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drawings/drawing2.xml" ContentType="application/vnd.openxmlformats-officedocument.drawingml.chartshape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jcarag/Documents/Projects/ReEDS PR/PR1968_PSHRealDurations/"/>
    </mc:Choice>
  </mc:AlternateContent>
  <xr:revisionPtr revIDLastSave="0" documentId="13_ncr:1_{59D0A83D-52B3-E848-BA7C-57DA7A1E0801}" xr6:coauthVersionLast="47" xr6:coauthVersionMax="47" xr10:uidLastSave="{00000000-0000-0000-0000-000000000000}"/>
  <bookViews>
    <workbookView xWindow="-4460" yWindow="-21600" windowWidth="38400" windowHeight="21600" activeTab="3" xr2:uid="{00000000-000D-0000-FFFF-FFFF00000000}"/>
  </bookViews>
  <sheets>
    <sheet name="Summary" sheetId="6" r:id="rId1"/>
    <sheet name="projects-admin (8)" sheetId="1" state="hidden" r:id="rId2"/>
    <sheet name="PSH in US" sheetId="5" r:id="rId3"/>
    <sheet name="GESDB vs IHA" sheetId="7" r:id="rId4"/>
    <sheet name="missing ones" sheetId="4" state="hidden" r:id="rId5"/>
  </sheets>
  <definedNames>
    <definedName name="_xlnm._FilterDatabase" localSheetId="3" hidden="1">'GESDB vs IHA'!$B$2:$O$61</definedName>
    <definedName name="_xlnm._FilterDatabase" localSheetId="4" hidden="1">'missing ones'!$A$1:$CQ$22</definedName>
    <definedName name="_xlnm._FilterDatabase" localSheetId="1" hidden="1">'projects-admin (8)'!$A$1:$CS$1687</definedName>
    <definedName name="_xlnm._FilterDatabase" localSheetId="2" hidden="1">'PSH in US'!$A$1:$DF$44</definedName>
    <definedName name="_xlnm._FilterDatabase" localSheetId="0" hidden="1">Summary!$A$1:$M$45</definedName>
    <definedName name="_xlchart.v1.0" hidden="1">'GESDB vs IHA'!$C$3:$C$60</definedName>
    <definedName name="_xlchart.v1.1" hidden="1">'GESDB vs IHA'!$S$2</definedName>
    <definedName name="_xlchart.v1.10" hidden="1">'GESDB vs IHA'!$C$3:$C$60</definedName>
    <definedName name="_xlchart.v1.11" hidden="1">'GESDB vs IHA'!$S$2</definedName>
    <definedName name="_xlchart.v1.12" hidden="1">'GESDB vs IHA'!$S$3:$S$60</definedName>
    <definedName name="_xlchart.v1.13" hidden="1">'GESDB vs IHA'!$T$2</definedName>
    <definedName name="_xlchart.v1.14" hidden="1">'GESDB vs IHA'!$T$3:$T$60</definedName>
    <definedName name="_xlchart.v1.15" hidden="1">'GESDB vs IHA'!$C$3:$C$60</definedName>
    <definedName name="_xlchart.v1.16" hidden="1">'GESDB vs IHA'!$S$2</definedName>
    <definedName name="_xlchart.v1.17" hidden="1">'GESDB vs IHA'!$S$3:$S$60</definedName>
    <definedName name="_xlchart.v1.18" hidden="1">'GESDB vs IHA'!$T$2</definedName>
    <definedName name="_xlchart.v1.19" hidden="1">'GESDB vs IHA'!$T$3:$T$60</definedName>
    <definedName name="_xlchart.v1.2" hidden="1">'GESDB vs IHA'!$S$3:$S$60</definedName>
    <definedName name="_xlchart.v1.20" hidden="1">'GESDB vs IHA'!$C$3:$C$60</definedName>
    <definedName name="_xlchart.v1.21" hidden="1">'GESDB vs IHA'!$S$2</definedName>
    <definedName name="_xlchart.v1.22" hidden="1">'GESDB vs IHA'!$S$3:$S$60</definedName>
    <definedName name="_xlchart.v1.23" hidden="1">'GESDB vs IHA'!$T$2</definedName>
    <definedName name="_xlchart.v1.24" hidden="1">'GESDB vs IHA'!$T$3:$T$60</definedName>
    <definedName name="_xlchart.v1.25" hidden="1">'GESDB vs IHA'!$C$3:$C$60</definedName>
    <definedName name="_xlchart.v1.26" hidden="1">'GESDB vs IHA'!$S$2</definedName>
    <definedName name="_xlchart.v1.27" hidden="1">'GESDB vs IHA'!$S$3:$S$60</definedName>
    <definedName name="_xlchart.v1.28" hidden="1">'GESDB vs IHA'!$T$2</definedName>
    <definedName name="_xlchart.v1.29" hidden="1">'GESDB vs IHA'!$T$3:$T$60</definedName>
    <definedName name="_xlchart.v1.3" hidden="1">'GESDB vs IHA'!$T$2</definedName>
    <definedName name="_xlchart.v1.30" hidden="1">'GESDB vs IHA'!$C$3:$C$60</definedName>
    <definedName name="_xlchart.v1.31" hidden="1">'GESDB vs IHA'!$S$2</definedName>
    <definedName name="_xlchart.v1.32" hidden="1">'GESDB vs IHA'!$S$3:$S$60</definedName>
    <definedName name="_xlchart.v1.33" hidden="1">'GESDB vs IHA'!$T$2</definedName>
    <definedName name="_xlchart.v1.34" hidden="1">'GESDB vs IHA'!$T$3:$T$60</definedName>
    <definedName name="_xlchart.v1.35" hidden="1">'GESDB vs IHA'!$C$3:$C$60</definedName>
    <definedName name="_xlchart.v1.36" hidden="1">'GESDB vs IHA'!$S$2</definedName>
    <definedName name="_xlchart.v1.37" hidden="1">'GESDB vs IHA'!$S$3:$S$60</definedName>
    <definedName name="_xlchart.v1.38" hidden="1">'GESDB vs IHA'!$T$2</definedName>
    <definedName name="_xlchart.v1.39" hidden="1">'GESDB vs IHA'!$T$3:$T$60</definedName>
    <definedName name="_xlchart.v1.4" hidden="1">'GESDB vs IHA'!$T$3:$T$60</definedName>
    <definedName name="_xlchart.v1.40" hidden="1">'GESDB vs IHA'!$C$3:$C$60</definedName>
    <definedName name="_xlchart.v1.41" hidden="1">'GESDB vs IHA'!$S$2</definedName>
    <definedName name="_xlchart.v1.42" hidden="1">'GESDB vs IHA'!$S$3:$S$60</definedName>
    <definedName name="_xlchart.v1.43" hidden="1">'GESDB vs IHA'!$T$2</definedName>
    <definedName name="_xlchart.v1.44" hidden="1">'GESDB vs IHA'!$T$3:$T$60</definedName>
    <definedName name="_xlchart.v1.5" hidden="1">'GESDB vs IHA'!$C$3:$C$60</definedName>
    <definedName name="_xlchart.v1.6" hidden="1">'GESDB vs IHA'!$S$2</definedName>
    <definedName name="_xlchart.v1.7" hidden="1">'GESDB vs IHA'!$S$3:$S$60</definedName>
    <definedName name="_xlchart.v1.8" hidden="1">'GESDB vs IHA'!$T$2</definedName>
    <definedName name="_xlchart.v1.9" hidden="1">'GESDB vs IHA'!$T$3:$T$60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65" i="7" l="1"/>
  <c r="C65" i="7"/>
  <c r="E67" i="7"/>
  <c r="D67" i="7"/>
  <c r="C67" i="7"/>
  <c r="T60" i="7"/>
  <c r="T59" i="7"/>
  <c r="T58" i="7"/>
  <c r="T57" i="7"/>
  <c r="T56" i="7"/>
  <c r="T55" i="7"/>
  <c r="T54" i="7"/>
  <c r="T53" i="7"/>
  <c r="T52" i="7"/>
  <c r="T51" i="7"/>
  <c r="T50" i="7"/>
  <c r="T49" i="7"/>
  <c r="T48" i="7"/>
  <c r="T47" i="7"/>
  <c r="T46" i="7"/>
  <c r="T45" i="7"/>
  <c r="T44" i="7"/>
  <c r="T43" i="7"/>
  <c r="T42" i="7"/>
  <c r="T41" i="7"/>
  <c r="T40" i="7"/>
  <c r="T39" i="7"/>
  <c r="T38" i="7"/>
  <c r="T37" i="7"/>
  <c r="T36" i="7"/>
  <c r="T35" i="7"/>
  <c r="T34" i="7"/>
  <c r="T33" i="7"/>
  <c r="T32" i="7"/>
  <c r="T31" i="7"/>
  <c r="T30" i="7"/>
  <c r="T29" i="7"/>
  <c r="T28" i="7"/>
  <c r="T27" i="7"/>
  <c r="T26" i="7"/>
  <c r="T25" i="7"/>
  <c r="T24" i="7"/>
  <c r="T23" i="7"/>
  <c r="T22" i="7"/>
  <c r="T21" i="7"/>
  <c r="T20" i="7"/>
  <c r="T19" i="7"/>
  <c r="T18" i="7"/>
  <c r="T17" i="7"/>
  <c r="T16" i="7"/>
  <c r="T15" i="7"/>
  <c r="T14" i="7"/>
  <c r="T13" i="7"/>
  <c r="T12" i="7"/>
  <c r="T11" i="7"/>
  <c r="T10" i="7"/>
  <c r="T9" i="7"/>
  <c r="T8" i="7"/>
  <c r="T7" i="7"/>
  <c r="T6" i="7"/>
  <c r="T5" i="7"/>
  <c r="T4" i="7"/>
  <c r="T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3" i="7"/>
  <c r="R43" i="7"/>
  <c r="R42" i="7"/>
  <c r="D66" i="7"/>
  <c r="R56" i="7"/>
  <c r="R54" i="7"/>
  <c r="R41" i="7"/>
  <c r="R27" i="7"/>
  <c r="R24" i="7"/>
  <c r="R19" i="7"/>
  <c r="R18" i="7"/>
  <c r="R13" i="7"/>
  <c r="R4" i="7"/>
  <c r="R60" i="7"/>
  <c r="R59" i="7"/>
  <c r="R50" i="7"/>
  <c r="R5" i="7"/>
  <c r="R6" i="7"/>
  <c r="R7" i="7"/>
  <c r="R8" i="7"/>
  <c r="R9" i="7"/>
  <c r="R10" i="7"/>
  <c r="R11" i="7"/>
  <c r="R12" i="7"/>
  <c r="R14" i="7"/>
  <c r="R15" i="7"/>
  <c r="R16" i="7"/>
  <c r="R17" i="7"/>
  <c r="R20" i="7"/>
  <c r="R21" i="7"/>
  <c r="R22" i="7"/>
  <c r="R23" i="7"/>
  <c r="R25" i="7"/>
  <c r="R26" i="7"/>
  <c r="R28" i="7"/>
  <c r="R29" i="7"/>
  <c r="R30" i="7"/>
  <c r="R31" i="7"/>
  <c r="R32" i="7"/>
  <c r="R33" i="7"/>
  <c r="R34" i="7"/>
  <c r="R35" i="7"/>
  <c r="R36" i="7"/>
  <c r="R37" i="7"/>
  <c r="R38" i="7"/>
  <c r="R39" i="7"/>
  <c r="R40" i="7"/>
  <c r="R44" i="7"/>
  <c r="R45" i="7"/>
  <c r="R46" i="7"/>
  <c r="R47" i="7"/>
  <c r="R48" i="7"/>
  <c r="R49" i="7"/>
  <c r="R52" i="7"/>
  <c r="R53" i="7"/>
  <c r="R55" i="7"/>
  <c r="R57" i="7"/>
  <c r="R58" i="7"/>
  <c r="R3" i="7"/>
  <c r="E65" i="7" l="1"/>
  <c r="G61" i="7" l="1"/>
  <c r="E61" i="7"/>
  <c r="I60" i="7"/>
  <c r="J60" i="7" s="1"/>
  <c r="I59" i="7"/>
  <c r="J59" i="7" s="1"/>
  <c r="I58" i="7"/>
  <c r="J58" i="7" s="1"/>
  <c r="I57" i="7"/>
  <c r="J57" i="7" s="1"/>
  <c r="I55" i="7"/>
  <c r="J55" i="7" s="1"/>
  <c r="I53" i="7"/>
  <c r="J53" i="7" s="1"/>
  <c r="I52" i="7"/>
  <c r="J52" i="7" s="1"/>
  <c r="I49" i="7"/>
  <c r="J49" i="7" s="1"/>
  <c r="I48" i="7"/>
  <c r="J48" i="7" s="1"/>
  <c r="I47" i="7"/>
  <c r="J47" i="7" s="1"/>
  <c r="I46" i="7"/>
  <c r="J46" i="7" s="1"/>
  <c r="I45" i="7"/>
  <c r="J45" i="7" s="1"/>
  <c r="I44" i="7"/>
  <c r="J44" i="7" s="1"/>
  <c r="I40" i="7"/>
  <c r="J40" i="7" s="1"/>
  <c r="I39" i="7"/>
  <c r="J39" i="7" s="1"/>
  <c r="I38" i="7"/>
  <c r="J38" i="7" s="1"/>
  <c r="I37" i="7"/>
  <c r="J37" i="7" s="1"/>
  <c r="I36" i="7"/>
  <c r="J36" i="7" s="1"/>
  <c r="I35" i="7"/>
  <c r="J35" i="7" s="1"/>
  <c r="I34" i="7"/>
  <c r="J34" i="7" s="1"/>
  <c r="I33" i="7"/>
  <c r="J33" i="7" s="1"/>
  <c r="I32" i="7"/>
  <c r="J32" i="7" s="1"/>
  <c r="I29" i="7"/>
  <c r="J29" i="7" s="1"/>
  <c r="I28" i="7"/>
  <c r="J28" i="7" s="1"/>
  <c r="I26" i="7"/>
  <c r="J26" i="7" s="1"/>
  <c r="I25" i="7"/>
  <c r="J25" i="7" s="1"/>
  <c r="I23" i="7"/>
  <c r="J23" i="7" s="1"/>
  <c r="I22" i="7"/>
  <c r="J22" i="7" s="1"/>
  <c r="I21" i="7"/>
  <c r="J21" i="7" s="1"/>
  <c r="I20" i="7"/>
  <c r="J20" i="7" s="1"/>
  <c r="I17" i="7"/>
  <c r="J17" i="7" s="1"/>
  <c r="I16" i="7"/>
  <c r="J16" i="7" s="1"/>
  <c r="I15" i="7"/>
  <c r="J15" i="7" s="1"/>
  <c r="I14" i="7"/>
  <c r="J14" i="7" s="1"/>
  <c r="I12" i="7"/>
  <c r="J12" i="7" s="1"/>
  <c r="I11" i="7"/>
  <c r="J11" i="7" s="1"/>
  <c r="I10" i="7"/>
  <c r="J10" i="7" s="1"/>
  <c r="I9" i="7"/>
  <c r="J9" i="7" s="1"/>
  <c r="I8" i="7"/>
  <c r="J8" i="7" s="1"/>
  <c r="I7" i="7"/>
  <c r="J7" i="7" s="1"/>
  <c r="I6" i="7"/>
  <c r="J6" i="7" s="1"/>
  <c r="I5" i="7"/>
  <c r="J5" i="7" s="1"/>
  <c r="I3" i="7"/>
  <c r="J3" i="7" s="1"/>
  <c r="J28" i="5"/>
  <c r="C66" i="7" l="1"/>
  <c r="E66" i="7" s="1"/>
  <c r="J61" i="7"/>
  <c r="I38" i="5"/>
  <c r="E45" i="6" l="1"/>
  <c r="D45" i="6"/>
  <c r="G40" i="6"/>
  <c r="H40" i="6" s="1"/>
  <c r="G41" i="6"/>
  <c r="H41" i="6" s="1"/>
  <c r="G42" i="6"/>
  <c r="H42" i="6" s="1"/>
  <c r="G43" i="6"/>
  <c r="H43" i="6" s="1"/>
  <c r="G44" i="6"/>
  <c r="H44" i="6" s="1"/>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I15" i="5"/>
  <c r="O15" i="5"/>
  <c r="I12" i="5"/>
  <c r="I42" i="5"/>
  <c r="I27" i="5"/>
  <c r="O43" i="5"/>
  <c r="I43" i="5" s="1"/>
  <c r="I14" i="5"/>
  <c r="I31" i="5"/>
  <c r="O31" i="5"/>
  <c r="I10" i="5"/>
  <c r="I40" i="5"/>
  <c r="I8" i="5"/>
  <c r="O8" i="5"/>
  <c r="O35" i="5"/>
  <c r="I35" i="5" s="1"/>
  <c r="I36" i="5"/>
  <c r="I33" i="5"/>
  <c r="I21" i="5"/>
  <c r="S21" i="5"/>
  <c r="I17" i="5"/>
  <c r="H4" i="6" l="1"/>
  <c r="H33" i="6"/>
  <c r="H35" i="6"/>
  <c r="H34" i="6"/>
  <c r="H5" i="6"/>
  <c r="H20" i="6"/>
  <c r="H32" i="6"/>
  <c r="H21" i="6"/>
  <c r="H30" i="6"/>
  <c r="H37" i="6"/>
  <c r="H3" i="6"/>
  <c r="H27" i="6"/>
  <c r="H26" i="6"/>
  <c r="H38" i="6"/>
  <c r="H29" i="6"/>
  <c r="H36" i="6"/>
  <c r="H18" i="6"/>
  <c r="H6" i="6"/>
  <c r="H39" i="6"/>
  <c r="H11" i="6"/>
  <c r="H28" i="6"/>
  <c r="H31" i="6"/>
  <c r="H25" i="6"/>
  <c r="H24" i="6"/>
  <c r="H23" i="6"/>
  <c r="H22" i="6"/>
  <c r="H19" i="6"/>
  <c r="H17" i="6"/>
  <c r="H16" i="6"/>
  <c r="H14" i="6"/>
  <c r="H15" i="6"/>
  <c r="H13" i="6"/>
  <c r="H12" i="6"/>
  <c r="H10" i="6"/>
  <c r="H8" i="6"/>
  <c r="H9" i="6"/>
  <c r="H7" i="6"/>
  <c r="H2" i="6"/>
  <c r="H45" i="6" l="1"/>
  <c r="J4" i="5"/>
  <c r="J44" i="5"/>
  <c r="J30" i="5"/>
  <c r="J13" i="5"/>
  <c r="J29" i="5"/>
  <c r="J22" i="5"/>
  <c r="J41" i="5"/>
  <c r="J37" i="5"/>
  <c r="J9" i="5"/>
  <c r="J3" i="5"/>
  <c r="J25" i="5"/>
  <c r="J6" i="5"/>
  <c r="J5" i="5"/>
  <c r="J32" i="5"/>
  <c r="J2" i="5"/>
  <c r="J20" i="5"/>
  <c r="J34" i="5"/>
  <c r="J35" i="5"/>
  <c r="J21" i="5"/>
  <c r="J39" i="5"/>
  <c r="J8" i="5"/>
  <c r="J11" i="5"/>
  <c r="J31" i="5"/>
  <c r="J26" i="5"/>
  <c r="J19" i="5"/>
  <c r="J43" i="5"/>
  <c r="J24" i="5"/>
  <c r="J16" i="5"/>
  <c r="J12" i="5"/>
  <c r="J18" i="5"/>
  <c r="J7" i="5"/>
  <c r="J27" i="5"/>
  <c r="J14" i="5"/>
  <c r="J10" i="5"/>
  <c r="J40" i="5"/>
  <c r="J36" i="5"/>
  <c r="J33" i="5"/>
  <c r="J17" i="5"/>
  <c r="H4" i="4"/>
  <c r="H19" i="4"/>
  <c r="H17" i="4" l="1"/>
  <c r="I17" i="4" s="1"/>
  <c r="H14" i="4"/>
  <c r="I14" i="4" s="1"/>
  <c r="H13" i="4"/>
  <c r="I13" i="4" s="1"/>
  <c r="H11" i="4"/>
  <c r="I11" i="4" s="1"/>
  <c r="H10" i="4"/>
  <c r="I10" i="4" s="1"/>
  <c r="H9" i="4"/>
  <c r="I9" i="4" s="1"/>
  <c r="H8" i="4"/>
  <c r="I8" i="4" s="1"/>
  <c r="H7" i="4"/>
  <c r="I7" i="4" s="1"/>
  <c r="H5" i="4"/>
  <c r="I5" i="4" s="1"/>
  <c r="H2" i="4"/>
  <c r="I2" i="4" s="1"/>
  <c r="I3" i="4"/>
  <c r="I4" i="4"/>
  <c r="I6" i="4"/>
  <c r="I12" i="4"/>
  <c r="I15" i="4"/>
  <c r="I16" i="4"/>
  <c r="I18" i="4"/>
  <c r="I19" i="4"/>
  <c r="I20" i="4"/>
  <c r="I21" i="4"/>
  <c r="I22" i="4"/>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2" i="1"/>
  <c r="T135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Shan Rui</author>
  </authors>
  <commentList>
    <comment ref="E2" authorId="0" shapeId="0" xr:uid="{5D8EB257-43A6-A745-A485-9351ABA6783E}">
      <text>
        <r>
          <rPr>
            <b/>
            <sz val="10"/>
            <color rgb="FF000000"/>
            <rFont val="Tahoma"/>
            <family val="2"/>
          </rPr>
          <t>Shan Rui:</t>
        </r>
        <r>
          <rPr>
            <sz val="10"/>
            <color rgb="FF000000"/>
            <rFont val="Tahoma"/>
            <family val="2"/>
          </rPr>
          <t xml:space="preserve">
</t>
        </r>
        <r>
          <rPr>
            <sz val="10"/>
            <color rgb="FF000000"/>
            <rFont val="Tahoma"/>
            <family val="2"/>
          </rPr>
          <t>5.8 from https://www.hydro.org/wp-content/uploads/2017/08/PS-Wind-Integration-Final-Report-without-Exhibits-MWH-3.pdf</t>
        </r>
      </text>
    </comment>
    <comment ref="E9" authorId="0" shapeId="0" xr:uid="{73367B08-395A-8C46-9E81-E9AE3087A08E}">
      <text>
        <r>
          <rPr>
            <b/>
            <sz val="10"/>
            <color rgb="FF000000"/>
            <rFont val="Tahoma"/>
            <family val="2"/>
          </rPr>
          <t>Shan Rui:</t>
        </r>
        <r>
          <rPr>
            <sz val="10"/>
            <color rgb="FF000000"/>
            <rFont val="Tahoma"/>
            <family val="2"/>
          </rPr>
          <t xml:space="preserve">
</t>
        </r>
        <r>
          <rPr>
            <sz val="10"/>
            <color rgb="FF000000"/>
            <rFont val="Tahoma"/>
            <family val="2"/>
          </rPr>
          <t>8.7 hr from https://www.hydro.org/wp-content/uploads/2017/08/PS-Wind-Integration-Final-Report-without-Exhibits-MWH-3.pdf</t>
        </r>
      </text>
    </comment>
    <comment ref="E10" authorId="0" shapeId="0" xr:uid="{4D67F401-8C2B-314D-B2CE-DDB5895E3900}">
      <text>
        <r>
          <rPr>
            <b/>
            <sz val="10"/>
            <color rgb="FF000000"/>
            <rFont val="Tahoma"/>
            <family val="2"/>
          </rPr>
          <t>Shan Rui:</t>
        </r>
        <r>
          <rPr>
            <sz val="10"/>
            <color rgb="FF000000"/>
            <rFont val="Tahoma"/>
            <family val="2"/>
          </rPr>
          <t xml:space="preserve">
</t>
        </r>
        <r>
          <rPr>
            <sz val="10"/>
            <color rgb="FF000000"/>
            <rFont val="Tahoma"/>
            <family val="2"/>
          </rPr>
          <t>8.1 from https://www.hydro.org/wp-content/uploads/2017/08/PS-Wind-Integration-Final-Report-without-Exhibits-MWH-3.pdf</t>
        </r>
      </text>
    </comment>
    <comment ref="E12" authorId="0" shapeId="0" xr:uid="{F4453C50-E9BE-3543-AC16-B0FCF6F30AB4}">
      <text>
        <r>
          <rPr>
            <b/>
            <sz val="10"/>
            <color rgb="FF000000"/>
            <rFont val="Tahoma"/>
            <family val="2"/>
          </rPr>
          <t>Shan Rui:</t>
        </r>
        <r>
          <rPr>
            <sz val="10"/>
            <color rgb="FF000000"/>
            <rFont val="Tahoma"/>
            <family val="2"/>
          </rPr>
          <t xml:space="preserve">
</t>
        </r>
        <r>
          <rPr>
            <sz val="10"/>
            <color rgb="FF000000"/>
            <rFont val="Tahoma"/>
            <family val="2"/>
          </rPr>
          <t xml:space="preserve">10.1 from </t>
        </r>
        <r>
          <rPr>
            <sz val="10"/>
            <color rgb="FF000000"/>
            <rFont val="Tahoma"/>
            <family val="2"/>
          </rPr>
          <t>https://www.hydro.org/wp-content/uploads/2017/08/PS-Wind-Integration-Final-Report-without-Exhibits-MWH-3.pdf</t>
        </r>
      </text>
    </comment>
    <comment ref="E22" authorId="0" shapeId="0" xr:uid="{4D4C48AE-A28C-8F4F-943E-46E7EFE9256E}">
      <text>
        <r>
          <rPr>
            <b/>
            <sz val="10"/>
            <color rgb="FF000000"/>
            <rFont val="Tahoma"/>
            <family val="2"/>
          </rPr>
          <t>Shan Rui:</t>
        </r>
        <r>
          <rPr>
            <sz val="10"/>
            <color rgb="FF000000"/>
            <rFont val="Tahoma"/>
            <family val="2"/>
          </rPr>
          <t xml:space="preserve">
</t>
        </r>
        <r>
          <rPr>
            <sz val="10"/>
            <color rgb="FF000000"/>
            <rFont val="Tahoma"/>
            <family val="2"/>
          </rPr>
          <t>11.6 from https://www.hydro.org/wp-content/uploads/2017/08/PS-Wind-Integration-Final-Report-without-Exhibits-MWH-3.pdf</t>
        </r>
      </text>
    </comment>
    <comment ref="E27" authorId="0" shapeId="0" xr:uid="{3A447B45-3CA6-B84C-9297-9A31C2911E98}">
      <text>
        <r>
          <rPr>
            <b/>
            <sz val="10"/>
            <color rgb="FF000000"/>
            <rFont val="Tahoma"/>
            <family val="2"/>
          </rPr>
          <t>Shan Rui:</t>
        </r>
        <r>
          <rPr>
            <sz val="10"/>
            <color rgb="FF000000"/>
            <rFont val="Tahoma"/>
            <family val="2"/>
          </rPr>
          <t xml:space="preserve">
</t>
        </r>
        <r>
          <rPr>
            <sz val="10"/>
            <color rgb="FF000000"/>
            <rFont val="Tahoma"/>
            <family val="2"/>
          </rPr>
          <t>assume 2 feet change</t>
        </r>
      </text>
    </comment>
    <comment ref="E30" authorId="0" shapeId="0" xr:uid="{D2BDDEB0-24AB-4D47-97B0-5F6F5E1C14D4}">
      <text>
        <r>
          <rPr>
            <b/>
            <sz val="10"/>
            <color rgb="FF000000"/>
            <rFont val="Tahoma"/>
            <family val="2"/>
          </rPr>
          <t>Shan Rui:</t>
        </r>
        <r>
          <rPr>
            <sz val="10"/>
            <color rgb="FF000000"/>
            <rFont val="Tahoma"/>
            <family val="2"/>
          </rPr>
          <t xml:space="preserve">
</t>
        </r>
        <r>
          <rPr>
            <sz val="10"/>
            <color rgb="FF000000"/>
            <rFont val="Tahoma"/>
            <family val="2"/>
          </rPr>
          <t>Assume 2 feet</t>
        </r>
      </text>
    </comment>
    <comment ref="E33" authorId="0" shapeId="0" xr:uid="{B8A1C705-D99A-6643-B3C0-5B3CCA3DF42A}">
      <text>
        <r>
          <rPr>
            <b/>
            <sz val="10"/>
            <color rgb="FF000000"/>
            <rFont val="Tahoma"/>
            <family val="2"/>
          </rPr>
          <t>Shan Rui:</t>
        </r>
        <r>
          <rPr>
            <sz val="10"/>
            <color rgb="FF000000"/>
            <rFont val="Tahoma"/>
            <family val="2"/>
          </rPr>
          <t xml:space="preserve">
</t>
        </r>
        <r>
          <rPr>
            <sz val="10"/>
            <color rgb="FF000000"/>
            <rFont val="Tahoma"/>
            <family val="2"/>
          </rPr>
          <t>If take all concervation pool, the duration would be 3275.47hr</t>
        </r>
      </text>
    </comment>
    <comment ref="E34" authorId="0" shapeId="0" xr:uid="{4A81B8C4-F57F-0647-B175-5A8071634244}">
      <text>
        <r>
          <rPr>
            <b/>
            <sz val="10"/>
            <color rgb="FF000000"/>
            <rFont val="Tahoma"/>
            <family val="2"/>
          </rPr>
          <t>Shan Rui:</t>
        </r>
        <r>
          <rPr>
            <sz val="10"/>
            <color rgb="FF000000"/>
            <rFont val="Tahoma"/>
            <family val="2"/>
          </rPr>
          <t xml:space="preserve">
</t>
        </r>
        <r>
          <rPr>
            <sz val="10"/>
            <color rgb="FF000000"/>
            <rFont val="Tahoma"/>
            <family val="2"/>
          </rPr>
          <t>Assume two feet change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Shan Rui</author>
  </authors>
  <commentList>
    <comment ref="H1122" authorId="0" shapeId="0" xr:uid="{76078ADE-BCCC-774D-8CB9-A0D154B0721E}">
      <text>
        <r>
          <rPr>
            <b/>
            <sz val="10"/>
            <color rgb="FF000000"/>
            <rFont val="Tahoma"/>
            <family val="2"/>
          </rPr>
          <t>Shan Rui:</t>
        </r>
        <r>
          <rPr>
            <sz val="10"/>
            <color rgb="FF000000"/>
            <rFont val="Tahoma"/>
            <family val="2"/>
          </rPr>
          <t xml:space="preserve">
</t>
        </r>
        <r>
          <rPr>
            <sz val="10"/>
            <color rgb="FF000000"/>
            <rFont val="Tahoma"/>
            <family val="2"/>
          </rPr>
          <t xml:space="preserve">8.7 hr from </t>
        </r>
        <r>
          <rPr>
            <sz val="10"/>
            <color rgb="FF000000"/>
            <rFont val="Tahoma"/>
            <family val="2"/>
          </rPr>
          <t>https://www.hydro.org/wp-content/uploads/2017/08/PS-Wind-Integration-Final-Report-without-Exhibits-MWH-3.pdf</t>
        </r>
      </text>
    </comment>
    <comment ref="H1606" authorId="0" shapeId="0" xr:uid="{473CF643-0796-D44B-BDB3-75CB0D023042}">
      <text>
        <r>
          <rPr>
            <b/>
            <sz val="10"/>
            <color rgb="FF000000"/>
            <rFont val="Tahoma"/>
            <family val="2"/>
          </rPr>
          <t>Shan Rui:</t>
        </r>
        <r>
          <rPr>
            <sz val="10"/>
            <color rgb="FF000000"/>
            <rFont val="Tahoma"/>
            <family val="2"/>
          </rPr>
          <t xml:space="preserve">
</t>
        </r>
        <r>
          <rPr>
            <sz val="10"/>
            <color rgb="FF000000"/>
            <rFont val="Tahoma"/>
            <family val="2"/>
          </rPr>
          <t xml:space="preserve">10.1 from </t>
        </r>
        <r>
          <rPr>
            <sz val="10"/>
            <color rgb="FF000000"/>
            <rFont val="Tahoma"/>
            <family val="2"/>
          </rPr>
          <t>https://www.hydro.org/wp-content/uploads/2017/08/PS-Wind-Integration-Final-Report-without-Exhibits-MWH-3.pdf</t>
        </r>
      </text>
    </comment>
    <comment ref="H1611" authorId="0" shapeId="0" xr:uid="{CC014134-0B98-9A4F-BE1C-B1693FCCFED8}">
      <text>
        <r>
          <rPr>
            <b/>
            <sz val="10"/>
            <color rgb="FF000000"/>
            <rFont val="Tahoma"/>
            <family val="2"/>
          </rPr>
          <t>Shan Rui:</t>
        </r>
        <r>
          <rPr>
            <sz val="10"/>
            <color rgb="FF000000"/>
            <rFont val="Tahoma"/>
            <family val="2"/>
          </rPr>
          <t xml:space="preserve">
</t>
        </r>
        <r>
          <rPr>
            <sz val="10"/>
            <color rgb="FF000000"/>
            <rFont val="Tahoma"/>
            <family val="2"/>
          </rPr>
          <t xml:space="preserve">8.1 from </t>
        </r>
        <r>
          <rPr>
            <sz val="10"/>
            <color rgb="FF000000"/>
            <rFont val="Tahoma"/>
            <family val="2"/>
          </rPr>
          <t>https://www.hydro.org/wp-content/uploads/2017/08/PS-Wind-Integration-Final-Report-without-Exhibits-MWH-3.pdf</t>
        </r>
      </text>
    </comment>
    <comment ref="H1613" authorId="0" shapeId="0" xr:uid="{EE3F9D2A-9CA2-F940-9AC2-FAEB6B9944C2}">
      <text>
        <r>
          <rPr>
            <b/>
            <sz val="10"/>
            <color rgb="FF000000"/>
            <rFont val="Tahoma"/>
            <family val="2"/>
          </rPr>
          <t>Shan Rui:</t>
        </r>
        <r>
          <rPr>
            <sz val="10"/>
            <color rgb="FF000000"/>
            <rFont val="Tahoma"/>
            <family val="2"/>
          </rPr>
          <t xml:space="preserve">
</t>
        </r>
        <r>
          <rPr>
            <sz val="10"/>
            <color rgb="FF000000"/>
            <rFont val="Tahoma"/>
            <family val="2"/>
          </rPr>
          <t xml:space="preserve">5.8 from </t>
        </r>
        <r>
          <rPr>
            <sz val="10"/>
            <color rgb="FF000000"/>
            <rFont val="Tahoma"/>
            <family val="2"/>
          </rPr>
          <t>https://www.hydro.org/wp-content/uploads/2017/08/PS-Wind-Integration-Final-Report-without-Exhibits-MWH-3.pdf</t>
        </r>
      </text>
    </comment>
    <comment ref="H1617" authorId="0" shapeId="0" xr:uid="{DD571AC9-04BB-7547-A126-D926AF492C92}">
      <text>
        <r>
          <rPr>
            <b/>
            <sz val="10"/>
            <color rgb="FF000000"/>
            <rFont val="Tahoma"/>
            <family val="2"/>
          </rPr>
          <t>Shan Rui:</t>
        </r>
        <r>
          <rPr>
            <sz val="10"/>
            <color rgb="FF000000"/>
            <rFont val="Tahoma"/>
            <family val="2"/>
          </rPr>
          <t xml:space="preserve">
</t>
        </r>
        <r>
          <rPr>
            <sz val="10"/>
            <color rgb="FF000000"/>
            <rFont val="Tahoma"/>
            <family val="2"/>
          </rPr>
          <t xml:space="preserve">11.6 from </t>
        </r>
        <r>
          <rPr>
            <sz val="10"/>
            <color rgb="FF000000"/>
            <rFont val="Tahoma"/>
            <family val="2"/>
          </rPr>
          <t>https://www.hydro.org/wp-content/uploads/2017/08/PS-Wind-Integration-Final-Report-without-Exhibits-MWH-3.pdf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Shan Rui</author>
  </authors>
  <commentList>
    <comment ref="I6" authorId="0" shapeId="0" xr:uid="{E54AA033-5449-6D4C-A35F-432903305CD1}">
      <text>
        <r>
          <rPr>
            <b/>
            <sz val="10"/>
            <color rgb="FF000000"/>
            <rFont val="Tahoma"/>
            <family val="2"/>
          </rPr>
          <t>Shan Rui:</t>
        </r>
        <r>
          <rPr>
            <sz val="10"/>
            <color rgb="FF000000"/>
            <rFont val="Tahoma"/>
            <family val="2"/>
          </rPr>
          <t xml:space="preserve">
</t>
        </r>
        <r>
          <rPr>
            <sz val="10"/>
            <color rgb="FF000000"/>
            <rFont val="Tahoma"/>
            <family val="2"/>
          </rPr>
          <t>11.6 from https://www.hydro.org/wp-content/uploads/2017/08/PS-Wind-Integration-Final-Report-without-Exhibits-MWH-3.pdf</t>
        </r>
      </text>
    </comment>
    <comment ref="I7" authorId="0" shapeId="0" xr:uid="{6D0DE29D-C6E0-6E46-BBCA-4E5A06CB0FA8}">
      <text>
        <r>
          <rPr>
            <b/>
            <sz val="10"/>
            <color rgb="FF000000"/>
            <rFont val="Tahoma"/>
            <family val="2"/>
          </rPr>
          <t>Shan Rui:</t>
        </r>
        <r>
          <rPr>
            <sz val="10"/>
            <color rgb="FF000000"/>
            <rFont val="Tahoma"/>
            <family val="2"/>
          </rPr>
          <t xml:space="preserve">
</t>
        </r>
        <r>
          <rPr>
            <sz val="10"/>
            <color rgb="FF000000"/>
            <rFont val="Tahoma"/>
            <family val="2"/>
          </rPr>
          <t>5.8 from https://www.hydro.org/wp-content/uploads/2017/08/PS-Wind-Integration-Final-Report-without-Exhibits-MWH-3.pdf</t>
        </r>
      </text>
    </comment>
    <comment ref="I13" authorId="0" shapeId="0" xr:uid="{32CC87BF-45EF-2C48-98BD-7D4A81538D3E}">
      <text>
        <r>
          <rPr>
            <b/>
            <sz val="10"/>
            <color rgb="FF000000"/>
            <rFont val="Tahoma"/>
            <family val="2"/>
          </rPr>
          <t>Shan Rui:</t>
        </r>
        <r>
          <rPr>
            <sz val="10"/>
            <color rgb="FF000000"/>
            <rFont val="Tahoma"/>
            <family val="2"/>
          </rPr>
          <t xml:space="preserve">
</t>
        </r>
        <r>
          <rPr>
            <sz val="10"/>
            <color rgb="FF000000"/>
            <rFont val="Tahoma"/>
            <family val="2"/>
          </rPr>
          <t>8.1 from https://www.hydro.org/wp-content/uploads/2017/08/PS-Wind-Integration-Final-Report-without-Exhibits-MWH-3.pdf</t>
        </r>
      </text>
    </comment>
    <comment ref="M21" authorId="0" shapeId="0" xr:uid="{511C2357-F70C-1549-AB4C-C92DE7DBBD7F}">
      <text>
        <r>
          <rPr>
            <b/>
            <sz val="10"/>
            <color rgb="FF000000"/>
            <rFont val="Tahoma"/>
            <family val="2"/>
          </rPr>
          <t>Shan Rui:</t>
        </r>
        <r>
          <rPr>
            <sz val="10"/>
            <color rgb="FF000000"/>
            <rFont val="Tahoma"/>
            <family val="2"/>
          </rPr>
          <t xml:space="preserve">
</t>
        </r>
        <r>
          <rPr>
            <sz val="10"/>
            <color rgb="FF000000"/>
            <rFont val="Tahoma"/>
            <family val="2"/>
          </rPr>
          <t>If calcuated as surface * water level change is 1900*36 close to the pool volume</t>
        </r>
      </text>
    </comment>
    <comment ref="O21" authorId="0" shapeId="0" xr:uid="{50804EC7-CA11-CC42-9611-2F8E234A2251}">
      <text>
        <r>
          <rPr>
            <b/>
            <sz val="10"/>
            <color rgb="FF000000"/>
            <rFont val="Tahoma"/>
            <family val="2"/>
          </rPr>
          <t>Shan Rui:</t>
        </r>
        <r>
          <rPr>
            <sz val="10"/>
            <color rgb="FF000000"/>
            <rFont val="Tahoma"/>
            <family val="2"/>
          </rPr>
          <t xml:space="preserve">
</t>
        </r>
        <r>
          <rPr>
            <sz val="10"/>
            <color rgb="FF000000"/>
            <rFont val="Calibri"/>
            <family val="4"/>
            <charset val="134"/>
            <scheme val="minor"/>
          </rPr>
          <t xml:space="preserve">a combined 25 turbines spun by 748,000 gallons of water per second </t>
        </r>
        <r>
          <rPr>
            <sz val="10"/>
            <color rgb="FF000000"/>
            <rFont val="Calibri"/>
            <family val="4"/>
            <charset val="134"/>
            <scheme val="minor"/>
          </rPr>
          <t>https://www.nypa.gov/power/generation/niagara-power-project</t>
        </r>
      </text>
    </comment>
    <comment ref="R21" authorId="0" shapeId="0" xr:uid="{12E4EBC3-262C-ED45-BC8F-1DF765710C5A}">
      <text>
        <r>
          <rPr>
            <b/>
            <sz val="10"/>
            <color rgb="FF000000"/>
            <rFont val="Tahoma"/>
            <family val="2"/>
          </rPr>
          <t>Shan Rui:</t>
        </r>
        <r>
          <rPr>
            <sz val="10"/>
            <color rgb="FF000000"/>
            <rFont val="Tahoma"/>
            <family val="2"/>
          </rPr>
          <t xml:space="preserve">
</t>
        </r>
        <r>
          <rPr>
            <sz val="10"/>
            <color rgb="FF000000"/>
            <rFont val="Tahoma"/>
            <family val="2"/>
          </rPr>
          <t>May not be complete</t>
        </r>
      </text>
    </comment>
    <comment ref="I29" authorId="0" shapeId="0" xr:uid="{D2F4F3F5-EE7D-724C-9C39-21AC33390E4B}">
      <text>
        <r>
          <rPr>
            <b/>
            <sz val="10"/>
            <color rgb="FF000000"/>
            <rFont val="Tahoma"/>
            <family val="2"/>
          </rPr>
          <t>Shan Rui:</t>
        </r>
        <r>
          <rPr>
            <sz val="10"/>
            <color rgb="FF000000"/>
            <rFont val="Tahoma"/>
            <family val="2"/>
          </rPr>
          <t xml:space="preserve">
</t>
        </r>
        <r>
          <rPr>
            <sz val="10"/>
            <color rgb="FF000000"/>
            <rFont val="Tahoma"/>
            <family val="2"/>
          </rPr>
          <t xml:space="preserve">10.1 from </t>
        </r>
        <r>
          <rPr>
            <sz val="10"/>
            <color rgb="FF000000"/>
            <rFont val="Tahoma"/>
            <family val="2"/>
          </rPr>
          <t>https://www.hydro.org/wp-content/uploads/2017/08/PS-Wind-Integration-Final-Report-without-Exhibits-MWH-3.pdf</t>
        </r>
      </text>
    </comment>
    <comment ref="I44" authorId="0" shapeId="0" xr:uid="{24704BA5-4B2F-0D41-9B62-98759EC11FA8}">
      <text>
        <r>
          <rPr>
            <b/>
            <sz val="10"/>
            <color rgb="FF000000"/>
            <rFont val="Tahoma"/>
            <family val="2"/>
          </rPr>
          <t>Shan Rui:</t>
        </r>
        <r>
          <rPr>
            <sz val="10"/>
            <color rgb="FF000000"/>
            <rFont val="Tahoma"/>
            <family val="2"/>
          </rPr>
          <t xml:space="preserve">
</t>
        </r>
        <r>
          <rPr>
            <sz val="10"/>
            <color rgb="FF000000"/>
            <rFont val="Tahoma"/>
            <family val="2"/>
          </rPr>
          <t>8.7 hr from https://www.hydro.org/wp-content/uploads/2017/08/PS-Wind-Integration-Final-Report-without-Exhibits-MWH-3.pdf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Shan Rui</author>
    <author>tc={DE9E6F0A-38D3-0649-8A70-4063BC35E0EF}</author>
  </authors>
  <commentList>
    <comment ref="G3" authorId="0" shapeId="0" xr:uid="{EEF05445-E816-054F-9B02-8840610CC48A}">
      <text>
        <r>
          <rPr>
            <b/>
            <sz val="10"/>
            <color rgb="FF000000"/>
            <rFont val="Tahoma"/>
            <family val="2"/>
          </rPr>
          <t>Shan Rui:</t>
        </r>
        <r>
          <rPr>
            <sz val="10"/>
            <color rgb="FF000000"/>
            <rFont val="Tahoma"/>
            <family val="2"/>
          </rPr>
          <t xml:space="preserve">
</t>
        </r>
        <r>
          <rPr>
            <sz val="10"/>
            <color rgb="FF000000"/>
            <rFont val="Tahoma"/>
            <family val="2"/>
          </rPr>
          <t>5.8 from https://www.hydro.org/wp-content/uploads/2017/08/PS-Wind-Integration-Final-Report-without-Exhibits-MWH-3.pdf</t>
        </r>
      </text>
    </comment>
    <comment ref="G11" authorId="0" shapeId="0" xr:uid="{882FB228-D96F-864E-B342-2A2ECAECB6BE}">
      <text>
        <r>
          <rPr>
            <b/>
            <sz val="10"/>
            <color rgb="FF000000"/>
            <rFont val="Tahoma"/>
            <family val="2"/>
          </rPr>
          <t>Shan Rui:</t>
        </r>
        <r>
          <rPr>
            <sz val="10"/>
            <color rgb="FF000000"/>
            <rFont val="Tahoma"/>
            <family val="2"/>
          </rPr>
          <t xml:space="preserve">
</t>
        </r>
        <r>
          <rPr>
            <sz val="10"/>
            <color rgb="FF000000"/>
            <rFont val="Tahoma"/>
            <family val="2"/>
          </rPr>
          <t>8.7 hr from https://www.hydro.org/wp-content/uploads/2017/08/PS-Wind-Integration-Final-Report-without-Exhibits-MWH-3.pdf</t>
        </r>
      </text>
    </comment>
    <comment ref="Q11" authorId="1" shapeId="0" xr:uid="{DE9E6F0A-38D3-0649-8A70-4063BC35E0EF}">
      <text>
        <t>[Threaded comment]
Your version of Excel allows you to read this threaded comment; however, any edits to it will get removed if the file is opened in a newer version of Excel. Learn more: https://go.microsoft.com/fwlink/?linkid=870924
Comment:
    Missing Data
Reply:
    IHA reports 0
Reply:
    IHA reports 0
Reply:
    IHA reports 0
Reply:
    Missing Data</t>
      </text>
    </comment>
    <comment ref="G12" authorId="0" shapeId="0" xr:uid="{BDEB77BD-6702-E744-83A5-9F891A037600}">
      <text>
        <r>
          <rPr>
            <b/>
            <sz val="10"/>
            <color rgb="FF000000"/>
            <rFont val="Tahoma"/>
            <family val="2"/>
          </rPr>
          <t>Shan Rui:</t>
        </r>
        <r>
          <rPr>
            <sz val="10"/>
            <color rgb="FF000000"/>
            <rFont val="Tahoma"/>
            <family val="2"/>
          </rPr>
          <t xml:space="preserve">
</t>
        </r>
        <r>
          <rPr>
            <sz val="10"/>
            <color rgb="FF000000"/>
            <rFont val="Tahoma"/>
            <family val="2"/>
          </rPr>
          <t>8.1 from https://www.hydro.org/wp-content/uploads/2017/08/PS-Wind-Integration-Final-Report-without-Exhibits-MWH-3.pdf</t>
        </r>
      </text>
    </comment>
    <comment ref="G15" authorId="0" shapeId="0" xr:uid="{326F3262-7F68-F042-91B0-A004CAB0F317}">
      <text>
        <r>
          <rPr>
            <b/>
            <sz val="10"/>
            <color rgb="FF000000"/>
            <rFont val="Tahoma"/>
            <family val="2"/>
          </rPr>
          <t>Shan Rui:</t>
        </r>
        <r>
          <rPr>
            <sz val="10"/>
            <color rgb="FF000000"/>
            <rFont val="Tahoma"/>
            <family val="2"/>
          </rPr>
          <t xml:space="preserve">
</t>
        </r>
        <r>
          <rPr>
            <sz val="10"/>
            <color rgb="FF000000"/>
            <rFont val="Tahoma"/>
            <family val="2"/>
          </rPr>
          <t xml:space="preserve">10.1 from </t>
        </r>
        <r>
          <rPr>
            <sz val="10"/>
            <color rgb="FF000000"/>
            <rFont val="Tahoma"/>
            <family val="2"/>
          </rPr>
          <t>https://www.hydro.org/wp-content/uploads/2017/08/PS-Wind-Integration-Final-Report-without-Exhibits-MWH-3.pdf</t>
        </r>
      </text>
    </comment>
    <comment ref="G29" authorId="0" shapeId="0" xr:uid="{A9CAFF13-C600-8A42-96E3-A2E1DCE1D634}">
      <text>
        <r>
          <rPr>
            <b/>
            <sz val="10"/>
            <color rgb="FF000000"/>
            <rFont val="Tahoma"/>
            <family val="2"/>
          </rPr>
          <t>Shan Rui:</t>
        </r>
        <r>
          <rPr>
            <sz val="10"/>
            <color rgb="FF000000"/>
            <rFont val="Tahoma"/>
            <family val="2"/>
          </rPr>
          <t xml:space="preserve">
</t>
        </r>
        <r>
          <rPr>
            <sz val="10"/>
            <color rgb="FF000000"/>
            <rFont val="Tahoma"/>
            <family val="2"/>
          </rPr>
          <t>11.6 from https://www.hydro.org/wp-content/uploads/2017/08/PS-Wind-Integration-Final-Report-without-Exhibits-MWH-3.pdf</t>
        </r>
      </text>
    </comment>
    <comment ref="G36" authorId="0" shapeId="0" xr:uid="{BA0A4579-2976-2146-93CD-F4C19D0687A8}">
      <text>
        <r>
          <rPr>
            <b/>
            <sz val="10"/>
            <color rgb="FF000000"/>
            <rFont val="Tahoma"/>
            <family val="2"/>
          </rPr>
          <t>Shan Rui:</t>
        </r>
        <r>
          <rPr>
            <sz val="10"/>
            <color rgb="FF000000"/>
            <rFont val="Tahoma"/>
            <family val="2"/>
          </rPr>
          <t xml:space="preserve">
</t>
        </r>
        <r>
          <rPr>
            <sz val="10"/>
            <color rgb="FF000000"/>
            <rFont val="Tahoma"/>
            <family val="2"/>
          </rPr>
          <t>assume 2 feet change</t>
        </r>
      </text>
    </comment>
    <comment ref="G39" authorId="0" shapeId="0" xr:uid="{CADD19A1-CED2-9349-BC2C-52B5FA59B780}">
      <text>
        <r>
          <rPr>
            <b/>
            <sz val="10"/>
            <color rgb="FF000000"/>
            <rFont val="Tahoma"/>
            <family val="2"/>
          </rPr>
          <t>Shan Rui:</t>
        </r>
        <r>
          <rPr>
            <sz val="10"/>
            <color rgb="FF000000"/>
            <rFont val="Tahoma"/>
            <family val="2"/>
          </rPr>
          <t xml:space="preserve">
</t>
        </r>
        <r>
          <rPr>
            <sz val="10"/>
            <color rgb="FF000000"/>
            <rFont val="Tahoma"/>
            <family val="2"/>
          </rPr>
          <t>Assume 2 feet</t>
        </r>
      </text>
    </comment>
    <comment ref="G45" authorId="0" shapeId="0" xr:uid="{2BF953F6-4D05-BE49-B049-F665D7CCDA1D}">
      <text>
        <r>
          <rPr>
            <b/>
            <sz val="10"/>
            <color rgb="FF000000"/>
            <rFont val="Tahoma"/>
            <family val="2"/>
          </rPr>
          <t>Shan Rui:</t>
        </r>
        <r>
          <rPr>
            <sz val="10"/>
            <color rgb="FF000000"/>
            <rFont val="Tahoma"/>
            <family val="2"/>
          </rPr>
          <t xml:space="preserve">
</t>
        </r>
        <r>
          <rPr>
            <sz val="10"/>
            <color rgb="FF000000"/>
            <rFont val="Tahoma"/>
            <family val="2"/>
          </rPr>
          <t>If take all concervation pool, the duration would be 3275.47hr</t>
        </r>
      </text>
    </comment>
    <comment ref="G46" authorId="0" shapeId="0" xr:uid="{44F50816-9CF8-F846-A6CC-05B1A016AE6D}">
      <text>
        <r>
          <rPr>
            <b/>
            <sz val="10"/>
            <color rgb="FF000000"/>
            <rFont val="Tahoma"/>
            <family val="2"/>
          </rPr>
          <t>Shan Rui:</t>
        </r>
        <r>
          <rPr>
            <sz val="10"/>
            <color rgb="FF000000"/>
            <rFont val="Tahoma"/>
            <family val="2"/>
          </rPr>
          <t xml:space="preserve">
</t>
        </r>
        <r>
          <rPr>
            <sz val="10"/>
            <color rgb="FF000000"/>
            <rFont val="Tahoma"/>
            <family val="2"/>
          </rPr>
          <t>Assume two feet change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Shan Rui</author>
  </authors>
  <commentList>
    <comment ref="G4" authorId="0" shapeId="0" xr:uid="{A14F9ACE-505B-DE41-83F5-976120E49AA7}">
      <text>
        <r>
          <rPr>
            <b/>
            <sz val="10"/>
            <color rgb="FF000000"/>
            <rFont val="Tahoma"/>
            <family val="2"/>
          </rPr>
          <t>Shan Rui:</t>
        </r>
        <r>
          <rPr>
            <sz val="10"/>
            <color rgb="FF000000"/>
            <rFont val="Tahoma"/>
            <family val="2"/>
          </rPr>
          <t xml:space="preserve">
</t>
        </r>
        <r>
          <rPr>
            <sz val="10"/>
            <color rgb="FF000000"/>
            <rFont val="Tahoma"/>
            <family val="2"/>
          </rPr>
          <t>capacity may not be correct. It's 31MW from EIA860-2018</t>
        </r>
      </text>
    </comment>
    <comment ref="H11" authorId="0" shapeId="0" xr:uid="{5CCF6143-E725-4746-AC3F-F0BC3926DDAF}">
      <text>
        <r>
          <rPr>
            <b/>
            <sz val="10"/>
            <color rgb="FF000000"/>
            <rFont val="Tahoma"/>
            <family val="2"/>
          </rPr>
          <t>Shan Rui:</t>
        </r>
        <r>
          <rPr>
            <sz val="10"/>
            <color rgb="FF000000"/>
            <rFont val="Tahoma"/>
            <family val="2"/>
          </rPr>
          <t xml:space="preserve">
</t>
        </r>
        <r>
          <rPr>
            <sz val="10"/>
            <color rgb="FF000000"/>
            <rFont val="Tahoma"/>
            <family val="2"/>
          </rPr>
          <t>assume 2 feet change</t>
        </r>
      </text>
    </comment>
    <comment ref="H14" authorId="0" shapeId="0" xr:uid="{004812E5-BAAC-AF4C-A3A7-4B8907461787}">
      <text>
        <r>
          <rPr>
            <b/>
            <sz val="10"/>
            <color rgb="FF000000"/>
            <rFont val="Tahoma"/>
            <family val="2"/>
          </rPr>
          <t>Shan Rui:</t>
        </r>
        <r>
          <rPr>
            <sz val="10"/>
            <color rgb="FF000000"/>
            <rFont val="Tahoma"/>
            <family val="2"/>
          </rPr>
          <t xml:space="preserve">
</t>
        </r>
        <r>
          <rPr>
            <sz val="10"/>
            <color rgb="FF000000"/>
            <rFont val="Tahoma"/>
            <family val="2"/>
          </rPr>
          <t>Assume 2 feet</t>
        </r>
      </text>
    </comment>
    <comment ref="H19" authorId="0" shapeId="0" xr:uid="{04F005E3-7BAA-1342-BEC4-DBFC6F147266}">
      <text>
        <r>
          <rPr>
            <b/>
            <sz val="10"/>
            <color rgb="FF000000"/>
            <rFont val="Tahoma"/>
            <family val="2"/>
          </rPr>
          <t>Shan Rui:</t>
        </r>
        <r>
          <rPr>
            <sz val="10"/>
            <color rgb="FF000000"/>
            <rFont val="Tahoma"/>
            <family val="2"/>
          </rPr>
          <t xml:space="preserve">
</t>
        </r>
        <r>
          <rPr>
            <sz val="10"/>
            <color rgb="FF000000"/>
            <rFont val="Tahoma"/>
            <family val="2"/>
          </rPr>
          <t>Assume two feet change</t>
        </r>
      </text>
    </comment>
    <comment ref="H21" authorId="0" shapeId="0" xr:uid="{F682C19B-C2B2-FB46-8701-EC48BD2A62CC}">
      <text>
        <r>
          <rPr>
            <b/>
            <sz val="10"/>
            <color rgb="FF000000"/>
            <rFont val="Tahoma"/>
            <family val="2"/>
          </rPr>
          <t>Shan Rui:</t>
        </r>
        <r>
          <rPr>
            <sz val="10"/>
            <color rgb="FF000000"/>
            <rFont val="Tahoma"/>
            <family val="2"/>
          </rPr>
          <t xml:space="preserve">
</t>
        </r>
        <r>
          <rPr>
            <sz val="10"/>
            <color rgb="FF000000"/>
            <rFont val="Tahoma"/>
            <family val="2"/>
          </rPr>
          <t>If take all concervation pool, the duration would be 3275.47hr</t>
        </r>
      </text>
    </comment>
  </commentList>
</comments>
</file>

<file path=xl/sharedStrings.xml><?xml version="1.0" encoding="utf-8"?>
<sst xmlns="http://schemas.openxmlformats.org/spreadsheetml/2006/main" count="38398" uniqueCount="12161">
  <si>
    <t>Status</t>
  </si>
  <si>
    <t>Description</t>
  </si>
  <si>
    <t>Duration</t>
  </si>
  <si>
    <t>Latitude</t>
  </si>
  <si>
    <t>Longitude</t>
  </si>
  <si>
    <t>Image</t>
  </si>
  <si>
    <t>Service / Use Cases</t>
  </si>
  <si>
    <t>Street Address</t>
  </si>
  <si>
    <t>City</t>
  </si>
  <si>
    <t>State</t>
  </si>
  <si>
    <t>Postal Code</t>
  </si>
  <si>
    <t>Country</t>
  </si>
  <si>
    <t>URL</t>
  </si>
  <si>
    <t>Announced</t>
  </si>
  <si>
    <t>isoRto</t>
  </si>
  <si>
    <t>Utility</t>
  </si>
  <si>
    <t>Utility Type</t>
  </si>
  <si>
    <t>Grid Interconnection</t>
  </si>
  <si>
    <t>Paired Grid Resource</t>
  </si>
  <si>
    <t>Ownership Model</t>
  </si>
  <si>
    <t>Equity Owner 1</t>
  </si>
  <si>
    <t>Equity Owner 1 Percent</t>
  </si>
  <si>
    <t>Equity Owner 2</t>
  </si>
  <si>
    <t>Equity Owner 2 Percent</t>
  </si>
  <si>
    <t>Energy Storage Technology Provider</t>
  </si>
  <si>
    <t>Integrator Company</t>
  </si>
  <si>
    <t>O&amp;M Contractor</t>
  </si>
  <si>
    <t>Developer</t>
  </si>
  <si>
    <t>EPC 1</t>
  </si>
  <si>
    <t>EPC 2</t>
  </si>
  <si>
    <t>EPC 3</t>
  </si>
  <si>
    <t>Debt Provider</t>
  </si>
  <si>
    <t>Projected Project Lifetime (Years)</t>
  </si>
  <si>
    <t>Performance</t>
  </si>
  <si>
    <t>Operating Expense</t>
  </si>
  <si>
    <t>Funding Source 1</t>
  </si>
  <si>
    <t>Funding Source Detail 1</t>
  </si>
  <si>
    <t>Funding Amount 1</t>
  </si>
  <si>
    <t>Funding Source 2</t>
  </si>
  <si>
    <t>Funding Source Detail 2</t>
  </si>
  <si>
    <t>Funding Amount 2</t>
  </si>
  <si>
    <t>Funding Source 3</t>
  </si>
  <si>
    <t>Funding Source Detail 3</t>
  </si>
  <si>
    <t>Funding Amount 3</t>
  </si>
  <si>
    <t>Research Institution</t>
  </si>
  <si>
    <t>Research Description</t>
  </si>
  <si>
    <t>Research Institution URL</t>
  </si>
  <si>
    <t>Contact Name</t>
  </si>
  <si>
    <t>Contact Email</t>
  </si>
  <si>
    <t>Contact Phone</t>
  </si>
  <si>
    <t>Contact Street Address</t>
  </si>
  <si>
    <t>Contact City</t>
  </si>
  <si>
    <t>Contact State/Province</t>
  </si>
  <si>
    <t>Contact Zip</t>
  </si>
  <si>
    <t>Contact Country</t>
  </si>
  <si>
    <t>Black Start</t>
  </si>
  <si>
    <t>Demand Response</t>
  </si>
  <si>
    <t>Distribution upgrade due to solar</t>
  </si>
  <si>
    <t>Distribution upgrade due to wind</t>
  </si>
  <si>
    <t>Electric Bill Management</t>
  </si>
  <si>
    <t>Electric Bill Management with Renewables</t>
  </si>
  <si>
    <t>Electric Energy Time Shift</t>
  </si>
  <si>
    <t>Electric Supply Capacity</t>
  </si>
  <si>
    <t>Electric Supply Reserve Capacity - Non-Spinning</t>
  </si>
  <si>
    <t>Electric Supply Reserve Capacity - Spinning</t>
  </si>
  <si>
    <t>Frequency Regulation</t>
  </si>
  <si>
    <t>Grid-Connected Commercial (Reliability &amp; Quality)</t>
  </si>
  <si>
    <t>Grid-Connected Residential (Reliability)</t>
  </si>
  <si>
    <t>Load Following (Tertiary Balancing)</t>
  </si>
  <si>
    <t>Microgrid Capability</t>
  </si>
  <si>
    <t>On-Site Power</t>
  </si>
  <si>
    <t>Onsite Renewable Generation Shifting</t>
  </si>
  <si>
    <t>Ramping</t>
  </si>
  <si>
    <t>Renewables Capacity Firming</t>
  </si>
  <si>
    <t>Renewables Energy Time Shift</t>
  </si>
  <si>
    <t>Resiliency</t>
  </si>
  <si>
    <t>Stationary Transmission/Distribution Upgrade Deferral</t>
  </si>
  <si>
    <t>Transmission Congestion Relief</t>
  </si>
  <si>
    <t>Transmission Support</t>
  </si>
  <si>
    <t>Transmission upgrades due to solar</t>
  </si>
  <si>
    <t>Transmission upgrades due to wind</t>
  </si>
  <si>
    <t>Transportable Transmission/Distribution Upgrade Deferral</t>
  </si>
  <si>
    <t>Transportation Services</t>
  </si>
  <si>
    <t>Voltage Support</t>
  </si>
  <si>
    <t>Electro-mechanical</t>
  </si>
  <si>
    <t>Lithium Nickel Manganese Cobalt Battery</t>
  </si>
  <si>
    <t>&amp;lt;p&amp;gt;Kokam has announced 40 megawatt-hours of solar-connected battery capacity in South Korea as the market shifts to PV-plus-batteries for energy storage growth.&amp;lt;/p&amp;gt;
&amp;lt;p&amp;gt;The SolarEdge-owned South Korean lithium-nickel-manganese-cobalt oxide (NMC) battery maker said the new capacity would be spread across two projects and multiple sites. 5 megawatts and 12 megawatt-hours of battery storage attached to 5 megawatts of PV across three sites being developed by the engineering, procurement and construction contractor Razzler in South Koreaâ€™s Chungcheong region. The PV-plus-battery projects underscore a growing trend of developers pairing storage alongside solar in South Korea.&amp;lt;/p&amp;gt;</t>
  </si>
  <si>
    <t xml:space="preserve">Frequency Regulation, Renewables Energy Time Shift, </t>
  </si>
  <si>
    <t>Chungcheong</t>
  </si>
  <si>
    <t>South Korea</t>
  </si>
  <si>
    <t>https://www.greentechmedia.com/articles/read/kokam-wins-as-south-korea-looks-to-solar-plus-storage</t>
  </si>
  <si>
    <t>11.30.2018</t>
  </si>
  <si>
    <t>Investor Owned</t>
  </si>
  <si>
    <t>Transmission</t>
  </si>
  <si>
    <t>Solar PV</t>
  </si>
  <si>
    <t>Third-Party-Owned</t>
  </si>
  <si>
    <t>Razzler</t>
  </si>
  <si>
    <t>Kokam Lithium-Nickel-Manganese-Cobalt Oxide - 28mW</t>
  </si>
  <si>
    <t>&amp;lt;p&amp;gt;Kokam has announced 40 megawatt-hours of solar-connected battery capacity in South Korea as the market shifts to PV-plus-batteries for energy storage growth.&amp;lt;/p&amp;gt;
&amp;lt;p&amp;gt;The SolarEdge-owned South Korean lithium-nickel-manganese-cobalt oxide (NMC) battery maker said the new capacity would be spread across two projects and multiple sites. The largest project, comprising 8 megawatts and 28 megawatt-hours of battery capacity, sits alongside 10 megawatts of PV across nine plants owned by Korea Midland Power, a subsidiary of Korea Electric Power Corporation (Kepco). &amp;lt;/p&amp;gt;</t>
  </si>
  <si>
    <t>Korea Midland Power</t>
  </si>
  <si>
    <t xml:space="preserve">Kokam </t>
  </si>
  <si>
    <t>Chugach Electric Association Microgrid Hybrid Storage - 2MW</t>
  </si>
  <si>
    <t>Flywheel</t>
  </si>
  <si>
    <t>&amp;lt;p&amp;gt;ABB will provide an innovative microgrid, combining battery and flywheel based storage technologies, designed to test scalability and improve power stability for around 300,000 people in Anchorage, Alaska, USA. The small scale project, initiated by Chugach Electric Association, Inc., aims to identify technologies that will enable the integration of more renewables, including wind power from a 17 megawatt (MW) wind farm on Fire Island, located about 4 km off the coast of Anchorage, which will work in concert with the innovative storage solution.&amp;lt;/p&amp;gt;
&amp;lt;p&amp;gt;ABBâ€™s modular and containerized microgrid solution PowerStoreTM will blend the complementary capabilities of two storage technologies, flywheel and battery storage. The flywheel will facilitate the integration of fluctuating wind power and the battery will be used for long-term storage. The battery has a capacity of 500 kilowatt hours with a maximum performance of 2 MW.&amp;lt;/p&amp;gt;</t>
  </si>
  <si>
    <t xml:space="preserve">Microgrid Capability, </t>
  </si>
  <si>
    <t>Anchorage</t>
  </si>
  <si>
    <t>Alaska</t>
  </si>
  <si>
    <t>United States</t>
  </si>
  <si>
    <t>http://www.abb.com/cawp/seitp202/a1da3c183545bf29c12580ba0026a859.aspx</t>
  </si>
  <si>
    <t>02.01.2017</t>
  </si>
  <si>
    <t>Chugach Electric Association</t>
  </si>
  <si>
    <t>Cooperative (Customer Owned)</t>
  </si>
  <si>
    <t>Utility-Owned</t>
  </si>
  <si>
    <t>ABB</t>
  </si>
  <si>
    <t>Ireland/United Kingdom Hybrid Flywheel Battery - Schwungrad Energie Limited</t>
  </si>
  <si>
    <t>&amp;lt;p&amp;gt;Europeâ€™s largest and the UKâ€™s first battery flywheel system will be connected to the Irish and UK grids to help respond to energy demand as part of a new project involving engineers from the University of Sheffield, Schwungrad Energie, Adaptive Balancing Power and Freqcon.&amp;lt;/p&amp;gt;
&amp;lt;p&amp;gt;The â‚¬4 million euro project, with â‚¬2.9 million coming from the EUâ€™s Horizon2020 scheme, will develop an innovative flywheel battery hybrid energy storage system aimed at stabilising pressure on the existing grid infrastructure in Europe.&amp;lt;/p&amp;gt;
&amp;lt;p&amp;gt;Flywheels work by accelerating a rotor to high speeds using electrical energy, effectively storing the energy within the system as rotational energy, to be converted back to electricity when required. Flywheels do not degrade over time compared to batteries so combining the two enables the storage system to operate more efficiently and reduce costs over the systemâ€™s lifetime.&amp;lt;/p&amp;gt;
&amp;lt;p&amp;gt;The new project, coordinated by Schwungrad Energie Limited, involves partners Adaptive Balancing Power GmbH who will provide their innovative adaptive flywheel technology. Freqcon GmbH will design and build scalable multi-source power converters to connect the flywheels to the grid.&amp;lt;/p&amp;gt;
&amp;lt;p&amp;gt;In the first stage of the project, the flywheel facility will be installed in Ireland, piloted by Schwungrad Energie Limited at their hybrid flywheel battery facility, which has already seen a successful and highly beneficial demonstration project, in collaboration with EirGrid. The flywheel system will be capable of a peak power of 500kW and able to store 10kWh of energy.&amp;lt;/p&amp;gt;
&amp;lt;p&amp;gt;The system will then be installed at the University of Sheffieldâ€™s 2MW battery facility at Willenhall near Wolverhampton. The grid-connected research facility is one of the largest and fastest battery storage systems in the UK.&amp;lt;/p&amp;gt;
&amp;lt;p&amp;gt;The flywheels will be upgraded to provide 1MW of peak power and 20kWh of energy storage and used as a hybrid energy storage system with the batteries to provide frequency response services.&amp;lt;/p&amp;gt;</t>
  </si>
  <si>
    <t xml:space="preserve">Frequency Regulation, </t>
  </si>
  <si>
    <t>Willenhall</t>
  </si>
  <si>
    <t>West Midlands</t>
  </si>
  <si>
    <t>United Kingdom</t>
  </si>
  <si>
    <t>https://www.sheffield.ac.uk/news/nr/flywheel-europe-energy-1.704921</t>
  </si>
  <si>
    <t>06.02.2017</t>
  </si>
  <si>
    <t>National Grid (UK)</t>
  </si>
  <si>
    <t>Federally Owned</t>
  </si>
  <si>
    <t>Customer-Owned</t>
  </si>
  <si>
    <t xml:space="preserve">Adaptive Balancing Power GmbH </t>
  </si>
  <si>
    <t>Freqcon GmbH</t>
  </si>
  <si>
    <t>Schwungrad Energie Limited</t>
  </si>
  <si>
    <t>European Union Horizon 2020 Program</t>
  </si>
  <si>
    <t>University of Sheffield</t>
  </si>
  <si>
    <t>Jiangsu Jintan National AA-CAES Demonstration Project - 60 MW</t>
  </si>
  <si>
    <t>Compressed Air Energy Storage</t>
  </si>
  <si>
    <t>Under Construction</t>
  </si>
  <si>
    <t>&amp;lt;p&amp;gt;This is a 60MW/300MWh national advanced adiabatic compressed air energy storage plant with salt-cavern served as the air chamber. &amp;lt;/p&amp;gt;</t>
  </si>
  <si>
    <t xml:space="preserve">Load Following (Tertiary Balancing), Ramping, Renewables Energy Time Shift, </t>
  </si>
  <si>
    <t>Jintan</t>
  </si>
  <si>
    <t>Jiang Su</t>
  </si>
  <si>
    <t>China</t>
  </si>
  <si>
    <t>http://kns.cnki.net/KCMS/detail/11.2107.TM.20180226.1053.007.html</t>
  </si>
  <si>
    <t>03.31.2017</t>
  </si>
  <si>
    <t>09.01.2017</t>
  </si>
  <si>
    <t>China National Salt Industry Corporation</t>
  </si>
  <si>
    <t>Tsinghua university</t>
  </si>
  <si>
    <t>60% round-trip electricity efficiency</t>
  </si>
  <si>
    <t>Solar-thermal Hybrid Compressed Air Energy Storage (STHC-100)</t>
  </si>
  <si>
    <t>Electrical-mechanical</t>
  </si>
  <si>
    <t>Operational</t>
  </si>
  <si>
    <t>&amp;lt;p&amp;gt;This is a 100 kW CAES project hybrid with solar-thermal, and it serves as a multi-carrier energy hub in a solar-based smart micro energy grid in Qinghai Province, China.&amp;lt;/p&amp;gt;</t>
  </si>
  <si>
    <t xml:space="preserve">Microgrid Capability, Renewables Energy Time Shift, </t>
  </si>
  <si>
    <t>Qinghai University</t>
  </si>
  <si>
    <t>Xi Ning</t>
  </si>
  <si>
    <t>Qinghai</t>
  </si>
  <si>
    <t>http://ieeexplore.ieee.org/abstract/document/8233589/</t>
  </si>
  <si>
    <t>08.01.2016</t>
  </si>
  <si>
    <t>Tsinghua University, Qinghai University</t>
  </si>
  <si>
    <t>Tsinghua University</t>
  </si>
  <si>
    <t>51% round-trip electricity efficiency, 80+% multi-carrier energy efficiency</t>
  </si>
  <si>
    <t>TICC 500 kW - An Hui, China</t>
  </si>
  <si>
    <t>&amp;lt;p&amp;gt;This is a 500kW advanced adiabatic compressed air energy storage experimental system, located in Wuhu City, An Hui Province, China. Beginning in July 2012, Stage Grid Corporation of China (SGCC) has been conducting a principal scientific and technical project on large-scale CAES in power system, which is led by Tsinghua University (Tsinghua), and cooperated with Institute of Physics and Chemistry Chinese Academy of Sciences (IPC, CAS) and China Electric Power Research Institute (CEPRI). The 500-kW non-supplementary fired CAES demonstration system, named TICC-500 (Tsinghua-IPCCAS-CEPRICAES), is built in the first phase. &amp;lt;/p&amp;gt;</t>
  </si>
  <si>
    <t xml:space="preserve">Load Following (Tertiary Balancing), Renewables Energy Time Shift, </t>
  </si>
  <si>
    <t>Wuhu</t>
  </si>
  <si>
    <t>An Hui</t>
  </si>
  <si>
    <t>https://link.springer.com/article/10.1007/s11431-015-5789-0</t>
  </si>
  <si>
    <t>03.38.2018</t>
  </si>
  <si>
    <t>Secondary Distribution</t>
  </si>
  <si>
    <t>Qinghua University</t>
  </si>
  <si>
    <t xml:space="preserve">Tsinghua University, Tsinghua University, Institute of Physics and Chemistry Chinese Academy of Sciences, and China Electric Power Research Institute (CEPRI). </t>
  </si>
  <si>
    <t>41.03% round-trip efficiency</t>
  </si>
  <si>
    <t>ElectricitÃ© de France (EDF) Paris Concept Grid Flywheel ESS</t>
  </si>
  <si>
    <t>&amp;lt;p&amp;gt;For the first time STORNETIC has delivered a Flywheel Energy Storage system to EDF. The storage device DuraStorÂ® has safely reached the EDF Concept Grid site in Moret-sur-Loing near Paris where it will serve within a joint project on advanced smart grid storage solutions. The project serves to assess the performance of flywheel energy storage technology facing the demands of a modern grid environment and special customer requirements.&amp;lt;/p&amp;gt;
&amp;lt;p&amp;gt;The DuraStorÂ® by STORNETIC is designed for industrial customers with many charging and discharging cycles. Unlike other storage technologies the flywheel keeps its full capacity over the complete lifetime while combining the advantages of mechanical energy storage, such as sturdiness and endurance, with the advantages of modularity and rapid installation. The device operates purely mechanically - without the use of chemicals - and is made of materials that are fully recyclable. As an innovative short term energy storage solution it enables operators of micro grids around the globe to transform electric energy into rotation energy and store it.&amp;lt;/p&amp;gt;
&amp;lt;p&amp;gt;The Concept Grid laboratory is a unique smart grid test facility located in the South of Paris. The laboratory is dedicated to the validation of innovative solutions for the electrical system. It aims at reducing the time to market of new smart grid technologies, by helping manufacturers, start-ups and academics to understand and meet the challenges of real field environment. Concept Grid is also a key laboratory for utilities to prepare and de-risk experimentations through accelerated test campaigns that would be impossible to conduct on the field. Concept Grid is composed of 10 km of real electrical medium and low voltage networks, it has several substations and test areas, a neighbourhood of five small houses fitted with local generation, and it can also perform bespoke scenarios with power hardware in the loop simulation. Concept Grid is open to external customers and collaborations.&amp;lt;/p&amp;gt;</t>
  </si>
  <si>
    <t>Moret-sur-Loing</t>
  </si>
  <si>
    <t>ÃŽle-de-France</t>
  </si>
  <si>
    <t>France</t>
  </si>
  <si>
    <t>https://stornetic.com/assets/downloads/Press_release_EDF_and_STORNETIC_partnership_project_EN.pdf</t>
  </si>
  <si>
    <t>11.01.2016</t>
  </si>
  <si>
    <t>ElectricitÃ© de France (EDF)</t>
  </si>
  <si>
    <t>Stornetic GmbH</t>
  </si>
  <si>
    <t>Campbell Industrial Park 8kW / 32kWh Flywheel ESS - Amber Kinetics &amp;amp; Hawaiian Electric Company</t>
  </si>
  <si>
    <t>&amp;lt;p&amp;gt;Amber Kinetics and Hawaiian Electric Company have agreed to conduct a joint energy storage pilot project to test the capability of a flywheel system. Amber Kinetics will build and install an Amber Gen2Â© Model 25 steel flywheel system, the first commercially available four-hour duration flywheel, at Hawaiian Electric&amp;#039;s Campbell Industrial Park generating station on Oahu, where the utility will evaluate its operation.&amp;lt;/p&amp;gt;
&amp;lt;p&amp;gt;Amber&amp;#039;s innovative steel flywheel is a multi-hour energy storage system capable of charging and discharging electricity for multiple duty cycles per day.&amp;lt;/p&amp;gt;</t>
  </si>
  <si>
    <t xml:space="preserve">Frequency Regulation, Renewables Capacity Firming, Renewables Energy Time Shift, Voltage Support, </t>
  </si>
  <si>
    <t>Oahu</t>
  </si>
  <si>
    <t>Hawaii</t>
  </si>
  <si>
    <t>https://www.hawaiianelectric.com/amber-kinetics-and-hawaiian-electric-agree-on-flywheel-energy-storage-pilot-project</t>
  </si>
  <si>
    <t>10.03.2016</t>
  </si>
  <si>
    <t>Hawaiian Electric Company</t>
  </si>
  <si>
    <t>Amber Kinetics</t>
  </si>
  <si>
    <t>Amber Kinetics &amp;amp; Hawaiian Electric Company</t>
  </si>
  <si>
    <t>Private/Third Party</t>
  </si>
  <si>
    <t>Elemental Excelerator</t>
  </si>
  <si>
    <t>North York Energy Storage - Convergent + Temporal 5 MW / IESO</t>
  </si>
  <si>
    <t>Contracted</t>
  </si>
  <si>
    <t>&amp;lt;p&amp;gt;This 5 MW / 0.5 MWh flywheel project will provide Ontarioâ€™s Independent Electricity System Operator with regulation services via a pay-for-performance service contract. Located within the greater Toronto metro area, this project will additionally help support the electricity grid in one of the fastest-growing urban regions in North America.&amp;lt;/p&amp;gt;</t>
  </si>
  <si>
    <t xml:space="preserve">Frequency Regulation, Voltage Support, </t>
  </si>
  <si>
    <t>Toronto</t>
  </si>
  <si>
    <t>Ontario</t>
  </si>
  <si>
    <t>Canada</t>
  </si>
  <si>
    <t>http://www.convergentep.com/convergent-and-temporal-power-announce-flywheel-storage-project-for-ontario-grid-operator/</t>
  </si>
  <si>
    <t>04.11.2016</t>
  </si>
  <si>
    <t>IESO</t>
  </si>
  <si>
    <t>Temporal Power</t>
  </si>
  <si>
    <t>Convergent</t>
  </si>
  <si>
    <t>Mainstream Renewable Power - 2000 kW</t>
  </si>
  <si>
    <t>&amp;lt;p&amp;gt;Global wind and solar company Mainstream Renewable Power, with assistance from Enterprise Ireland, will conduct a study to assess the commercial viability of attaching a large-scale storage device (such as a battery) to an operating wind farm in Ireland. If successful, the system could provide the solution to the single biggest challenge faced by wind power generation in the world today; what happens when the wind doesnâ€™t blow?&amp;lt;/p&amp;gt;
&amp;lt;p&amp;gt;The Wind-Storage Hybrid Study, which will begin in September 2014, will install a storage device (such as a battery) directly to an operating wind farm. The device will store electricity generated when there is no demand (at night for example) and release it when consumers need it. The new hybrid system could also significantly reduce the need for â€œspinning reserveâ€ â€“ the term used for expensive electricity plant which is often used to meet â€œspikesâ€ in demand for electricity such as in the morning and in the evenings.&amp;lt;/p&amp;gt;</t>
  </si>
  <si>
    <t xml:space="preserve">Frequency Regulation, Renewables Capacity Firming, Renewables Energy Time Shift, </t>
  </si>
  <si>
    <t>Ireland</t>
  </si>
  <si>
    <t>http://mainstreamrp.com/mainstream-to-test-large-scale-battery-storage-at-irish-wind-farm/</t>
  </si>
  <si>
    <t>08.01.2014</t>
  </si>
  <si>
    <t>Mainstream Renewable Power</t>
  </si>
  <si>
    <t>Enterprise Ireland</t>
  </si>
  <si>
    <t>20 MW / 80 MWh - Energy Nuevo - Amber Kinetics</t>
  </si>
  <si>
    <t>Announced/Never Built</t>
  </si>
  <si>
    <t>&amp;lt;p&amp;gt;As part of PG&amp;amp;amp;E&amp;#039;s 75 MW Procurement announced December 2, 2015 - Amber Kinetics unveiled a four-hour duration flywheel system, one it says combines the efficiency and flexibility of an electrochemical battery with the durability and lifespan of a simple mechanical device. Amber Kinetics won a 20-megawatt, 80-megawatt-hour contract with utility Pacific Gas &amp;amp;amp; Electric for a 20 year energy storage agreement. The core system is a 25-kilowatt-hour flywheel, capable of charging and discharging for more than one duty cycle per day. Amber Kinetics promises â€œa 30-year life, with 30,000 full charge-discharge cycles, and no degradation.&amp;lt;/p&amp;gt;</t>
  </si>
  <si>
    <t xml:space="preserve">Electric Energy Time Shift, Electric Supply Capacity, Frequency Regulation, Renewables Energy Time Shift, Transmission Support, </t>
  </si>
  <si>
    <t>Fresno</t>
  </si>
  <si>
    <t>California</t>
  </si>
  <si>
    <t>http://amberkinetics.com/announces-game-changing-energy-storage-contract-w-pge/</t>
  </si>
  <si>
    <t>12.02.2015</t>
  </si>
  <si>
    <t>05.01.2020</t>
  </si>
  <si>
    <t>CAISO</t>
  </si>
  <si>
    <t>Pacific Gas and Electric</t>
  </si>
  <si>
    <t>Amber Kinetics is 100% owner of Energy Nuevo Storage Farm, LLC</t>
  </si>
  <si>
    <t>Flywheel performance data publication pending</t>
  </si>
  <si>
    <t>University of Birmingham Cryogenic Energy Storage (CES) Pilot</t>
  </si>
  <si>
    <t>Liquid Air Energy Storage</t>
  </si>
  <si>
    <t>&amp;lt;p&amp;gt;The University of Birminghamâ€™s cryogenic energy storage (CES) pilot facility is operational. A project of the Birmingham Energy Institute, itâ€™s the UKâ€™s first dedicated research facility for energy storage using cryogenic liquids. The technology is also sometimes referred to as Liquid Air Energy Storage (LAES).&amp;lt;/p&amp;gt;
&amp;lt;p&amp;gt;A CES system uses renewables inputs such as solar power or wind energy and/or off-peak electricity to liquefy air; which is drawn from the plantâ€™s immediate surroundings. The cryogenic liquid is stored at an incredibly low temperatures; below -190C. 700 litres of ambient air becomes 1 litre of liquid air after this process. When electricity is needed, the liquid is pumped to a high pressure (150 bar), vapourised into a gas, and then superheated using heat and waste heat if available. From there, it goes through an expansion process in a turbine to generate electricity.&amp;lt;/p&amp;gt;
&amp;lt;p&amp;gt;This project was originally the Highview Pilot Plant and was relocated to the University of Birminghamâ€™s Centre for Cryogenic Energy Storage. The pilot project was operated for four years before being donated to the University and Re-Commissioned at its new location on December 11, 2015.&amp;lt;/p&amp;gt;</t>
  </si>
  <si>
    <t xml:space="preserve">Electric Energy Time Shift, </t>
  </si>
  <si>
    <t>Edgbaston</t>
  </si>
  <si>
    <t>Birmingham</t>
  </si>
  <si>
    <t>http://www.energymatters.com.au/renewable-news/cryogenic-energy-storage-em5250/</t>
  </si>
  <si>
    <t>12.11.2015</t>
  </si>
  <si>
    <t>SSE (Scottish and Southern Energy)</t>
  </si>
  <si>
    <t>University of Birmingham</t>
  </si>
  <si>
    <t>Highview Power Storage</t>
  </si>
  <si>
    <t>Siemens, ABB</t>
  </si>
  <si>
    <t>Federal/National</t>
  </si>
  <si>
    <t>UK Department of Energy and Climate Change (DECC) - Smart Grid Demonstration Capital Grant Programme</t>
  </si>
  <si>
    <t>University of Birmingham Centre for Cryogenic Energy Storage (BCCES); University of Leeds + Queen Mary University of London</t>
  </si>
  <si>
    <t>The Birmingham Centre for Cryogenic Energy Storage (BCCES) is the first in the UK to have a research facility for energy storage using cryogenic liquids, comprising new laboratories, state of the art equipment, and a major demonstration plant.</t>
  </si>
  <si>
    <t>http://www.birmingham.ac.uk/research/activity/energy/research/centre-energy-storage/cryogenic-energy-storage/index.aspx</t>
  </si>
  <si>
    <t>Toronto Hydro/HydroStor 660 kW Underwater Storage</t>
  </si>
  <si>
    <t>&amp;lt;p&amp;gt;Torontoâ€™s Hydrostor founders Curtis VanWalleghem and Cameron Lewis unveiled their underwater compressed air energy storage (CEAS) system on November 18. The system is located three kilometers off Toronto Island and will be used to stabilize Toronto Hydroâ€™s grid during peak times. The energy storage system works by storing compressed air in a balloon-like structure 55 meters under Lake Ontario. When the energy is required the weight of the water is used to push the air to the surface through a pipe where an expander coverts the air back into electricity. At peak output the storage unit is capable of 660 kW, and is able to run for little more than a hour, depending on how much power is drawn.&amp;lt;/p&amp;gt;</t>
  </si>
  <si>
    <t xml:space="preserve">Electric Energy Time Shift, Frequency Regulation, </t>
  </si>
  <si>
    <t>Toronto Island</t>
  </si>
  <si>
    <t>https://www.torontohydro.com/sites/electricsystem/GridInvestment/powerup/Pages/CompressedAirEnergyStorageProject.aspx</t>
  </si>
  <si>
    <t>11.18.2015</t>
  </si>
  <si>
    <t>Toronto Hydro</t>
  </si>
  <si>
    <t>Hydrostor Inc.</t>
  </si>
  <si>
    <t>Sustainability Development Technology Canada</t>
  </si>
  <si>
    <t>State/Provincial/Regional</t>
  </si>
  <si>
    <t>Ontario Ministry of Economic Development and Growth</t>
  </si>
  <si>
    <t>5 MW - WEB Aruba / Temporal Power (Phase 1)</t>
  </si>
  <si>
    <t>&amp;lt;p&amp;gt;WEB Aruba and Temporal Power today announced the signing of an agreement for the installation of a 5 MW flywheel energy storage system on the island of Aruba. The installation is the first of its kind in Aruba and will support the countryâ€™s key initiatives in renewable energy. Aruba has committed to a goal of being 100 percent renewable by 2020 and has made significant progress with wind, solar and waste to gas generation already installed. The flywheel storage will ensure greater flexibility and resilience to the grid while simultaneously decreasing the amount of fossil fuel burned as part of energy production.&amp;lt;/p&amp;gt;</t>
  </si>
  <si>
    <t xml:space="preserve">Renewables Capacity Firming, Resiliency, </t>
  </si>
  <si>
    <t>Orenjestad</t>
  </si>
  <si>
    <t>Aruba</t>
  </si>
  <si>
    <t>http://temporalpower.com/news/web-aruba-and-temporal-power-announce-first-energy-storage-project/</t>
  </si>
  <si>
    <t>10.28.2015</t>
  </si>
  <si>
    <t>WEB Aruba</t>
  </si>
  <si>
    <t>330 MW - Gaelectric Compressed Air Energy Storage (CAES)</t>
  </si>
  <si>
    <t>&amp;lt;p&amp;gt;Advanced energy storage project deploying compressed air energy storage (CAES) technology. This facility will generate up to 330 MW of power for periods of up to 6 hours. It will create demand of up to 200 MW during its compression cycle. The project involves the creation of two storage caverns within salt deposits which are a feature of the east Antrim coastal areas of Northern Ireland. These caverns will be located at depths of greater than 1400 m below ground. The facility will be highly responsive and will be capable of providing a range of tools to system operators in their management of the transmission grid.&amp;lt;/p&amp;gt;</t>
  </si>
  <si>
    <t xml:space="preserve">Electric Energy Time Shift, Renewables Capacity Firming, Renewables Energy Time Shift, </t>
  </si>
  <si>
    <t>Larne</t>
  </si>
  <si>
    <t>County Antrim</t>
  </si>
  <si>
    <t>http://www.project-caeslarne.co.uk/</t>
  </si>
  <si>
    <t>11.01.2013</t>
  </si>
  <si>
    <t>Gaelectric</t>
  </si>
  <si>
    <t>Dresser-Rand</t>
  </si>
  <si>
    <t>Federal/National Grant</t>
  </si>
  <si>
    <t>European Project of Common Interest (PCI)</t>
  </si>
  <si>
    <t>500 kW / 3 MWh - Liverpool Wind and Energy Storage Project</t>
  </si>
  <si>
    <t>&amp;lt;p&amp;gt;The Liverpool project will demonstrate LightSail&amp;#039;s Regenerative Air Energy Storage (RAES) technology and Unify&amp;#039;s Grid-Level Advanced System Software (GLASS). The storage system will be located in the Innovacorp Demonstration Center, the re-purposed site of the former Bowater Mersey Paper Mill. The storage will be interconnected to the local distribution grid and act as a buffer to the output of a 4.7 MW wind farm consisting of two Enercon E-92 wind energy converters. Waste heat from a nearby industrial facility will be used to boost the efficiency of RAES. &amp;lt;/p&amp;gt;
&amp;lt;p&amp;gt;This project is the first wind + RAES system ever developed, as well as the first RAES system integrated with an industrial waste heat source. It will also be the first grid interconnected energy storage system in Nova Scotia. With an air compressor/expander and light, cost-efficient air tanks wrapped in carbon fibre, LightSail uses compressed air to store energy. LightSail has dramatically improved efficiency by using water, allowing for higher-pressure expansion.&amp;lt;/p&amp;gt;</t>
  </si>
  <si>
    <t xml:space="preserve">Electric Bill Management, Electric Bill Management with Renewables, Electric Energy Time Shift, Grid-Connected Commercial (Reliability &amp;amp; Quality), Microgrid Capability, Onsite Renewable Generation Shifting, Renewables Energy Time Shift, </t>
  </si>
  <si>
    <t>77 Innovation Avenue</t>
  </si>
  <si>
    <t>Brooklyn</t>
  </si>
  <si>
    <t>Nova Scotia</t>
  </si>
  <si>
    <t>http://thechronicleherald.ca/business/1317793-lightsail-wind-project-on-track-for-testing-at-queens-county-site-next-year</t>
  </si>
  <si>
    <t>10.20.2015</t>
  </si>
  <si>
    <t>4.7 MW wind farm consisting of two Enercon E-92 wind energy converters</t>
  </si>
  <si>
    <t>Liverpool Wind Energy Storage Project Inc.</t>
  </si>
  <si>
    <t>LightSail Energy Inc.</t>
  </si>
  <si>
    <t>Watts Wind Energy Inc.</t>
  </si>
  <si>
    <t>Unify Energy, Inc.</t>
  </si>
  <si>
    <t>Camp Pendleton Fractal Grid Demonstration - 30kW</t>
  </si>
  <si>
    <t>&amp;lt;p&amp;gt;Partially funded by a California Energy Commission grant, the project features energy storage systems that include Quantum Energy Storage Corporation, Imergy and Amber Kinetics coupled with a 525 kW solar array at the US Marine Corpsâ€™ Base at Camp Pendleton, California. The systemâ€™s capabilities and peformance have been validated by the United States Marine Corps and include critical load protection, peak shaving, and renewable power/storage management applications. California Energy Commission (CEC) had in 2013 allocated $1.7 million to the US Marine Corps to set up the microgrid. The system integrated with CleanSparkâ€™s FractalGrid project is expected to help establish a network of distributed microgrid solutions with a high penetration of renewables and a rapidly scaliable, secure architecture. Video can be seen here: &amp;lt;a href=&amp;quot;http://www.youtube.com/watch?v=IqUEe8HmKOU&amp;quot;&amp;gt;www.youtube.com/watch?v=IqUEe8... &amp;lt;/a&amp;gt;&amp;lt;/p&amp;gt;</t>
  </si>
  <si>
    <t xml:space="preserve">Electric Bill Management with Renewables, Grid-Connected Commercial (Reliability &amp;amp; Quality), Load Following (Tertiary Balancing), Microgrid Capability, Renewables Capacity Firming, </t>
  </si>
  <si>
    <t>Camp Pendleton</t>
  </si>
  <si>
    <t>http://www.cospp.com/articles/2015/09/us-marine-corp-utilising-microgrid-energy-storage-project.html</t>
  </si>
  <si>
    <t>05.01.2013</t>
  </si>
  <si>
    <t>09.01.2014</t>
  </si>
  <si>
    <t>04.01.2014</t>
  </si>
  <si>
    <t>CleanSpark</t>
  </si>
  <si>
    <t>Quantum Energy Storage Corporation, Imergy, Amber Kinetics</t>
  </si>
  <si>
    <t>Multiple</t>
  </si>
  <si>
    <t>Specialized Energy Solutions</t>
  </si>
  <si>
    <t>100% renewable, 100% capacity factor, 100% reliability</t>
  </si>
  <si>
    <t>United States Navy - MILCON Funding</t>
  </si>
  <si>
    <t>State/Provincial/Regional Grant</t>
  </si>
  <si>
    <t>California Energy Commission (CEC) - PIER Grant Funding</t>
  </si>
  <si>
    <t>Juelich DuraStor - 420 kW Fkywheel</t>
  </si>
  <si>
    <t>&amp;lt;p&amp;gt;High Speed Flywheel energy storage for short term applications. Operated by a German Utility, Stadtwerke Munich (https://www.swm.de/english.html). The storage is working within a virtual power plant distributed around Munich. This constellation is supported by the German regulation.F58&amp;lt;/p&amp;gt;</t>
  </si>
  <si>
    <t>Stetternicher Staatsforst</t>
  </si>
  <si>
    <t>Juelich</t>
  </si>
  <si>
    <t>NRW</t>
  </si>
  <si>
    <t>Germany</t>
  </si>
  <si>
    <t>http://www.stornetic.com</t>
  </si>
  <si>
    <t>10.12.2015</t>
  </si>
  <si>
    <t>Stadtwerke Munich</t>
  </si>
  <si>
    <t>State/Municipal Owned</t>
  </si>
  <si>
    <t>Marsabit, Kenya 500 kW Flywheel - ABB</t>
  </si>
  <si>
    <t>&amp;lt;p&amp;gt;Kenya will soon be getting its first flywheel storage project. The system, commissioned by Socabelec East Africa, is intended to support a microgrid serving a community of 5,000 people in Marsabit, the capital of the Kenyan county of the same name. Currently, the electricity supply for the village comes from diesel generators and two 275-kilowatt wind turbines. ABBâ€™s 500-kilowatt PowerStore stabilization system will be integrated into the grid and function with the existing diesel power station controls. The company says its system will stabilize the grid, enable any excess wind energy generated to be used, and allow for the addition of further renewable energy sources.&amp;lt;/p&amp;gt;</t>
  </si>
  <si>
    <t xml:space="preserve">Electric Energy Time Shift, Microgrid Capability, On-Site Power, Renewables Capacity Firming, </t>
  </si>
  <si>
    <t>Marsabit</t>
  </si>
  <si>
    <t>Kenya</t>
  </si>
  <si>
    <t>http://www.greentechmedia.com/articles/read/kenya-on-the-energy-storage-map</t>
  </si>
  <si>
    <t>09.01.2015</t>
  </si>
  <si>
    <t>2 Wind Turbines</t>
  </si>
  <si>
    <t>Socabelec East Africa Ltd.</t>
  </si>
  <si>
    <t>Hybrid Compressed Air Energy Storage and Thermal Energy Storage - UCLA - Southern California Edison</t>
  </si>
  <si>
    <t>&amp;lt;p&amp;gt;Engineers from the University of California Los Angeles Henry Samueli School of Engineering and Applied Science have won a $1.62 million grant to build a hybrid energy storage system. The team with work with Southern California Edison, which will help operate the system on the Cal Poly Pomona campus upon completion, to build a system to store &amp;quot;energy harvested from intermittently productive renewable sources such as solar panels and wind farms, then releases that energy into the grid when demand is high,&amp;quot; according to a news release. Lead by Pirouz Kavehpour, a professor of mechanical and aerospace engineering at UCLA, the team will build a system that uses both compressed air and thermal energy storage technologies to enhance capacity and reduce costs. &amp;quot;Our estimated cost of energy for this unit is about $100 per kilowatt hour, which is much lower than any battery system of which we are aware,&amp;quot; said Kavehpour, in a prepared statement.&amp;lt;/p&amp;gt;</t>
  </si>
  <si>
    <t>Pomona</t>
  </si>
  <si>
    <t>http://campustechnology.com/articles/2015/08/20/u-california-los-angeles-wins-1.62-million-to-build-energy-storage-system.aspx?utm_source=Sailthru&amp;amp;utm_medium=email&amp;amp;utm_campaign=Issue:%202015-09-01%20Utility%20Dive%20Storage&amp;amp;utm_term=Utility%20Dive:%20Storage</t>
  </si>
  <si>
    <t>08.20.2015</t>
  </si>
  <si>
    <t>Southern California Edison</t>
  </si>
  <si>
    <t>California Energy Commission</t>
  </si>
  <si>
    <t>University of California Los Angeles Henry Samueli School of Engineering and Applied Science</t>
  </si>
  <si>
    <t>UCSD Amber Kinetics 40 kWh Flywheel</t>
  </si>
  <si>
    <t>&amp;lt;p&amp;gt;25 kW / 40 kWh Amber Kinetics, Flywheel energy storage currently in design to be operational in 2015.&amp;lt;/p&amp;gt;</t>
  </si>
  <si>
    <t xml:space="preserve">Electric Energy Time Shift, Electric Supply Reserve Capacity - Spinning, Renewables Energy Time Shift, </t>
  </si>
  <si>
    <t>9500 Gilman Drive</t>
  </si>
  <si>
    <t>La Jolla</t>
  </si>
  <si>
    <t xml:space="preserve">California </t>
  </si>
  <si>
    <t>http://cer.ucsd.edu/_files/energy-storage-ppt</t>
  </si>
  <si>
    <t>04.15.2015</t>
  </si>
  <si>
    <t>UCSD</t>
  </si>
  <si>
    <t>Rhode Hybrid Flywheel Energy Storage Plant - Schwungrad Energie 4 150kW units</t>
  </si>
  <si>
    <t>&amp;lt;p&amp;gt;This flywheel energy storage plant (4 x 150 kW units) will connect to the 110kV electrical grid to demonstrate the provision of fast acting stabilization system services required by the Transmission System Services, Eirgrid. Battery technology will be integrated to produce an innovative hybrid system connected to the electrical grid to provide further system services. In the second phase of the project additional storage units will be installed to provide 20 MW of system support capability and 2 MWh of dynamic energy storage. This innovative project is currently at the final stages of evaluation for EU funding under the Horizon 2020 program, it will facilitate integration of non-synchronous generators (wind) thereby reducing carbon emissions.&amp;lt;/p&amp;gt;</t>
  </si>
  <si>
    <t xml:space="preserve">Electric Supply Reserve Capacity - Spinning, Frequency Regulation, Voltage Support, </t>
  </si>
  <si>
    <t>Rhode</t>
  </si>
  <si>
    <t>Offaly</t>
  </si>
  <si>
    <t>http://schwungrad-energie.com/projects/rhode-hybrid-test-facility/</t>
  </si>
  <si>
    <t>03.26.2015</t>
  </si>
  <si>
    <t>ESB Networks Ltd</t>
  </si>
  <si>
    <t>Electro-chemical battery - TBD</t>
  </si>
  <si>
    <t>Schwungrad Energie</t>
  </si>
  <si>
    <t>Beacon Power, LLC</t>
  </si>
  <si>
    <t>Beacon Power, LLC (for FESS)</t>
  </si>
  <si>
    <t>University of Limerick</t>
  </si>
  <si>
    <t>Chugach Multi-Stage Energy Storage System (MS-ESS) - 320 kW</t>
  </si>
  <si>
    <t>&amp;lt;p&amp;gt;Chugach is seeking to maintain its ability to control frquency as non-dispatchable resources are added to the grid. The multi stage (or hybrid) energy storage system consists of a fast-response, high-cycle, short-duration Beacon flywheel energy storage system (FESS) and a lower cycle life, longer duration battery energy storage system (BESS). The FESS provides first stage response to any grid instabilities (i.e. frequency and ramp rate control) while the BESS is a second stage response if more energy is needed, to assist in avoiding resource curtailment, andto improve the predictability of output. Combining the two technologies has the added benefit of significantly increasing the life of the BESS by reducing its cycle duty while the FESS manages rapid response cycling. The project will create a hybrid control system that will allow Chugach to maximize the hybrid storage system&amp;#039;s performance and minimize life cycle costs.&amp;lt;/p&amp;gt;</t>
  </si>
  <si>
    <t xml:space="preserve">Electric Energy Time Shift, Frequency Regulation, Renewables Energy Time Shift, </t>
  </si>
  <si>
    <t>5601 Electron Drive</t>
  </si>
  <si>
    <t xml:space="preserve">Alaska </t>
  </si>
  <si>
    <t xml:space="preserve">United States </t>
  </si>
  <si>
    <t>http://www.akenergyauthority.org/Content/Programs/EETF/Documents/Round_2/Multi-Stage%20Flywheel-Battery%20Energy%20Storage%20System.pdf</t>
  </si>
  <si>
    <t>04.06.2015</t>
  </si>
  <si>
    <t>Electro-chemical battery</t>
  </si>
  <si>
    <t>Chugash Electric Association</t>
  </si>
  <si>
    <t>Alaska Energy Authority Emerging Energy Technology Fund</t>
  </si>
  <si>
    <t>University of Alaska Fairbanks, Alaska</t>
  </si>
  <si>
    <t>St Paul Island Wind/Diesel/Beacon Flywheel Power Plant Demonstration - TDX Power 160 kW</t>
  </si>
  <si>
    <t>&amp;lt;p&amp;gt;TDX Corporation is the Alaska Native Village Corporation, (ANC) for the Community of St. Paul. TDX financed and built the first and only North American owned and operated high penetration hybrid power plant in Alaska on St. Paul Island. The generation for the high penetration hybrid microgrid system is provided by a 225kW Vestas V27 wind turbine, and two 150kW Volvo diesel generators, along with smart switch technology and a synchronizing condenser. Originally commissioned in 1999, the plant supplies electricity and heat to an industrial/airport facility, and has reduced the cost of electricity and heat to 40% of the original diesel based generation cost. Beaconâ€™s technology will enable TDX to further improve wind utilization, delivering projected fuel savings of up to 30 percent over existing (pre flywheel) consumption levels. This project received sponsorship from the Alaska Energy Authorityâ€™s Emerging Energy Technology Fund to demonstrate the flywheel energy storage systemâ€™s ability to improve system efficiencies in remote and harsh environments and create a model for use across Alaskaâ€™s remote grid community and other island and remote grid systems.&amp;lt;/p&amp;gt;</t>
  </si>
  <si>
    <t xml:space="preserve">Electric Supply Reserve Capacity - Spinning, Microgrid Capability, Renewables Capacity Firming, Voltage Support, </t>
  </si>
  <si>
    <t>St. Paul Island</t>
  </si>
  <si>
    <t>http://beaconpower.com/wp-content/uploads/2014/08/bp_news_tdx_beacon_project_0819141.pdf</t>
  </si>
  <si>
    <t>08.19.2014</t>
  </si>
  <si>
    <t>12.01.2014</t>
  </si>
  <si>
    <t>11.01.2014</t>
  </si>
  <si>
    <t>TDX Power</t>
  </si>
  <si>
    <t xml:space="preserve"> 3 Vestas V27 wind turbines, 2 150kW Volvo diesel generators</t>
  </si>
  <si>
    <t>Virtua Health Data Center Calnetix (formerly VYCON) Flywheel</t>
  </si>
  <si>
    <t>&amp;lt;p&amp;gt;VYCON, Inc. has successfully commissioned a beta unit in the United States. Virtua Health, located in New Jersey, has partnered with VYCON to install a VDC140 Flywheel Energy Storage System at the Virtua Health data center. This installation is one of high visibility for both companies as it is in a critical application. Performance of the system is monitored remotely from VYCONâ€™s offices in California. The system was installed and has been in operation since mid-December. The modern power system at Virtua Healthâ€™s Gibbsboro facility utilizes Uninterruptible Power Supplies (UPS) that protect their servers from utility power disturbances. Automatic Transfer Switches (ATS), that detect loss of utility power, command the Generator sets on site to automatically start during power outages. The VDC140 is in operation with a UPS to provide ride-through power while the generator starts during a power loss or disturbance, keeping the servers on-line. The VDC140 at Virtua Health operates in parallel with Lead Acid Batteries. In this application, the VDC140 is the first line of defense, designed to be discharged before the batteries, therefore providing power to the UPS during most power disturbances. The battery DC source is discharged only if the generator does not start and in effect reduces the cycles the batteries are subjected to, extending battery life. Initial tests and actual power outages at the site have shown that during transfers to generator, the VDC140 has performed as expected providing ride-through power&amp;lt;/p&amp;gt;</t>
  </si>
  <si>
    <t xml:space="preserve">Electric Supply Reserve Capacity - Spinning, Resiliency, </t>
  </si>
  <si>
    <t>Gibbsboro</t>
  </si>
  <si>
    <t>New Jersey</t>
  </si>
  <si>
    <t>https://www.calnetix.com/newsroom/press-release/vycon%E2%80%99s-bearing-less-flywheel-energy-storage-system-spins-better-healthcare</t>
  </si>
  <si>
    <t>03.01.2006</t>
  </si>
  <si>
    <t>PJM</t>
  </si>
  <si>
    <t>Virtua Health</t>
  </si>
  <si>
    <t>Calnetix (formerly VYCON)</t>
  </si>
  <si>
    <t>Alabama Public Television Calnetix (formerly VYCON) Flywheel</t>
  </si>
  <si>
    <t>&amp;lt;p&amp;gt;The 215 kW VYCON VDC Flywheel is used in conjunction with a 160 kVA UPS to carry the facility load during power interruption events.&amp;lt;/p&amp;gt;</t>
  </si>
  <si>
    <t>Dozier</t>
  </si>
  <si>
    <t>Alabama</t>
  </si>
  <si>
    <t>https://www.calnetix.com/sites/default/files/WDIQ_Alabama_TV.pdf</t>
  </si>
  <si>
    <t>03.01.2011</t>
  </si>
  <si>
    <t>Alabama Public Television</t>
  </si>
  <si>
    <t>Beth Israel Deaconess Medical Center Calnetix (formerly VYCON) Flywheels</t>
  </si>
  <si>
    <t>Electrochemical</t>
  </si>
  <si>
    <t>&amp;lt;p&amp;gt;To assure the highest level of power backup, reduce the data centersâ€™ carbon footprint and save on space, weight and maintenance costs, Beth Israel installed two sets of VYCON VDC clean energy flywheel systems to back up two 225kVA UPS systems.&amp;lt;/p&amp;gt;</t>
  </si>
  <si>
    <t>330 Brookline Ave</t>
  </si>
  <si>
    <t>Boston</t>
  </si>
  <si>
    <t>Massachusetts</t>
  </si>
  <si>
    <t>https://www.calnetix.com/sites/default/files/Beth_Israel.pdf</t>
  </si>
  <si>
    <t>02.11.2011</t>
  </si>
  <si>
    <t>ISO-NE</t>
  </si>
  <si>
    <t>Beth Israel Deaconess Medical Center</t>
  </si>
  <si>
    <t>Delta Dental Data Center VYCON (now Calnetix) Flywheels - 1200 kW</t>
  </si>
  <si>
    <t>&amp;lt;p&amp;gt;Four VYCON VDC flywheels are used with a 500 kVA UPS to carry the facility load during power interruption event until the emergency generators activate. &amp;lt;/p&amp;gt;</t>
  </si>
  <si>
    <t>4100 Okemos Road</t>
  </si>
  <si>
    <t>Okemos</t>
  </si>
  <si>
    <t>Michigan</t>
  </si>
  <si>
    <t>https://www.calnetix.com/delta-dental-data-center</t>
  </si>
  <si>
    <t>08.20.2014</t>
  </si>
  <si>
    <t>MISO</t>
  </si>
  <si>
    <t>Delta Dental</t>
  </si>
  <si>
    <t>Actavis Calnetix (formerly VYCON) Flywheel - 300 kW</t>
  </si>
  <si>
    <t>&amp;lt;p&amp;gt;Actavis needed reliable, clean power for the manufacturing of its oncology pharmaceuticals. VYCON installed a VDC-XE paired with a 200 kVA UPS, which has effectively carried the pharmaceutical plant through over 50 power events with no effect to operations.&amp;lt;/p&amp;gt;</t>
  </si>
  <si>
    <t>Bucharest</t>
  </si>
  <si>
    <t>Romania</t>
  </si>
  <si>
    <t>https://www.calnetix.com/sites/default/files/Actavis.pdf</t>
  </si>
  <si>
    <t>10.27.2011</t>
  </si>
  <si>
    <t>Actavis</t>
  </si>
  <si>
    <t>JV Industrial Data Center Calnetix (formerly VYCON) Flywheel - 215 kW</t>
  </si>
  <si>
    <t>&amp;lt;p&amp;gt;JV Indutrial has combined a 80kVA UPS with VYCONâ€™s 215 kilowatt flywheel system.&amp;lt;/p&amp;gt;</t>
  </si>
  <si>
    <t xml:space="preserve">Electric Supply Reserve Capacity - Spinning, Resiliency, Voltage Support, </t>
  </si>
  <si>
    <t>La Porte</t>
  </si>
  <si>
    <t>Texas</t>
  </si>
  <si>
    <t>https://www.eetimes.com/document.asp?doc_id=1279425</t>
  </si>
  <si>
    <t>02.24.2012</t>
  </si>
  <si>
    <t>ERCOT</t>
  </si>
  <si>
    <t>JV Industrial</t>
  </si>
  <si>
    <t xml:space="preserve">Calnetix (formerly VYCON) </t>
  </si>
  <si>
    <t>EMC Durham Cloud Data Center VYCON Flywheels - Three 675 kW Flywheels</t>
  </si>
  <si>
    <t>&amp;lt;p&amp;gt;Continuous power to the data center is provided by 2N redundant Uninterruptable Power Systems; each system contains three 675 kW UPS modules utilizing flywheel technologies that eliminate the need for battery storage.&amp;lt;/p&amp;gt;</t>
  </si>
  <si>
    <t>Durham</t>
  </si>
  <si>
    <t xml:space="preserve">North Carolina </t>
  </si>
  <si>
    <t>Unites States</t>
  </si>
  <si>
    <t>http://www.emc.com/collateral/emc-perspective/h8734-durham-energy-ep.pdf</t>
  </si>
  <si>
    <t>10.01.2010</t>
  </si>
  <si>
    <t>EMC</t>
  </si>
  <si>
    <t>VYCON</t>
  </si>
  <si>
    <t>Follett Calnetix (formerly VYCON) Flywheel -  VDC-XE flywheel</t>
  </si>
  <si>
    <t>&amp;lt;p&amp;gt;VYCONâ€™s VDC-XE flywheel was installed alongside a 160kVA UPS and provides 24.5 seconds of runtime at full load. Should a prolonged power outage occur, the flywheel will gracefully hand-off to the facilityâ€™s 250kW generator.&amp;lt;/p&amp;gt;</t>
  </si>
  <si>
    <t>2805 Duke Parkway</t>
  </si>
  <si>
    <t>Aurora</t>
  </si>
  <si>
    <t>Illinois</t>
  </si>
  <si>
    <t>https://www.calnetix.com/newsroom/press-release/follett-higher-education-group-selects-vycon-protect-new-distribution-center</t>
  </si>
  <si>
    <t>05.16.2012</t>
  </si>
  <si>
    <t>Follett</t>
  </si>
  <si>
    <t>Banner Good Samaritan Medical Center VYCON Flywheels - 600KW</t>
  </si>
  <si>
    <t>&amp;lt;p&amp;gt;Banner Good Samaritan Medical Center selected VYCONâ€™s flywheels to protect its crucial imaging equipment against the costly effects of power fluctuations. The system utilizes a 550kVA UPS and two VYCON VDC-XEâ€™s, the flywheels seamlessly transfer to the hospitalâ€™s six paralleled generators during a prolonged power outage.&amp;lt;/p&amp;gt;</t>
  </si>
  <si>
    <t>Banner Good Samaritan Medical Center</t>
  </si>
  <si>
    <t>Phoenix</t>
  </si>
  <si>
    <t>Arizona</t>
  </si>
  <si>
    <t>http://www.vyconenergy.com/pq/pdfs/130626_VYCON_BannerCaseStudy.pdf</t>
  </si>
  <si>
    <t>Texas Scottish Rite Hospital for Children VYCON Flywheels - Two 300kW Flywheels</t>
  </si>
  <si>
    <t>&amp;lt;p&amp;gt;To mitigate unstable power, Texas Scottish Rite Hospital for Children depend on a three-phase uninterruptible power supply (UPS) and two of VYCONâ€™s 300kW VDC-XE flywheel systems to deliver clean, reliable power to the imaging suite. If there is a power outage or if the power coming in from the utility is â€œdirty,â€ the UPS will generate smooth high-quality power from the flywheels. &amp;lt;/p&amp;gt;</t>
  </si>
  <si>
    <t>Texas Scottish Rite Hospital for Children</t>
  </si>
  <si>
    <t>Dallas</t>
  </si>
  <si>
    <t>https://www.calnetix.com/texas-scottish-rite-hospital-children</t>
  </si>
  <si>
    <t>08.06.2013</t>
  </si>
  <si>
    <t>4.8 MW Austin Energy Control Center VYCON  Flywheels - 4.8MW</t>
  </si>
  <si>
    <t>&amp;lt;p&amp;gt;VYCON supplied Austin Energy, the nation&amp;#039;s ninth largest community-owned electric utility, with 4.8 MW of flywheel energy storage to protect its new Control Center. With 400,000 customers and a population of almost one million, Austin Energy has one of the nation&amp;#039;s most comprehensive residential and commercial energy efficiency programs. The 190,000-square-foot Control Center operates the utility&amp;#039;s data center and operates the utility&amp;#039;s grid including the switching of utility grid quadrants. VYCON&amp;#039;s VDC-XE flywheel systems will protect the Control Center from storms and/or other events that may compromise electrical power. Instead of using traditional battery-based uninterruptible power systems (UPSs) for its new center, Austin Energy chose flywheels in order to increase power backup reliability. Seeking a Leadership in Energy and Environmental Design (LEED) Silver rating for the new center, the flywheels offer a clean, environmentally friendly alternative to toxic lead-acid batteries. By removing UPS batteries from the power infrastructure, downtime, frequent battery maintenance, replacement and expensive cooling of the batteries have been eliminated for the next 20 years â€“ the rated lifetime of the flywheels.&amp;lt;/p&amp;gt;</t>
  </si>
  <si>
    <t>Austin</t>
  </si>
  <si>
    <t>http://www.vyconenergy.com/pages/subpages/pr/pr_120201.htm</t>
  </si>
  <si>
    <t>02.01.2012</t>
  </si>
  <si>
    <t>Austin Energy</t>
  </si>
  <si>
    <t>EasyStreet Data Center VYCON Flywheels - 800kW</t>
  </si>
  <si>
    <t>&amp;lt;p&amp;gt;VYCON&amp;#039;s flywheels are protecting EasyStreet Online Service&amp;#039;s data center with clean backup power. EasyStreet, an EPA Green Power Partner, is committed to green technologies and its new SAS 70, Type II audited data center has a zero carbon footprint helped by approx 1MW of VYCONâ€™s environmentally friendly VDC-XE clean energy storage systems. The majority of data center power consumption that can be made green is the cooling system; however EasyStreet extended its green design throughout the data center including the purchase of energy efficient uninterruptible power systems (UPSs) and flywheels as traditional battery-based UPS systems could not meet EasyStreetâ€™s sustainability initiatives nor their need for high nines (9â€™s) of availability. &amp;lt;/p&amp;gt;</t>
  </si>
  <si>
    <t>Beaverton</t>
  </si>
  <si>
    <t>Oregon</t>
  </si>
  <si>
    <t>https://www.calnetix.com/newsroom/press-release/easystreet-selects-vycons-clean-energy-storage-flywheel-systems-protect-its</t>
  </si>
  <si>
    <t>06.01.20122</t>
  </si>
  <si>
    <t>Portland General Electric</t>
  </si>
  <si>
    <t>EasyStreet Online Services, Inc.</t>
  </si>
  <si>
    <t>VYCON (now Calnetix) Lights-Out Data Center - 800kW Flywheel</t>
  </si>
  <si>
    <t>&amp;lt;p&amp;gt;VYCON (now Calnetix) announced that its VDC-XE systems will provide eight megawatts of battery-free power protection to a large lights-out data center located in Texas. At a lights-out data facility, technology is required that is extremely reliable, has zero or low maintenance, is highly efficient and is redundant with scalability to assure the highest level of uptime with minimal human intervention. Needing to accommodate these objectives as well as improve its carbon footprint, the data center will now be protected by multiple 750kVA , highly efficient, double-conversion uninterruptible power system (UPSs) modules paired with a total of eight megawatts of VYCON&amp;#039;s VDC-XE scalable kinetic energy storage systems. By going battery-free, the data center will significantly reduce downtime, eliminate frequent battery maintenance / replacement and eliminate the need to add expensive cooling of the environment for batteries.&amp;lt;/p&amp;gt;</t>
  </si>
  <si>
    <t>https://www.calnetix.com/newsroom/press-release/vycon-awarded-project-8-megawatts-kinetic-energy-storage-large-lights-out</t>
  </si>
  <si>
    <t>03.04.2014</t>
  </si>
  <si>
    <t>Mexico City Airport VYCON (now Calnetix) Flywheels - Kinetic Energy Storage Flywheel Systems</t>
  </si>
  <si>
    <t>&amp;lt;p&amp;gt;VYCON (now Calnetix) announced that the The Benito JuÃ¡rez International Airport (AICM) in Mexico City, has purchased three of VYCON&amp;#039;s award-winning kinetic energy storage flywheel systems. These backup systems will increase power protection to the airportâ€™s vital runway lighting and other critical navigation systems. &amp;lt;/p&amp;gt;</t>
  </si>
  <si>
    <t xml:space="preserve">Grid-Connected Commercial (Reliability &amp;amp; Quality), Resiliency, Voltage Support, </t>
  </si>
  <si>
    <t>Benito JuÃ¡rez International Airport</t>
  </si>
  <si>
    <t>Mexico City</t>
  </si>
  <si>
    <t>Mexico</t>
  </si>
  <si>
    <t>https://www.calnetix.com/newsroom/press-release/vycon%E2%80%99s-environmentally-friendly-kinetic-energy-flywheel-systems-chosen</t>
  </si>
  <si>
    <t>08.13.2014</t>
  </si>
  <si>
    <t>Beacon Power 500 kW Flywheel (Tyngsboro, MA) - 0.5 MW Flywheel Energy Storage System</t>
  </si>
  <si>
    <t>&amp;lt;p&amp;gt;Located at Beacon Power headquarters, this 0.5 MW Flywheel Energy Storage System (FESS) supplies frequency regulation services to ISO-NE.&amp;lt;/p&amp;gt;</t>
  </si>
  <si>
    <t>65 Middlesex Road</t>
  </si>
  <si>
    <t>Tyngsboro</t>
  </si>
  <si>
    <t>http://beaconpower.com/tyngsboro-massachusetts/</t>
  </si>
  <si>
    <t>11.08.2008</t>
  </si>
  <si>
    <t>SCE Tehachapi Beacon Gen 4 FESS - 100 kW System</t>
  </si>
  <si>
    <t>&amp;lt;p&amp;gt;This Beacon Flywheel Energy Storage System (FESS) is the continuation of the system at the PG&amp;amp;amp;E San Ramon research center. After successful trials, Beacon swapped the seven 15 kW system for a one 100 kW system. The project was funded and owned by the California Energy Commission (CEC) and the single 100 kW unit is was deployed to the Southern California Edison Tehachapi Windfarm in 2010.&amp;lt;/p&amp;gt;</t>
  </si>
  <si>
    <t xml:space="preserve">Frequency Regulation, Transmission upgrades due to wind, </t>
  </si>
  <si>
    <t>Tehachapi</t>
  </si>
  <si>
    <t>http://www.businesswire.com/news/home/20100312005447/en/Beacon-Power-Connects-Flywheel-Energy-Storage-System#.U81KNfldV8E</t>
  </si>
  <si>
    <t>05.01.2008</t>
  </si>
  <si>
    <t>03.12.2010</t>
  </si>
  <si>
    <t>Wind</t>
  </si>
  <si>
    <t>Alternative Energy Systems Consulting</t>
  </si>
  <si>
    <t>State/Provincial/Regional RD&amp;amp;D</t>
  </si>
  <si>
    <t>California Energy Commission - Public Interest Energy Research (PIER)</t>
  </si>
  <si>
    <t>Pollegio-Loderio Tunnel Demonstration Plant - ALACAES - Adiabatic Compressed Air Energy Storage Concept</t>
  </si>
  <si>
    <t>&amp;lt;p&amp;gt;A demonstration plant to test a novel advanced adiabatic compressed air energy storage concept. An abandoned tunnel in the Swiss alps is used as the air storage cavern and a packed bed of rocks thermal energy storage is used to store the heat created during compression. The thermal energy storage is placed inside the pressure cavern.&amp;lt;/p&amp;gt;
&amp;lt;p&amp;gt;Project construction concluded in April 2016. The project is operating in the commissioning phase from April 2016 until June 2016. In June 2016 the plant will start full operation.&amp;lt;/p&amp;gt;</t>
  </si>
  <si>
    <t xml:space="preserve">Electric Bill Management, Electric Supply Reserve Capacity - Non-Spinning, Renewables Energy Time Shift, </t>
  </si>
  <si>
    <t>Loderio</t>
  </si>
  <si>
    <t>Ticino</t>
  </si>
  <si>
    <t>Switzerland</t>
  </si>
  <si>
    <t>https://alacaes.com/technology/pilot-plant/</t>
  </si>
  <si>
    <t>01.01.2013</t>
  </si>
  <si>
    <t>06.01.2016</t>
  </si>
  <si>
    <t>Friday, June 13, 2014</t>
  </si>
  <si>
    <t>ALACAES</t>
  </si>
  <si>
    <t>www.alacaes.com</t>
  </si>
  <si>
    <t>Swiss Federal Office of Energy</t>
  </si>
  <si>
    <t>www.bfe.admin.ch</t>
  </si>
  <si>
    <t>R&amp;amp;amp;D project to validate crucial components of the technology</t>
  </si>
  <si>
    <t>Kodiak ABB PowerStore Flywheels for Microgrid Stability and Harbor Crane Operation - Two 1 MW ABB PowerStore Grid Stabilization</t>
  </si>
  <si>
    <t>&amp;lt;p&amp;gt;Kodiak Island operates a renewably-powered, isolated microgrid in Alaska. ABB Microgrids worked closely with Kodiak Electric Association (KEA) to develop and deliver the microgrid solution. KEA, a rural electric cooperative which generates and distributes electrical power in Kodiak, Alaska, uses hydro, wind, battery energy storage, flywheel energy storage and diesel generation sets to produce power for the island.&amp;lt;/p&amp;gt;
&amp;lt;p&amp;gt;The ABB PowerStore units will provide voltage and frequency support for a new crane to be installed at Kodiak Islandâ€™s port facility. They can also extend the life of the battery systems by up to 6 years, and provide renewables integration by helping to manage the intermittencies from a 9 MW wind farm on the island. Longer battery life will improve sustainability of KEAâ€™s power system.&amp;lt;/p&amp;gt;
&amp;lt;p&amp;gt;The flywheel energy storage consists of two 1 MW ABB PowerStore Grid Stabilization Model PS8 units installed in 2015. KEA refers to these units as the Flywheel Energy Storage System (FESS). &amp;lt;/p&amp;gt;</t>
  </si>
  <si>
    <t xml:space="preserve">Electric Supply Reserve Capacity - Spinning, Frequency Regulation, Renewables Capacity Firming, Voltage Support, </t>
  </si>
  <si>
    <t>515 East Marine Way</t>
  </si>
  <si>
    <t>Kodiak</t>
  </si>
  <si>
    <t>http://www.abb.us/cawp/seitp202/a7d739473e39867885257cd0005d705b.aspx</t>
  </si>
  <si>
    <t>05.06.2014</t>
  </si>
  <si>
    <t>06.01.2015</t>
  </si>
  <si>
    <t>Kodiak Electric Association</t>
  </si>
  <si>
    <t>Primary Distribution</t>
  </si>
  <si>
    <t>Wind Turbines, Battery Bank</t>
  </si>
  <si>
    <t>ABB, Kodiak Electric Association</t>
  </si>
  <si>
    <t>HSCL Composite Hub and Rim - Rotor system</t>
  </si>
  <si>
    <t>&amp;lt;p&amp;gt;Development of rotor system of composite hub and rim, capable of delivering both high power and high energy.&amp;lt;/p&amp;gt;</t>
  </si>
  <si>
    <t xml:space="preserve">Distribution upgrade due to wind, </t>
  </si>
  <si>
    <t>Sa-dong</t>
  </si>
  <si>
    <t>Ansan</t>
  </si>
  <si>
    <t>Gyeonggi-do</t>
  </si>
  <si>
    <t>http://sites.google.com/site/hyucomposites</t>
  </si>
  <si>
    <t>01.01.2014</t>
  </si>
  <si>
    <t>12.31.2014</t>
  </si>
  <si>
    <t>Ha Structures &amp;amp; Composites Laboratory</t>
  </si>
  <si>
    <t>Kraftwerk Huntorf - 321-MW Plant Utilizes Nuclear-Sourced Night-Time Power</t>
  </si>
  <si>
    <t>&amp;lt;p&amp;gt;1st commercial CAES plant, operational since 1978. The 321-MW plant utilizes nuclear-sourced night-time power for compression and produces peak power during the day via a natural gas turbine. The facility stores the compressed air in two &amp;quot;&amp;quot;solution-mined&amp;quot;&amp;quot; salt caverns which comprise a total of 310,000 cubic meters. (Water was pumped into and out of a salt deposit to dissolve the salt and form the cavern.) The depth of the caverns is more than 600 m which ensures the stability of the air for several months&amp;#039; storage, and guarantees the specified maximum pressure of 100 bar. One cavern is cycled on a diurnal basis. The second cavern serves as a black start asset if the nearby nuclear power plant unexpectedly goes down.&amp;lt;/p&amp;gt;</t>
  </si>
  <si>
    <t xml:space="preserve">Black Start, Electric Energy Time Shift, Electric Supply Reserve Capacity - Spinning, Frequency Regulation, </t>
  </si>
  <si>
    <t>GroÃŸe Hellmer 1E</t>
  </si>
  <si>
    <t>Elsfleth</t>
  </si>
  <si>
    <t>http://www.iphe.net/docs/Events/Seville_11-12/Workshop/Presentations/Session%201/1.2_IPHE%20workshop_Zschocke.pdf</t>
  </si>
  <si>
    <t>01.12.1978</t>
  </si>
  <si>
    <t>E.ON</t>
  </si>
  <si>
    <t>E.ON Kraftwerke GmbH</t>
  </si>
  <si>
    <t>BBC, Alstom</t>
  </si>
  <si>
    <t>42% round trip efficiency</t>
  </si>
  <si>
    <t>Max Planck Institute ASDEX-Upgrade Pulsed Power Supply System - 155 MW With Pulse Duration of 9.7 sec.</t>
  </si>
  <si>
    <t>&amp;lt;p&amp;gt;The facility utilizes three flywheel generator systems for on-site power that is required for high energy fusion experiments. The name and technical details of each flywheel is as follows:&amp;lt;/p&amp;gt;
&amp;lt;p&amp;gt;EZ2, built in 1973, has a nominal apparent power of 167 MVA, a power factor of 0.93, a resulting active power at nominal values of 155 MW, and a pulse duration of 9.7 sec.&amp;lt;/p&amp;gt;
&amp;lt;p&amp;gt;EZ3, built in 1977, has a nominal apparent power of 144 MVA, a power factor of 0.86, a resulting active power at nominal values of 124 MW, and a pulse duration of 4.4 sec.&amp;lt;/p&amp;gt;
&amp;lt;p&amp;gt;EZ4, built in 1987, has a nominal apparent power of 220 MVA, a power factor of 0.49, a resulting active power at nominal values of 108 MW, and a pulse duration of 6.7 sec.&amp;lt;/p&amp;gt;</t>
  </si>
  <si>
    <t xml:space="preserve">On-Site Power, </t>
  </si>
  <si>
    <t>BoltzmaanstraÃŸe 2</t>
  </si>
  <si>
    <t>Garching bei MÃ¼nchen</t>
  </si>
  <si>
    <t>Bavaria</t>
  </si>
  <si>
    <t>http://www.ipp.mpg.de/ippcms/de/pr/forschung/asdex/index</t>
  </si>
  <si>
    <t>01.01.1978</t>
  </si>
  <si>
    <t>Max Planck Institute for Plasma Physics, EURATOM Association</t>
  </si>
  <si>
    <t>Max-Planck-Gesellschaft</t>
  </si>
  <si>
    <t>Plasma Physics</t>
  </si>
  <si>
    <t>http://www.ipp.mpg.de/2285/en</t>
  </si>
  <si>
    <t>Institute of Plasma Physics (IPP) Flywheel System -  50 MW Pulse Duration for 2-3 Seconds</t>
  </si>
  <si>
    <t>&amp;lt;p&amp;gt;The flywheel system was required as an onsite power supply for fusion pulse experiments, which require a high amount of energy that was unavailable on the grid in Prague. &amp;lt;/p&amp;gt;
&amp;lt;p&amp;gt;The fusion equipment (COMPASS-D tokamak) was previously used in UKAEA, United Kingdom. The equipment required electrical input power of 50 MW for pulse duration for about 2-3 seconds during operation. Such power was accessible in Culham Laboratory directly from the 33kV grid. &amp;lt;/p&amp;gt;
&amp;lt;p&amp;gt;However, only 1 MW power is available from the 22kV grid at the campus of the Academy of Sciences in Prague, where IPP Prague is located. Therefore, several solutions to provide the necessary input power were considered. Installation of two flywheel generators was chosen as a solution. They provide the necessary power (70 MW, 100 MJ) as well as a reasonable redundancy in case of flywheel system failure. &amp;lt;/p&amp;gt;</t>
  </si>
  <si>
    <t>Prague</t>
  </si>
  <si>
    <t>Czech Republic</t>
  </si>
  <si>
    <t>http://epsppd.epfl.ch/Sofia/pdf/P5_140.pdf</t>
  </si>
  <si>
    <t>12.09.2008</t>
  </si>
  <si>
    <t>Institute of Plasma Physics (IPP) Prague</t>
  </si>
  <si>
    <t>EFDA JET Fusion Flywheel - 400 MWs Supplied From Two Large Flywheels</t>
  </si>
  <si>
    <t>&amp;lt;p&amp;gt;Annual consumption is very dependent on whether JET is operational or in shutdown. The peak of consumption here is during a 300s JET pulse â€“ where over 300 megawatts of electrical power is pulled from the grid, and up to 400 megawatts is supplied from two large flywheels located in Culham, U.K. However, this is only for 30 seconds, every 20-30 minutes.&amp;lt;/p&amp;gt;</t>
  </si>
  <si>
    <t xml:space="preserve">Frequency Regulation, On-Site Power, </t>
  </si>
  <si>
    <t>Culham Science Centre</t>
  </si>
  <si>
    <t>Abingdon</t>
  </si>
  <si>
    <t>Oxfordshire</t>
  </si>
  <si>
    <t>https://www.euro-fusion.org/fusion/jet-tech/jets-flywheels/</t>
  </si>
  <si>
    <t>01.01.2006</t>
  </si>
  <si>
    <t>EFDA Jet</t>
  </si>
  <si>
    <t>LA Metro Wayside Flywheel Energy Storage System - 2 MW Flywheel Based Energy Storage System,</t>
  </si>
  <si>
    <t>&amp;lt;p&amp;gt;The system will be a 6 MW wayside energy storage system (WESS) type installation when complete. The 1st phase is a 2 MW flywheel based energy storage system, consisting of 4 units (500 kW) each capable of producing 2.08 kWh of usable energy. &amp;lt;/p&amp;gt;
&amp;lt;p&amp;gt;The goal is to reduce the transit authority&amp;#039;s utility bill by absorbing regenerative braking energy and delivering it back when the train accelerates away from the station.&amp;lt;/p&amp;gt;
&amp;lt;p&amp;gt;A controller, independent of the WESS, will be utilized to command the WESS to charge and discharge as required.&amp;lt;/p&amp;gt;</t>
  </si>
  <si>
    <t xml:space="preserve">Electric Bill Management, Transportation Services, Voltage Support, </t>
  </si>
  <si>
    <t>680 S Westlake Avenue</t>
  </si>
  <si>
    <t>Los Angeles</t>
  </si>
  <si>
    <t>http://www.vyconenergy.com/pages/subpages/pr/pr_140403.htm</t>
  </si>
  <si>
    <t>11.01.2012</t>
  </si>
  <si>
    <t>04.03.2014</t>
  </si>
  <si>
    <t>Los Angeles County Metropolitan Transit Authority</t>
  </si>
  <si>
    <t>Federal Transit Authority</t>
  </si>
  <si>
    <t>NRStor Minto Flywheel Energy Storage Project - 2 MW of Frequency Regulation Services</t>
  </si>
  <si>
    <t>&amp;lt;p&amp;gt;NRStor was selected by Ontario&amp;#039;s Independent Electricity System Operator (IESO) through a selective RFP process to deliver 2 MW of frequency regulation services to the Ontario electricity grid. Temporal Power Ltd. is the flywheel manufacturer and will be supplying the 10-flywheel 2MW facility.&amp;lt;/p&amp;gt;</t>
  </si>
  <si>
    <t>25 Hutchison St.</t>
  </si>
  <si>
    <t>Harriston, Town of Minto</t>
  </si>
  <si>
    <t>http://temporalpower.com/news/press-releases/minister-energy-nrstor-announce-first-grid-connected-energy-storage-facility-ontario/</t>
  </si>
  <si>
    <t>07.22.2014</t>
  </si>
  <si>
    <t>11.18.2013</t>
  </si>
  <si>
    <t>Westario</t>
  </si>
  <si>
    <t>NRStor Inc.</t>
  </si>
  <si>
    <t>Temporal Power Ltd.</t>
  </si>
  <si>
    <t>Emerson Control Techniques</t>
  </si>
  <si>
    <t>Clear Creek Flywheel Wind Farm Project  - 10-Flywheel 5MW Installation</t>
  </si>
  <si>
    <t>&amp;lt;p&amp;gt;Temporal Powerâ€™s flywheel energy storage (FES) technology is currently being deployed by Hydro One Networks Inc. to provide renewable energy integration support in Ontario, Canada. This 10-flywheel 5MW installation will provide local power quality support, by balancing real and reactive power flows from a 20MW wind farm. &amp;lt;/p&amp;gt;</t>
  </si>
  <si>
    <t xml:space="preserve">Distribution upgrade due to wind, Ramping, Voltage Support, </t>
  </si>
  <si>
    <t>100 7th Concession ENR</t>
  </si>
  <si>
    <t>Norfolk County</t>
  </si>
  <si>
    <t>https://www.sdtc.ca/sites/default/files/sdtc_temporalpower_english_web.pdf</t>
  </si>
  <si>
    <t>11.07.2013</t>
  </si>
  <si>
    <t>12.31.2016</t>
  </si>
  <si>
    <t>Public Owned</t>
  </si>
  <si>
    <t>20 MW Wind Farm</t>
  </si>
  <si>
    <t>Hydro One Networks Inc.</t>
  </si>
  <si>
    <t>Endesa STORE: La Gomera Project -  Flywheel With Total Installed Capacity of 0.5MW/18MWs</t>
  </si>
  <si>
    <t>&amp;lt;p&amp;gt;Endesa&amp;#039;a STORE project aims to demonstrate the technical and financial viability of large-scale storage systems to improve the reliability and operation of the grid in weak and isolated island networks. It explores operational possibilities for the arbitrage of power, voltage regulation, load leveling and peak shaving, and frequency regulation. &amp;lt;/p&amp;gt;
&amp;lt;p&amp;gt;Project STORE has three demonstration plants in the Canary Islands:&amp;lt;/p&amp;gt;
&amp;lt;p&amp;gt;â€¢ Lithium-ion battery system, with total installed capacity of 1MW/3MWh&amp;lt;/p&amp;gt;
&amp;lt;p&amp;gt;â€¢ A flywheel with total installed capacity of 0.5MW/18MWs&amp;lt;/p&amp;gt;
&amp;lt;p&amp;gt;This project&amp;#039;s key goal is to increase the inertia of the insular electricity system and regulate the frequency, thereby increasing the quality of supply and the integration of renewable energy, validating the technical feasibility and efficiency of the technology.&amp;lt;/p&amp;gt;
&amp;lt;p&amp;gt;â€¢ Ultracapacitors with total installed capacity of 4MW/20MWs&amp;lt;/p&amp;gt;
&amp;lt;p&amp;gt;With a budget of Euro 11 million, the project is partly financed by The Centre for Industrial Technological Development (CDTI) (a Business Public Entity, answering to the Ministry of Economy and Competitiveness) and the European Union. &amp;lt;/p&amp;gt;
&amp;lt;p&amp;gt;This ABB Powerstore flywheel provides 0.5 MW/ 18 MWs of storage. It will provide inertia and active power for primary voltage regulation, as well as helping to continuously stabilize voltage on the island.&amp;lt;/p&amp;gt;
&amp;lt;p&amp;gt;https://www.engerati.com/article/flywheel-stabilization-spanish-microgrid&amp;lt;/p&amp;gt;</t>
  </si>
  <si>
    <t xml:space="preserve">Electric Supply Reserve Capacity - Spinning, Frequency Regulation, </t>
  </si>
  <si>
    <t>Playa Santiago, La Gomera</t>
  </si>
  <si>
    <t>Canary Islands</t>
  </si>
  <si>
    <t>Spain</t>
  </si>
  <si>
    <t>https://www.engerati.com/article/flywheel-stabilization-spanish-microgrid</t>
  </si>
  <si>
    <t>03.31.2013</t>
  </si>
  <si>
    <t>12.16.2013</t>
  </si>
  <si>
    <t>Endesa</t>
  </si>
  <si>
    <t>Spanish Ministry of Economy and Competitivenessâ€™ CDTI (Centre for the Development of Industrial Technology)</t>
  </si>
  <si>
    <t>Lanzarote PowerStore Flywheel Project  - 18 MWs of energy</t>
  </si>
  <si>
    <t>&amp;lt;p&amp;gt;This facility, which has a budget of 1.2 million euros, will be located next to the 66 kilovolt (kV) MÃ¡cher substation, in the municipality of TÃ­as in Lanzarote.&amp;lt;/p&amp;gt;
&amp;lt;p&amp;gt;The flywheel can inject into or absorb from the grid a maximum power of 1.65 MW for about 12 seconds, providing a total of about 18 megawatts per second (MWs) of energy, depending on the programming of the equipment. This will also help mitigate the effects of sudden changes in system frequency within pre-established parameters, giving it stability, something that is very important in isolated systems.&amp;lt;/p&amp;gt;</t>
  </si>
  <si>
    <t>Tias</t>
  </si>
  <si>
    <t>Lanzarote</t>
  </si>
  <si>
    <t>http://www.ree.es/en/press-office/press-release/2014/10/red-electrica-puts-service-flywheel-lanzarote-frequency-and-voltage-stabilisation</t>
  </si>
  <si>
    <t>01.01.2012</t>
  </si>
  <si>
    <t>01.01.2011</t>
  </si>
  <si>
    <t>Red ElÃ©ctrica de EspaÃ±a</t>
  </si>
  <si>
    <t xml:space="preserve">Red ElÃ©ctrica de EspaÃ±a (REE) </t>
  </si>
  <si>
    <t>Graciosa (the Azores) PowerStore Flywheel Project -  Stabilize Voltage and Frequency, hold 18 MWs</t>
  </si>
  <si>
    <t>&amp;lt;p&amp;gt;The PowerStore is a compact and versatile flywheel-based grid stabilizing generator. Its main purpose is to stabilize power systems against fluctuations in frequency and voltage. It includes state-of-the-art inverters and virtual generator control software. It enables the integration of intermittent and often erratic renewable generation and the higher utilization of renewable energy generators, protecting remote communities from exposure to volatile oil prices.&amp;lt;/p&amp;gt;
&amp;lt;p&amp;gt;PowerStore safeguards conventional microgrids, and ensures the safe integration of large amounts of wind and solar energy, reducing emissions and dependency on fossil fuels. High-speed software controls the power flow into and out of the flywheel, essentially making it a high inertia electrical shock absorber that can instantly smooth out power fluctuations generated by wind turbines or solar arrays.&amp;lt;/p&amp;gt;
&amp;lt;p&amp;gt;PowerStore acts like a STATCOM (advanced grid technology that quickly stabilizes voltage and improves power quality) and in addition is capable of rapidly absorbing or injecting real power within an isolated power network. It can stabilize both voltage and frequency, hold 18 MWs (megawatt seconds) of energy and shift from full absorption to full injection in 1 millisecond to stabilize the grid.&amp;lt;/p&amp;gt;</t>
  </si>
  <si>
    <t>Graciosa</t>
  </si>
  <si>
    <t>The Azores</t>
  </si>
  <si>
    <t>Portugal</t>
  </si>
  <si>
    <t>https://library.e.abb.com/public/5ead225120394decaaf7ede6407e922a/1KHA001315SEN1000_Microgrid%20reference%20list%20by%20year_08072015.pdf</t>
  </si>
  <si>
    <t>01.01.2005</t>
  </si>
  <si>
    <t>Electricidade dos AÃ§ores (EDA)</t>
  </si>
  <si>
    <t>Flores (the Azores) PowerStore Flywheel Project - Flywheel-Based Grid Stabilizing Generator</t>
  </si>
  <si>
    <t>Flores</t>
  </si>
  <si>
    <t>Leinster Nickel Operation PowerStore Flywheel - 1 MW PowerStore system</t>
  </si>
  <si>
    <t>&amp;lt;p&amp;gt;BHP Billitonâ€™s Leinster nickel mine in Western Australia is the third-largest producer of nickel concentrate in the world. Ore is extracted from 1,000 meters underground with a large, electrically driven winder, which at 8.5 megawatts (MW) of demand shift over 120 seconds is a large cyclic load, given the unitâ€™s average power consumption is just 2 MW. To upgrade the winderâ€™s power supply, BHP installed a 1 MW PowerStore system, which reduced the total demand shift to 6.5 MW while adding 1 MW of spinning reserve to the system. Its flywheel-based energy storage system provides peak lopping and overcomes transient and cyclic loads on grid connected or isolated systems. The mine was able to increase winder production without affecting power system reliability. Fully automated, PowerStore gets power to the winder when itâ€™s needed most, and provides high resolution data of winder performance and local electrical grid disturbances.&amp;lt;/p&amp;gt;
&amp;lt;p&amp;gt;The PowerStore is a compact and versatile flywheel-based grid stabilizing generator. Its main purpose is to stabilize power systems against fluctuations in frequency and voltage. It includes state-of-the-art inverters and virtual generator control software. It enables the integration of intermittent and often erratic renewable generation and the higher utilization of renewable energy generators, protecting remote communities from exposure to volatile oil prices.&amp;lt;/p&amp;gt;
&amp;lt;p&amp;gt;PowerStore safeguards conventional microgrids, and ensures the safe integration of large amounts of wind and solar energy, reducing emissions and dependency on fossil fuels. High-speed software controls the power flow into and out of the flywheel, essentially making it a high inertia electrical shock absorber that can instantly smooth out power fluctuations generated by wind turbines or solar arrays.&amp;lt;/p&amp;gt;
&amp;lt;p&amp;gt;PowerStore acts like a STATCOM (advanced grid technology that quickly stabilizes voltage and improves power quality) and in addition is capable of rapidly absorbing or injecting real power within an isolated power network. It can stabilize both voltage and frequency, hold 18 MWs (megawatt seconds) of energy and shift from full absorption to full injection in 1 millisecond to stabilize the grid.&amp;lt;/p&amp;gt;</t>
  </si>
  <si>
    <t>Leinster</t>
  </si>
  <si>
    <t>Western Australia</t>
  </si>
  <si>
    <t>Australia</t>
  </si>
  <si>
    <t>http://www.ferret.com.au/c/PowerCorp/New-energy-storage-system-boosts-peak-power-to-Leinster-s-underground-winder-n689054</t>
  </si>
  <si>
    <t>BHP Billiton</t>
  </si>
  <si>
    <t>Antarctica NZ ABB PowerStore Flywheel - Meridian Energy (stabilize both voltage and frequency)</t>
  </si>
  <si>
    <t>&amp;lt;p&amp;gt;New Zealandâ€™s Scott Base and Americaâ€™s McMurdo Station in Antarctica are important research bases and home to about 1,200 people in the Antarctic summer. They have always relied completely on fossil fuels for power and heating, until a new system based on wind turbines, a new distributed control system and PowerStore grid-stabilizing technology was commissioned in 2009. The bases still need back-up diesel generators, but three 333 kilowatt (kW) wind turbines reduce the amount of diesel required for power generation by around 463,000 liters, and cut CO2 emissions by 1,242 metric tons per year, while lowering the risks of transporting and storing liquid fuel in this precious environment. A frequency converter interconnects the Scott and McMurdo bases, which operate at different frequencies - 50 Hz (NZ) and 60 Hz (US), allowing power flow in both directions.&amp;lt;/p&amp;gt;
&amp;lt;p&amp;gt;The PowerStore is a compact and versatile flywheel-based grid stabilizing generator. Its main purpose is to stabilize power systems against fluctuations in frequency and voltage. It includes state-of-the-art inverters and virtual generator control software. It enables the integration of intermittent and often erratic renewable generation and the higher utilization of renewable energy generators, protecting remote communities from exposure to volatile oil prices.&amp;lt;/p&amp;gt;
&amp;lt;p&amp;gt;PowerStore safeguards conventional microgrids, and ensures the safe integration of large amounts of wind and solar energy, reducing emissions and dependency on fossil fuels. High-speed software controls the power flow into and out of the flywheel, essentially making it a high inertia electrical shock absorber that can instantly smooth out power fluctuations generated by wind turbines or solar arrays.&amp;lt;/p&amp;gt;
&amp;lt;p&amp;gt;PowerStore acts like a STATCOM (advanced grid technology that quickly stabilizes voltage and improves power quality) and in addition is capable of rapidly absorbing or injecting real power within an isolated power network. It can stabilize both voltage and frequency, hold 18 MWs (megawatt seconds) of energy and shift from full absorption to full injection in 1 millisecond to stabilize the grid.&amp;lt;/p&amp;gt;</t>
  </si>
  <si>
    <t>Ross</t>
  </si>
  <si>
    <t>Ross Island</t>
  </si>
  <si>
    <t>Antarctica</t>
  </si>
  <si>
    <t>http://new.abb.com/power-generation/references/ross-island-research-station</t>
  </si>
  <si>
    <t>01.01.2009</t>
  </si>
  <si>
    <t>New Zealand Antarctic Institute</t>
  </si>
  <si>
    <t>Meridian Energy</t>
  </si>
  <si>
    <t>Marble Bar PowerStore Flywheel Project - 2,000 Solar Modules and a Solar Tracking System</t>
  </si>
  <si>
    <t>&amp;lt;p&amp;gt;The worldâ€™s first high penetration, solar photovoltaic diesel power stations were commissioned in 2010 in the towns of Nullagine and Marble Bar, in Western Australia. The projects include more than 2,000 solar modules and a solar tracking system that follows the path of the sun throughout the day. When the sun is shining, PowerStore grid-stabilizing technology and DCS power management solution ensures maximum solar energy (100% peak penetration) goes into the network by lowering diesel generation, up to the minimum loading of the generation units. When the sun is obscured, the PowerStore covers the loss of solar power generation as the DCS ramps up the diesel generation, so the network has an uninterrupted energy supply. The solar energy systems generate over 1 gigawatt hour (GWh) of renewable energy per year, supplying 60 percent of the average daytime energy for both towns, saving 405,000 liters of fuel and 1,100 metric tons of greenhouse gas emissions each year. &amp;lt;/p&amp;gt;
&amp;lt;p&amp;gt;The PowerStore is a compact and versatile flywheel-based grid stabilizing generator. Its main purpose is to stabilize power systems against fluctuations in frequency and voltage. It includes state-of-the-art inverters and virtual generator control software. It enables the integration of intermittent and often erratic renewable generation and the higher utilization of renewable energy generators, protecting remote communities from exposure to volatile oil prices. &amp;lt;/p&amp;gt;
&amp;lt;p&amp;gt;PowerStore safeguards conventional microgrids, and ensures the safe integration of large amounts of wind and solar energy, reducing emissions and dependency on fossil fuels. High-speed software controls the power flow into and out of the flywheel, essentially making it a high inertia electrical shock absorber that can instantly smooth out power fluctuations generated by wind turbines or solar arrays. &amp;lt;/p&amp;gt;
&amp;lt;p&amp;gt;PowerStore acts like a STATCOM (advanced grid technology that quickly stabilizes voltage and improves power quality) and in addition is capable of rapidly absorbing or injecting real power within an isolated power network. It can stabilize both voltage and frequency, hold 18 MWs (megawatt seconds) of energy and shift from full absorption to full injection in 1 millisecond to stabilize the grid.&amp;lt;/p&amp;gt;</t>
  </si>
  <si>
    <t>Marble Bar</t>
  </si>
  <si>
    <t>http://www.abb.com/cawp/seitp202/38567a1472ea578fc1257e8a0030a70d.aspx</t>
  </si>
  <si>
    <t>01.01.2010</t>
  </si>
  <si>
    <t>Horizon Power</t>
  </si>
  <si>
    <t>Solar / Diesel</t>
  </si>
  <si>
    <t>Coral Bay PowerStore Flywheel Project - PowerStore Grid-Stabilizing System</t>
  </si>
  <si>
    <t>&amp;lt;p&amp;gt;Coral Bay is the gateway to the Ningaloo Reef World Heritage Area in Northwestern Australia, where power demand increases significantly during the tourist season. A PowerStore grid-stabilizing system and DCS power management solution oversees the townâ€™s power supply, which consists of seven 320 kilowatt (kW) low-load diesel generation units combined with three 200 kW wind turbines. PowerStoreâ€™s 500 kW flywheel technology enables the wind turbines to supply up to 95 percent of Coral Bayâ€™s energy supply at times, with a total annual wind penetration of 45 percent, while maintaining city grid standards of power stability and quality. Power station data indicates more than 80 percent of Coral Bayâ€™s power is wind generated for one-third of the year. The data also shows that for nearly 900 hours per year, wind provides more than 90 percent of Coral Bayâ€™s power supply. PowerStore maximizes an environmentally friendly solution. &amp;lt;/p&amp;gt;
&amp;lt;p&amp;gt;The PowerStore is a compact and versatile flywheel-based grid stabilizing generator. Its main purpose is to stabilize power systems against fluctuations in frequency and voltage. It includes state-of-the-art inverters and virtual generator control software. It enables the integration of intermittent and often erratic renewable generation and the higher utilization of renewable energy generators, protecting remote communities from exposure to volatile oil prices. &amp;lt;/p&amp;gt;
&amp;lt;p&amp;gt;PowerStore safeguards conventional microgrids, and ensures the safe integration of large amounts of wind and solar energy, reducing emissions and dependency on fossil fuels. High-speed software controls the power flow into and out of the flywheel, essentially making it a high inertia electrical shock absorber that can instantly smooth out power fluctuations generated by wind turbines or solar arrays. &amp;lt;/p&amp;gt;
&amp;lt;p&amp;gt;PowerStore acts like a STATCOM (advanced grid technology that quickly stabilizes voltage and improves power quality) and in addition is capable of rapidly absorbing or injecting real power within an isolated power network. It can stabilize both voltage and frequency, hold 18 MWs (megawatt seconds) of energy and shift from full absorption to full injection in 1 millisecond to stabilize the grid.&amp;lt;/p&amp;gt;</t>
  </si>
  <si>
    <t>Coral Bay</t>
  </si>
  <si>
    <t>http://new.abb.com/power-generation/references/providing-coral-bay-with-high-quality-power</t>
  </si>
  <si>
    <t>01.01.2007</t>
  </si>
  <si>
    <t>Wind / Diesel</t>
  </si>
  <si>
    <t>Verve Energy</t>
  </si>
  <si>
    <t>Micro-Grid I-Sare (Flywheel)  - A Smart Power Grid in the Region of Gipuzkoa</t>
  </si>
  <si>
    <t>&amp;lt;p&amp;gt;The project aims to foster the integration of various renewable energy technologies in order to save energy, reduce costs and increase reliability, and in the process open the door to a smart power grid in the region of Gipuzkoa.&amp;lt;/p&amp;gt;
&amp;lt;p&amp;gt;In its first stage, the i-Sare micro-grid will serve as a test bench for developing and experimenting with different technologies that will become the future of power grids worldwide.&amp;lt;/p&amp;gt;
&amp;lt;p&amp;gt;The project&amp;#039;s other aims are to become a reference for new generations in terms of operating this kind of system and increasing awareness about power. At the same time, it will become a laboratory for testing and certifying solutions that are developed by companies in the sector, leading to the creation of new products that will create jobs with high added value in our region.&amp;lt;/p&amp;gt;
&amp;lt;p&amp;gt;http://www.icrepq.com/icrepq&amp;#039;13/437-arrizubieta.pdf&amp;lt;/p&amp;gt;</t>
  </si>
  <si>
    <t>PolÃ­gono 27</t>
  </si>
  <si>
    <t>San SebastiÃ¡n</t>
  </si>
  <si>
    <t>Gipuzkoa</t>
  </si>
  <si>
    <t>http://www.icrepq.com/icrepq&amp;#039;13/437-arrizubieta.pdf</t>
  </si>
  <si>
    <t>11.05.2013</t>
  </si>
  <si>
    <t>Provincial Council of Gipuzkoa</t>
  </si>
  <si>
    <t>Adele CAES Project - Sachsen-Anhalt, Germany</t>
  </si>
  <si>
    <t>&amp;lt;p&amp;gt;This project was cancelled due to non-technical reasons.&amp;lt;/p&amp;gt;
&amp;lt;p&amp;gt;The first adiabatic CAES project; the heat that appears during compression is also stored, and then returned to the air when the air is expanded. Construction will begin in 2013 in StaÃŸfurt, a city in Sachsen-Anhalt, Germany (ADELE stands for the German acronym for adiabatic compressed air energy storage for electricity supply). The project is a joint effort between RWE, General Electric, Zueblin, and the German Aerospace Center. The German Federal Ministry of Economics is also providing state funding. Altogether, the project members will contribute an amount of EUR 10 million. &amp;lt;/p&amp;gt;</t>
  </si>
  <si>
    <t xml:space="preserve">Electric Energy Time Shift, Electric Supply Capacity, </t>
  </si>
  <si>
    <t>StaÃŸfurt</t>
  </si>
  <si>
    <t>Sachsen-Anhalt</t>
  </si>
  <si>
    <t>http://www.neuralenergy.info/2009/06/caes.html</t>
  </si>
  <si>
    <t>RWE, GE, Zueblin, German Aerospace Center</t>
  </si>
  <si>
    <t>Hydrostor UCAES Aruba Project - Low-Cost Air Cavity to the Bottom of a Lake or Ocean</t>
  </si>
  <si>
    <t>&amp;lt;p&amp;gt;Hydrostor&amp;#039;s proprietary technology is based on a simple idea: Anchor a low-cost air cavity to the bottom of a lake or ocean floor, and store energy in it by filling it with compressed air created using surplus renewable energy. The energy is discharged from the system by releasing the air stored underwater to drive a turbine recreating electricity when it is most needed - either to meet daily demand peaks or to cover periods of calm winds or cloud cover that prevent power from being harnessed.&amp;lt;/p&amp;gt;</t>
  </si>
  <si>
    <t xml:space="preserve">Renewables Capacity Firming, Renewables Energy Time Shift, </t>
  </si>
  <si>
    <t>Vader Piet Windpark</t>
  </si>
  <si>
    <t>San Nicolas</t>
  </si>
  <si>
    <t>Netherlands</t>
  </si>
  <si>
    <t>http://www.prnewswire.com/news-releases/hydrostor-announces-partnership-for-underwater-energy-storage-in-aruba-228957251.html</t>
  </si>
  <si>
    <t>10.01.2013</t>
  </si>
  <si>
    <t>02.01.2015</t>
  </si>
  <si>
    <t>WEB Aruba N.V.</t>
  </si>
  <si>
    <t>Hydrostor</t>
  </si>
  <si>
    <t>Toronto Hydrostor UCAES Demonstration Facility - 1 MW/4 MWh Demonstration Facility</t>
  </si>
  <si>
    <t>&amp;lt;p&amp;gt;Construction is underway on a 1 MW/4 MWh demonstration facility to showcase Hydrostorâ€™s first-of-a-kind system.&amp;lt;/p&amp;gt;
&amp;lt;p&amp;gt;Located Approx. 5km from the shore of Toronto, the system will be situated in Lake Ontario at a depth of 80m.&amp;lt;/p&amp;gt;</t>
  </si>
  <si>
    <t>https://www.theglobeandmail.com/report-on-business/industry-news/energy-and-resources/hydrostor-launches-compressed-air-power-storage-system-off-toronto-island/article27306527/</t>
  </si>
  <si>
    <t>Smart ZAE Flywheel Project - COFELY INEO - 170kWp of Solar panels, 15kW of Wind Generation</t>
  </si>
  <si>
    <t>&amp;lt;p&amp;gt;Research project of a micro-grid including 170kWp of solar panels, 15kW of wind generation and high efficiency power conversion systems connected to a DC-bus with an energy storage system (battery + flywheels). An Energy Management System drives the ESS in order to minimize energy costs for the area and use of public AC grid. Flywheels (10kW/10kWh) are developed by LEVISYS and are magnetically levitated with passive magnets. &amp;lt;/p&amp;gt;</t>
  </si>
  <si>
    <t xml:space="preserve">Electric Bill Management with Renewables, Frequency Regulation, Grid-Connected Commercial (Reliability &amp;amp; Quality), Microgrid Capability, </t>
  </si>
  <si>
    <t>25 chemin de Paleficat</t>
  </si>
  <si>
    <t>Toulouse</t>
  </si>
  <si>
    <t>Midi PyrenÃ©es</t>
  </si>
  <si>
    <t>http://scle-sfe.fr/en/Smart-ZAE/33_5_17/</t>
  </si>
  <si>
    <t>03.21.2012</t>
  </si>
  <si>
    <t>11.06.2014</t>
  </si>
  <si>
    <t>170 kWp of photovoltaic and  15 kW of wind power</t>
  </si>
  <si>
    <t>COFELY INEO</t>
  </si>
  <si>
    <t>LEVISYS</t>
  </si>
  <si>
    <t>CIRTEM</t>
  </si>
  <si>
    <t>COFELY INEO (SCLE SFE)</t>
  </si>
  <si>
    <t>Federal/National Government â€“ RD&amp;amp;D</t>
  </si>
  <si>
    <t>French Environment and Energy Management Agency (ADEME)</t>
  </si>
  <si>
    <t>LAPLACE (CNRS)</t>
  </si>
  <si>
    <t>LAPLACE research weave a &amp;quot;continuum of activities that includes production, transportation, management, conversion and use of electricity&amp;quot;, covering all aspects from materials research to the development of processes and systems.</t>
  </si>
  <si>
    <t>www.enseeiht.fr/fr/recherche/laplace.htmlâ€Ž</t>
  </si>
  <si>
    <t>Bethel Energy Center - Apex Compressed Air Energy Storage - 317 MW Compressed Air Energy Storage</t>
  </si>
  <si>
    <t>&amp;lt;p&amp;gt;The Bethel Energy Center is a planned 317 MW compressed air energy storage (CAES) facility that will be located in Anderson County, within Texasâ€™ ERCOT power market. The project is fully permitted and construction-ready. When complete, the plant will provide power for over 300,000 homes, reduce carbon emissions and encourage construction of new renewable plants while generating new jobs and millions of dollars in annual tax revenue. &amp;lt;/p&amp;gt;</t>
  </si>
  <si>
    <t xml:space="preserve">Black Start, Frequency Regulation, Ramping, Renewables Energy Time Shift, </t>
  </si>
  <si>
    <t>Tennessee Colony</t>
  </si>
  <si>
    <t>http://www.apexcaes.com/bethel-energy-center</t>
  </si>
  <si>
    <t>07.01.2013</t>
  </si>
  <si>
    <t>Apex Compressed Air Energy Storage</t>
  </si>
  <si>
    <t>Wood Group GTS</t>
  </si>
  <si>
    <t>Dogo Island Flywheels - 200 kW Urenco Power Technology Flywheel</t>
  </si>
  <si>
    <t>De-Commissioned</t>
  </si>
  <si>
    <t>&amp;lt;p&amp;gt;In August 2003, Fuji Electric installed a 200 kW Urenco Power Technology Flywheel adjacent to 1.8 MW of wind turbines. The flywheel helped reduce the fluctuations on the system and allowed the diesel engines, which were stabilizing the turbines, to operate at higher efficiency, thereby reducing the use of diesel fuel.&amp;lt;/p&amp;gt;
&amp;lt;p&amp;gt;In June 2004, Urenco abandoned the flywheel for power quality market and removed all previously installed flywheels.&amp;lt;/p&amp;gt;
&amp;lt;p&amp;gt;Read the DOE/EPRI 2004 report on ES for Grid Connected Wind Generation Applications:&amp;lt;/p&amp;gt;
&amp;lt;p&amp;gt;http://www.sandia.gov/ess/publications/EPRI-DOE%20ESHB%20Wind%20Supplement.pdf&amp;lt;/p&amp;gt;</t>
  </si>
  <si>
    <t xml:space="preserve">Distribution upgrade due to wind, Electric Energy Time Shift, Electric Supply Capacity, Frequency Regulation, </t>
  </si>
  <si>
    <t>Dogo</t>
  </si>
  <si>
    <t>Shimane</t>
  </si>
  <si>
    <t>Japan</t>
  </si>
  <si>
    <t>https://urenco.com/</t>
  </si>
  <si>
    <t>08.01.2003</t>
  </si>
  <si>
    <t>06.01.2004</t>
  </si>
  <si>
    <t>Tokyo Electric Power Company</t>
  </si>
  <si>
    <t>1.8 MW Wind</t>
  </si>
  <si>
    <t>Urenco Power Technology</t>
  </si>
  <si>
    <t>Fuji Electric</t>
  </si>
  <si>
    <t>Texas Dispatchable Wind - 2.0MW Wind Generation Project Located in West Texas</t>
  </si>
  <si>
    <t>&amp;lt;p&amp;gt;General Compression merged with SustainX in 2015.&amp;lt;/p&amp;gt;
&amp;lt;p&amp;gt;The Gaines, Texas Dispatchable Wind Project is a 2.0MW wind generation project located in West Texas. It is owned and operated by Texas Dispatachable Wind 1, LLC, a subsidiary of General Compression. The project consists of a wind turbine, a General Compression Advanced Energy Storage (GCAESâ„¢) system, a storage cavern, and other electrical &amp;amp;amp; ancillary facilities. The project has the capability to, during periods of low demand, store portions of the energy generated by the wind turbine and later, during periods of increased demand, release the stored energy. Construction of the project began in 2011 and the project was commissioned in late 2012.&amp;lt;/p&amp;gt;</t>
  </si>
  <si>
    <t xml:space="preserve">Electric Supply Capacity, Electric Supply Reserve Capacity - Spinning, Load Following (Tertiary Balancing), Onsite Renewable Generation Shifting, Renewables Energy Time Shift, </t>
  </si>
  <si>
    <t>Seminole</t>
  </si>
  <si>
    <t>https://www.tceq.texas.gov/assets/public/implementation/air/terp/ntig/prog_rpts/GC_Task1.pdf</t>
  </si>
  <si>
    <t>12.19.2012</t>
  </si>
  <si>
    <t>SPP</t>
  </si>
  <si>
    <t>General Compression, Inc.</t>
  </si>
  <si>
    <t>Promontory Microgrid CAES - ATK Launch Systems - Over 540 Buildings on a Sprawling 19,900-Acre Site</t>
  </si>
  <si>
    <t>&amp;lt;p&amp;gt;The Alliant Techsystems (ATK) Launch Systems project takes place at a single customer site â€“ but, itâ€™s a large one. ATK Launch Systems in Promontory, Utah comprises over 540 buildings on a sprawling 19,900-acre site accessible by 75 miles of roads. Their power system of three main substations and 60 miles of power lines deliver about 17 MW (on-peak) to the facilities, with an annual energy bill of over $15 million. In recent years, utility tariff changes have significantly increased the portion of the monthly bills attributable to demand charges. ATKâ€™s Corporate Energy Team, established in 2003, and has already implemented a number of energy saving projects, realizing energy costs reductions of $2 million/year or more. As a result of a comprehensive plant-wide energy assessment (partially funded by DOE) in 2006/2007, ATK identified a new set of energy projects at the Promontory site.&amp;lt;/p&amp;gt;
&amp;lt;p&amp;gt;This project will integrate an ambitious and highly diverse set of distributed resources. These include four heat recovery systems using organic Rankin cycle (ORC) generators connected to Ormat energy converters, for a total of 1400 kW. Heat for the system will be supplied by a concentrating solar thermal array, air compressor waste heat and low pressure steam. The project will also incorporate about 140 kW of wind turbines, a yet-to-be-determined amount of hydro turbine capacity, and about 40 kW of micro-hydro turbines. For storage, the project includes up to 1440 kW of pumped hydro capacity for two - four hours, and an above-ground compressed air energy storage (CAES) and generation system (80 kW capacity for 30-60 minutes).&amp;lt;/p&amp;gt;</t>
  </si>
  <si>
    <t xml:space="preserve">Electric Bill Management, Microgrid Capability, On-Site Power, </t>
  </si>
  <si>
    <t>Promontory</t>
  </si>
  <si>
    <t>Utah</t>
  </si>
  <si>
    <t>https://www.smartgrid.gov/files/Renewable_Distributed_Systems_Integration_Demonstration_Proj_200908.pdf</t>
  </si>
  <si>
    <t>05.06.2013</t>
  </si>
  <si>
    <t>Rocky Mountain Power</t>
  </si>
  <si>
    <t>ATK Launch Systems</t>
  </si>
  <si>
    <t>P&amp;amp;E Automation</t>
  </si>
  <si>
    <t>Performance metrics not available.</t>
  </si>
  <si>
    <t>Federal/National Office of Electricity and Reliability â€“ RD&amp;amp;D</t>
  </si>
  <si>
    <t>Department of Energy, Office of Electricity - Renewable and Distributed Systems Integration (RDSI) Program</t>
  </si>
  <si>
    <t>San Ramon Smart Energy Matrix FESS - Beacon Power, LLC -  6-kilowatt-hour flywheels</t>
  </si>
  <si>
    <t>&amp;lt;p&amp;gt;Beacon&amp;#039;s flywheel energy storage system (FESS) was located at Pacific Gas and Electricâ€™s San Ramon research center. It employed seven 6-kilowatt-hour flywheels, each the size of a small refrigerator, ganged together to form a system that could absorb or discharge 100 kilowatts of power for 15 minutes.&amp;lt;/p&amp;gt;</t>
  </si>
  <si>
    <t>San Ramon</t>
  </si>
  <si>
    <t>http://www.ewh.ieee.org/r6/san_francisco/pes/pes_pdf/Flywheel_Energy_Storage.pdf</t>
  </si>
  <si>
    <t>Pacific Gas and Electric Company</t>
  </si>
  <si>
    <t>Connected Energy Corp.</t>
  </si>
  <si>
    <t>California Energy Commission - Public Interest Energy Research Program (PIER)</t>
  </si>
  <si>
    <t>Beacon Power 20 MW Flywheel Frequency Regulation Plant - 200 Beacon Power Series 400 flywheels</t>
  </si>
  <si>
    <t>&amp;lt;p&amp;gt;This 20 MW plant is comprised of 200 Beacon Power Series 400 flywheels that provide frequency regulation services to grid operator PJM Interconnection. Beacon flywheels recycle energy from the grid in response to changes in demand and grid frequency. When generated power exceeds load, the flywheels store the excess energy. When load increases, the flywheels return the energy to the grid. &amp;lt;/p&amp;gt;
&amp;lt;p&amp;gt;The flywheel systems can respond nearly instantaneously to the ISO control signal at a rate that is 100 times faster than traditional generation resources. The plant can operate at 100% depth of discharge with no performance degradation over a 20-year lifetime, and can do so for more than 100,000 full charge/discharge cycles. The flywheels are rated at 0.1 MW and 0.025 MWh, for a plant total of 20.0 MW and 5.0 MWh of frequency response.&amp;lt;/p&amp;gt;</t>
  </si>
  <si>
    <t>Hazle Township</t>
  </si>
  <si>
    <t>Pennsylvania</t>
  </si>
  <si>
    <t>http://beaconpower.com/hazle-township-pennsylvania/</t>
  </si>
  <si>
    <t>07.30.2014</t>
  </si>
  <si>
    <t>PPL</t>
  </si>
  <si>
    <t>Spindle Grid Regulation, LLC</t>
  </si>
  <si>
    <t xml:space="preserve">Department of Energy and Commonwealth of Pennsylvania </t>
  </si>
  <si>
    <t>&amp;lt;4 second response time</t>
  </si>
  <si>
    <t>Federal/National American Recovery and Reinvestment Act of 2009 â€“ RD&amp;amp;D</t>
  </si>
  <si>
    <t>Department of Energy, Office of Electricity - ARRA Smart Grid Demonstration Program</t>
  </si>
  <si>
    <t>DOE, NETL</t>
  </si>
  <si>
    <t>SustainX Inc Isothermal Compressed Air Energy Storage - 1.5MW pilot system in Seabrook, New Hampshire</t>
  </si>
  <si>
    <t>&amp;lt;p&amp;gt;SustainX is constructing a 1.5MW pilot system in Seabrook, New Hampshire to demonstrate their modular isothermal compressed air energy storage system (ICAES). This second generation ICAES system is scheduled for completion in 2013, with the third generation field-deployed ICAES system ready for operation by 2014. The current schedule would have SustainX&amp;#039;s isothermal system ready for commercial production in 2015. &amp;lt;br /&amp;gt;&amp;lt;/p&amp;gt;
&amp;lt;p&amp;gt;SustainXâ€™s ICAES system captures the heat from compression in water and stores the captured heat until it is needed again for expansion. Storing the captured heat eliminates the need for a gas combustion turbine and improves efficiency. SustainX achieves isothermal cycling by combining patented innovations with a design control on mature industrial components and principles. &amp;lt;/p&amp;gt;
&amp;lt;p&amp;gt;The system is designed for a 20-year lifetime. It achieves full power output from start-up in less than one minute, and it does not use toxic chemicals.&amp;lt;/p&amp;gt;</t>
  </si>
  <si>
    <t xml:space="preserve">Ramping, Renewables Capacity Firming, Renewables Energy Time Shift, Transmission Congestion Relief, </t>
  </si>
  <si>
    <t>72 Stard Road</t>
  </si>
  <si>
    <t>Seabrook</t>
  </si>
  <si>
    <t>New Hampshire</t>
  </si>
  <si>
    <t>http://www.sustainx.com/</t>
  </si>
  <si>
    <t>09.11.2013</t>
  </si>
  <si>
    <t>SustainX</t>
  </si>
  <si>
    <t>Amber Kinetics Flywheel Energy Storage Demonstration - Full-scale Mechanical Flywheel Battery</t>
  </si>
  <si>
    <t>&amp;lt;p&amp;gt;Amber Kinetics is developing a flywheel system from sub-scale research prototype to full-scale mechanical flywheel battery and will conduct both a commercial-scale and a utility-scale demonstration. The goal is to deliver a cost-effective prototype flywheel system that can be grid connected and electrically charged and discharged. The system will have built-in sensing components that can determine frequency and voltage characteristics of the grid and can override the grid signal to manage the amount of electricity discharged. &amp;lt;/p&amp;gt;
&amp;lt;p&amp;gt;The flywheel stores energy in a spinning rotor that is connected to an electric motor that converts electrical energy into mechanical energy. To recover the energy the motor is electrically reversed and used as a generator to slow down the flywheel converting the mechanical energy back into electrical energy. Amber Kinetics will improve the traditional flywheel system by engineering breakthroughs in three areas, resulting in higher efficiency and radically reduced cost: magnetic bearings, low-cost rotor, and high-efficiency motor generator. This technology can also be used to optimize existing infrastructure.&amp;lt;/p&amp;gt;
&amp;lt;p&amp;gt;The 48-month project contains 3 phases. &amp;lt;/p&amp;gt;
&amp;lt;p&amp;gt;Phase 1: engineering of a 10 kW / 10 kWh prototype system, includes demonstration of flywheel system, rotor performance, and demonstration of low-loss bearings and motor (Completed)&amp;lt;/p&amp;gt;
&amp;lt;p&amp;gt;Phase 2: commercial-scale prototype development, includes 100 kWh flywheel energy storage systems, with focus on scale up and cost reductions&amp;lt;/p&amp;gt;
&amp;lt;p&amp;gt;Phase 3: grid-connected demonstration, includes MWh size grid-connected demonstration of system performance and cycle life.&amp;lt;/p&amp;gt;
&amp;lt;p&amp;gt;Final report available at: https://www.smartgrid.gov/files/Amber_Kinetics_Final_Technical_Report.pdf&amp;lt;/p&amp;gt;</t>
  </si>
  <si>
    <t>Alameda</t>
  </si>
  <si>
    <t>http://www.smartgrid.gov/project/amber_kinetics_inc_flywheel_energy_storage_demonstration</t>
  </si>
  <si>
    <t>03.01.2010</t>
  </si>
  <si>
    <t>12.30.2015</t>
  </si>
  <si>
    <t>Full final performance evaluation at https://www.smartgrid.gov/files/Amber_Kinetics_Final_Technical_Report.pdf</t>
  </si>
  <si>
    <t>Department of Energy, Office of Electricity - ARRA Smart Grid Projects</t>
  </si>
  <si>
    <t>DOE, LLNL, CEC, AFS Trinity, Stanford</t>
  </si>
  <si>
    <t>Evaluate flywheel performance, scalability, and grid application</t>
  </si>
  <si>
    <t>http://www.smartgrid.gov/recovery_act/program_impacts/energy_storage_technology_performance_reports</t>
  </si>
  <si>
    <t>PG&amp;amp;E Advanced Underground Compressed Air Energy Storage (CAES) -  300 MW A-CAES demo plant</t>
  </si>
  <si>
    <t>&amp;lt;p&amp;gt;A 300 MW A-CAES demo plant will use an underground storage container (depleted gas reservoir), and next-generation turbomachinery. The project has 3 phases: Phase 1 - preliminary engineering, geologic reservoir engineering, econmoic analyses, and regulatory permitting; Phase 2 - Construction and plant commissioning; Phase 3: Plant operation and plant performance monitoring. Ph 2 of the project will go ahead if the Ph1 results show PG&amp;amp;amp;E and California regulatory management that the project is cost effective. &amp;lt;/p&amp;gt;</t>
  </si>
  <si>
    <t xml:space="preserve">Electric Energy Time Shift, Electric Supply Reserve Capacity - Spinning, Frequency Regulation, Renewables Capacity Firming, </t>
  </si>
  <si>
    <t>San Joaquin County</t>
  </si>
  <si>
    <t>http://www.pge.com/en/about/environment/pge/cleanenergy/caes/index.page</t>
  </si>
  <si>
    <t>01.01.2020</t>
  </si>
  <si>
    <t>US Department of Energy, Office of Electricity - DOE Grant Program</t>
  </si>
  <si>
    <t>State/Provincial/Regional Commercialization Incentive</t>
  </si>
  <si>
    <t>CPUC, CEC, EPRI - CPUC/EPRI/CEC Match Funding</t>
  </si>
  <si>
    <t>McIntosh CAES Plant - Unit 1 Facility Stores Compressed Air in a Solution-mined Salt Cavern</t>
  </si>
  <si>
    <t>&amp;lt;p&amp;gt;The 2nd commercial CAES plant, in operation since 1991. Like the Huntorf plant, the McIntosh Unit 1 facility stores compressed air in a solution-mined salt cavern. The cavern is 220 ft in diameter and 1,000 ft tall, for a total volume of 10 million cubic feet. At full charge, the cavern is pressurized to 1,100 psi, and it is discharged down to 650 psi. During discharge, 340 pounds of air flow out of the cavern each second. The cavern can discharge for 26 hours. The plant also utilizes nuclear-sourced night-time power for compression and then produces peak power during the day by releasing the compressed air into a 110-MW gas-fired combustion turbine built by Dresser Rand. The turbine unit also makes use of an air-to-air heat exchanger to preheat air from the cavern with waste heat from the turbine. The waste heat recovery system reduces fuel usage by roughly 25%. &amp;lt;/p&amp;gt;
&amp;lt;p&amp;gt;Compared to conventional combustion turbines, the CAES-fed system can start up in 15 minutes rather than 30 minutes, uses only 30% to 40% of the natural gas, and operates efficiently down to low loads (about 25% of full load). The key function of the facility is for peak shaving.&amp;lt;/p&amp;gt;</t>
  </si>
  <si>
    <t xml:space="preserve">Electric Energy Time Shift, Electric Supply Reserve Capacity - Spinning, Frequency Regulation, </t>
  </si>
  <si>
    <t>Jefferson Davis Highway and Allen Barnes Rd.</t>
  </si>
  <si>
    <t>McIntosh</t>
  </si>
  <si>
    <t>http://www.powersouth.com/wp-content/uploads/2017/07/CAES-Brochure-FINAL.pdf</t>
  </si>
  <si>
    <t>01.01.1991</t>
  </si>
  <si>
    <t>PowerSouth</t>
  </si>
  <si>
    <t>CAES Generation plant</t>
  </si>
  <si>
    <t>PowerSouth Energy Cooperative</t>
  </si>
  <si>
    <t>Burns 30-40% less natural gas than conventional power plants.</t>
  </si>
  <si>
    <t>Electric Power Research Institute (EPRI)</t>
  </si>
  <si>
    <t>Beacon Power - 20 MW plant comprises 200 Beacon Power Series 400 flywheels</t>
  </si>
  <si>
    <t>&amp;lt;p&amp;gt;This 20 MW plant comprises 200 Beacon Power Series 400 flywheels that provide frequency regulation services to grid operator NYISO. Beacon flywheels recycle energy from the grid in response to changes in demand and grid frequency. When generated power exceeds load, the flywheels store the excess energy. When load increases, the flywheels return the energy to the grid. &amp;lt;/p&amp;gt;
&amp;lt;p&amp;gt;The flywheel systems can respond nearly instantaneously to the ISO control signal at a rate that is 100 times faster than traditional generation resources. The plant can operate at 100% depth of discharge with no performance degradation over a 20-year lifetime, and can do so for more than 100,000 full charge/discharge cycles. The flywheels are rated at 0.1 MW and 0.025 MWh, for a plant total of 20.0 MW and 5.0 MWh of frequency response.&amp;lt;/p&amp;gt;</t>
  </si>
  <si>
    <t>Stephentown</t>
  </si>
  <si>
    <t>New York</t>
  </si>
  <si>
    <t>06.01.2011</t>
  </si>
  <si>
    <t>NYISO</t>
  </si>
  <si>
    <t>New York State Electric &amp;amp; Gas (NYSEG)</t>
  </si>
  <si>
    <t>&amp;lt;4 second response time, The plant provides over 30% of the Area Control Error correction, doing so with over 95% accuracy.</t>
  </si>
  <si>
    <t>Federal/National Debt</t>
  </si>
  <si>
    <t>US Department of Energy - Loan Guarantee</t>
  </si>
  <si>
    <t>Gemini Solar + Battery Storage Project - 690 Megawatt Solar Photovoltaic Array</t>
  </si>
  <si>
    <t>Lithium Ion Battery</t>
  </si>
  <si>
    <t>Lithium-ion Battery</t>
  </si>
  <si>
    <t>&amp;lt;p&amp;gt;690 megawatt solar photovoltaic array coupled with a 380 megawatt AC battery storage system. The project will be located in Clark County, NV 25 miles northeast of Las Vegas on approximately 7,100 acres of federally-owned land under the management of the Bureau of Land Management. It is being developed by Quinbrook Infrastructure Partners in collaboration with Arevia Power, who are managing the development phases of the project. Quinbrook is a specialist investment manager focused exclusively on lower carbon and renewable energy infrastructure investment and operational asset management.&amp;lt;/p&amp;gt;</t>
  </si>
  <si>
    <t xml:space="preserve">Electric Bill Management with Renewables, Microgrid Capability, On-Site Power, Renewables Energy Time Shift, </t>
  </si>
  <si>
    <t>Las Vegas</t>
  </si>
  <si>
    <t xml:space="preserve">Nevada </t>
  </si>
  <si>
    <t>https://www.nvenergy.com/about-nvenergy/news/news-releases/pucn-approves-1190-megawatts-of-new-solar-energy-590-megawatts-of-additional-energy-storage</t>
  </si>
  <si>
    <t>12.06.2019</t>
  </si>
  <si>
    <t>Public Utilities Commission of Nevada</t>
  </si>
  <si>
    <t>Kristen Saibini</t>
  </si>
  <si>
    <t>Arrow Canyon Solar Project - 200 Megawatt Solar Photovoltaic Project</t>
  </si>
  <si>
    <t>&amp;lt;p&amp;gt;200 megawatt solar photovoltaic project with a 75 megawatt â€“ 5 hour battery storage system. The project will be located in Clark County, NV, 20 miles northeast of Las Vegas on the Moapa Band of Paiutes Indian Reservation. It is being developed by EDF Renewables North America, a market leading independent power producer and service provider with over 30 years of expertise in renewable energy. EDF Renewablesâ€™ North American portfolio consists of 16 gigawatts of developed projects and 10 gigawatts under service contracts.&amp;lt;/p&amp;gt;</t>
  </si>
  <si>
    <t xml:space="preserve">Electric Bill Management with Renewables, Electric Energy Time Shift, Microgrid Capability, On-Site Power, </t>
  </si>
  <si>
    <t>Nevada</t>
  </si>
  <si>
    <t>12.04.2019</t>
  </si>
  <si>
    <t>EDF Renewables North America</t>
  </si>
  <si>
    <t>ksaibini@nvenergy.com</t>
  </si>
  <si>
    <t>775-834-3891</t>
  </si>
  <si>
    <t>6226 W. Sahara Ave.</t>
  </si>
  <si>
    <t>Southern Bighorn Solar &amp;amp; Storage Center - 300 Megawatt Solar Array</t>
  </si>
  <si>
    <t>&amp;lt;p&amp;gt;300 megawatt solar array that includes a 135 megawatt-4 hour Li-Ion battery energy storage system. The project will be built in Clark County, NV on the Moapa River Indian Reservation about 30 miles north of Las Vegas. It is being developed by 8minute Solar Energy, the largest independent developer of solar PV and storage projects in the United States, with over 15 gigawatts of solar and storage under development in California, the Southwest, Texas, and the Southeast, with more than 2 gigawatts of solar power plants now in operation.&amp;lt;/p&amp;gt;</t>
  </si>
  <si>
    <t>Moapa River Indian Reservation</t>
  </si>
  <si>
    <t>12.05.2019</t>
  </si>
  <si>
    <t xml:space="preserve">Solar PV </t>
  </si>
  <si>
    <t>8minute Solar Energy</t>
  </si>
  <si>
    <t>Blue Solutions - CanalOlympia Brazzaville 140kWc Solar Power and 400kWh Battery Storage</t>
  </si>
  <si>
    <t>Lithium Polymer Battery</t>
  </si>
  <si>
    <t>&amp;lt;p&amp;gt;Show venue and movie theater. 100% &amp;quot;OffGrid&amp;quot; system with 140kWc solar power and 400kWh battery storage.&amp;lt;/p&amp;gt;</t>
  </si>
  <si>
    <t xml:space="preserve">Microgrid Capability, On-Site Power, Onsite Renewable Generation Shifting, Renewables Energy Time Shift, </t>
  </si>
  <si>
    <t>Brazzaville</t>
  </si>
  <si>
    <t>Republic of the Congo</t>
  </si>
  <si>
    <t>Solar PV, diesel generator</t>
  </si>
  <si>
    <t>www.blue-solutions.com</t>
  </si>
  <si>
    <t>contact@blue-storage.com</t>
  </si>
  <si>
    <t>Tour Optima,  6-10 rue Godefroy</t>
  </si>
  <si>
    <t xml:space="preserve">Puteaux </t>
  </si>
  <si>
    <t>Blue Solutions - CanalOlympia Antananarivo 140kWc Solar Power and 400kWh Battery Storage</t>
  </si>
  <si>
    <t>Antanarivo</t>
  </si>
  <si>
    <t>Madagascar</t>
  </si>
  <si>
    <t xml:space="preserve">France </t>
  </si>
  <si>
    <t>Blue Solutions - CanalOlympia Port Gentil 140kWc Solar Power and 400kWh Battery Storage</t>
  </si>
  <si>
    <t>Port Gentil</t>
  </si>
  <si>
    <t>Gabon</t>
  </si>
  <si>
    <t>09.12.2018</t>
  </si>
  <si>
    <t>Blue Solutions - CanalOlympia Dakar 140kWc Solar Power and 400kWh Battery Storage</t>
  </si>
  <si>
    <t>Dakar</t>
  </si>
  <si>
    <t>Senegal</t>
  </si>
  <si>
    <t>05.12.2017</t>
  </si>
  <si>
    <t>Blue Solutions - CanalOlympia Cacavelli 140kWc Solar Power and 400kWh Battery Storage</t>
  </si>
  <si>
    <t>LomÃ©</t>
  </si>
  <si>
    <t>Togo</t>
  </si>
  <si>
    <t>09.30.2018</t>
  </si>
  <si>
    <t>Blue Solutions - CanalOlympia GodopÃ© 140kWc Solar Power and 400kWh Battery Storage</t>
  </si>
  <si>
    <t>10.25.2017</t>
  </si>
  <si>
    <t>Blue Solutions - CanalOlympia Niamey 140kWc Solar Power and 400kWh Battery Storage</t>
  </si>
  <si>
    <t>Niamey</t>
  </si>
  <si>
    <t>Niger</t>
  </si>
  <si>
    <t>Blue Solutions - CanalOlympia Kaloum 140kWc Solar Power and 400kWh Battery Storage</t>
  </si>
  <si>
    <t>Conakry</t>
  </si>
  <si>
    <t>Guinea</t>
  </si>
  <si>
    <t>11.01.2017</t>
  </si>
  <si>
    <t>Blue Solutions - CanalOlympia Pissy 140kWc Solar Power and 400kWh Battery Storage</t>
  </si>
  <si>
    <t>Ouagadougou</t>
  </si>
  <si>
    <t>Burkina-Faso</t>
  </si>
  <si>
    <t>06.01.2018</t>
  </si>
  <si>
    <t>Blue Solutions - CanalOlympia Yennega 140kWc Solar power and 400kWh Battery Storage</t>
  </si>
  <si>
    <t>02.25.2017</t>
  </si>
  <si>
    <t>Blue Solutions - CanalOlympia Cotonou 140kWc Solar Power and 400kWh Battery Storage</t>
  </si>
  <si>
    <t>Cotonou</t>
  </si>
  <si>
    <t>Benin</t>
  </si>
  <si>
    <t>12.09.2017</t>
  </si>
  <si>
    <t>Blue Solutions - CanalOlympia Douala 140kWc Solar Power and 400kWh Battery</t>
  </si>
  <si>
    <t>Douala</t>
  </si>
  <si>
    <t>Cameroon</t>
  </si>
  <si>
    <t>01.18.2017</t>
  </si>
  <si>
    <t>Blue Solutions - CanalOlympia YaoundÃ©  140kWc Solar Power and 400kWh Battery Storage</t>
  </si>
  <si>
    <t>YaoundÃ©</t>
  </si>
  <si>
    <t>07.20.2017</t>
  </si>
  <si>
    <t>Blue Solutions - NÃ®mes 200kWh of LMP Batteries</t>
  </si>
  <si>
    <t>Electro-chemical</t>
  </si>
  <si>
    <t>Lead-acid Battery</t>
  </si>
  <si>
    <t>Advanced Lead-acid Battery</t>
  </si>
  <si>
    <t>&amp;lt;p&amp;gt;Help the integration of solar power plant in order to make the power grid more resilient. 200kWh of LMP batteries.&amp;lt;/p&amp;gt;</t>
  </si>
  <si>
    <t xml:space="preserve">Onsite Renewable Generation Shifting, Renewables Energy Time Shift, </t>
  </si>
  <si>
    <t>NÃ®mes</t>
  </si>
  <si>
    <t>Blue Solutions - Tulle 200kWh of LMP Batteries</t>
  </si>
  <si>
    <t>Tulle</t>
  </si>
  <si>
    <t>Blue Solutions - Le-Puy-en-Velay 35kWc PV</t>
  </si>
  <si>
    <t>&amp;lt;p&amp;gt;Day and night recharge solution for electric vehicles powered by renewable energy (35kWc PV) combined with 90kWh of LMP batteries.&amp;lt;/p&amp;gt;</t>
  </si>
  <si>
    <t xml:space="preserve">EV Charging, Onsite Renewable Generation Shifting, Renewables Energy Time Shift, </t>
  </si>
  <si>
    <t>Le-Puy-en-Velay</t>
  </si>
  <si>
    <t>Blue Solutions - Vaucresson 2MWh LMP</t>
  </si>
  <si>
    <t>&amp;lt;p&amp;gt;2MWh LMP batteries conected to Enedis distribution system 20kVA.&amp;lt;/p&amp;gt;</t>
  </si>
  <si>
    <t xml:space="preserve">Resiliency, </t>
  </si>
  <si>
    <t>Vaucresson</t>
  </si>
  <si>
    <t>Blue Solutions - Odet 2MWh LMP Battery System</t>
  </si>
  <si>
    <t>&amp;lt;p&amp;gt;2MWh LMP batteries connected to Enedis distribution system 63kVA.&amp;lt;/p&amp;gt;</t>
  </si>
  <si>
    <t xml:space="preserve">Demand Response, Frequency Regulation, Voltage Support, </t>
  </si>
  <si>
    <t>Odet</t>
  </si>
  <si>
    <t>Blue Solutions - Bluezone Cacavelli 140kWc Solar Power Plant</t>
  </si>
  <si>
    <t>&amp;lt;p&amp;gt;MiniGrid that provides electricity, Wifi and drinking water for a &amp;quot;BlueZone&amp;quot; where economical, social and cultural interactions can happen. 140kWc solar power plant combined with 360kWh LMP batteries and a diesel backup generator. Optimization of the whole components performed by Blue Solutions.&amp;lt;/p&amp;gt;</t>
  </si>
  <si>
    <t>04.26.2014</t>
  </si>
  <si>
    <t>Blue Solutions - Bluezone Dosso 70kWc Solar Power Plant</t>
  </si>
  <si>
    <t>&amp;lt;p&amp;gt;MiniGrid that provides electricity, Wifi and drinking water for a &amp;quot;BlueZone&amp;quot; where economical, social and cultural interactions can happen. 70kWc solar power plant combined with 180kWh LMP batteries and a diesel backup generator. Optimization of the whole components performed by Blue Solutions.&amp;lt;/p&amp;gt;</t>
  </si>
  <si>
    <t>Dosso</t>
  </si>
  <si>
    <t>12.18.2014</t>
  </si>
  <si>
    <t>Blue Solutions - Bluezone Niamey 70kWc Solar Power Plant</t>
  </si>
  <si>
    <t>04.07.2015</t>
  </si>
  <si>
    <t>Blue Solutions - Bluezone Cotonou 140kWc Solar Power Plant</t>
  </si>
  <si>
    <t>06.04.2015</t>
  </si>
  <si>
    <t>Blue Solutions - Bluezone Yataya 35kWc Solar Power Plant</t>
  </si>
  <si>
    <t>&amp;lt;p&amp;gt;MiniGrid that provides electricity, Wifi and drinking water for a &amp;quot;BlueZone&amp;quot; where economical, social and cultural interactions can happen. 35kWc solar power plant combined with 90kWh LMP batteries and a diesel backup generator. Optimization of the whole components performed by Blue Solutions.&amp;lt;/p&amp;gt;</t>
  </si>
  <si>
    <t>10.01.2015</t>
  </si>
  <si>
    <t>Blue Solutions - Bluezone Kagbelen 35kWc Solar Power Plant</t>
  </si>
  <si>
    <t>Blue Solutions - Bluezone Sonfonia 35kWc Solar Power Plant</t>
  </si>
  <si>
    <t>https://blue-storage.com/</t>
  </si>
  <si>
    <t>Blue Solutions - Bluezone Dixxin 140kWc Solar Power Plant</t>
  </si>
  <si>
    <t>9.30.2015</t>
  </si>
  <si>
    <t>Blue Solutions - Bluezone Kaloum 140kWc Solar Power Plant</t>
  </si>
  <si>
    <t>6.12.2014</t>
  </si>
  <si>
    <t>Autonomous Lithium Ion Battery shelter â€“ Tanzania</t>
  </si>
  <si>
    <t>&amp;lt;p&amp;gt;Offgrid unit that charges thanks to solar panels during the day and can provide electricity to local communities at night.&amp;lt;/p&amp;gt;</t>
  </si>
  <si>
    <t>Kagera</t>
  </si>
  <si>
    <t>Tanzania</t>
  </si>
  <si>
    <t>Vistra Moss Landing Energy Storage - 300 MW</t>
  </si>
  <si>
    <t>&amp;lt;p&amp;gt;Vistra Energy (NYSE: VST) today announced that, subject to approval by the California Public Utilities Commission (CPUC), the company will enter into a 20-year resource adequacy contract with Pacific Gas and Electric Company (PG&amp;amp;amp;E). Under the contract, Vistra will develop a 300-megawatt/1,200-megawatt hour, battery energy storage project at its Moss Landing Power Plant site in Moss Landing, California. On Friday, June 29, PG&amp;amp;amp;E filed its application with the CPUC to approve the contract, with a decision expected within 90 days.Pending the receipt of CPUC approval, Vistra anticipates the battery storage project will enter commercial operations by the fourth quarter of 2020.&amp;lt;/p&amp;gt;
&amp;lt;p&amp;gt;Investment underpinned by a 20-year resource adequacy contract with PG&amp;amp;amp;E, an investment grade offtaker.&amp;lt;/p&amp;gt;
&amp;lt;p&amp;gt;Vistra retains energy and ancillary services value.&amp;lt;/p&amp;gt;
&amp;lt;p&amp;gt;Attractive development and construction costs with returns consistent with Vistra&amp;#039;s investment criteria.&amp;lt;/p&amp;gt;
&amp;lt;p&amp;gt;Will use the existing interconnection from the mothballed Moss Landing units 6 and 7.&amp;lt;/p&amp;gt;
&amp;lt;p&amp;gt;Will use an existing turbine building on the site to house the batteries.&amp;lt;/p&amp;gt;
&amp;lt;p&amp;gt;Vistra estimates the project will convert more than 95 percent of its adjusted EBITDA to adjusted free cash flow.&amp;lt;/p&amp;gt;</t>
  </si>
  <si>
    <t xml:space="preserve">Grid-Connected Commercial (Reliability &amp;amp; Quality), On-Site Power, </t>
  </si>
  <si>
    <t xml:space="preserve">Moss Landing </t>
  </si>
  <si>
    <t>https://www.luminant.com/vistra-energy-to-develop-300-megawatt-battery-storage-project-in-california/</t>
  </si>
  <si>
    <t>06.29.2018</t>
  </si>
  <si>
    <t xml:space="preserve">California Public Utilities Commission </t>
  </si>
  <si>
    <t>Crimson Energy Storage - 450 MW</t>
  </si>
  <si>
    <t>&amp;lt;p&amp;gt;The Project could include, at the Applicantsâ€™ option, a battery or flywheel storage system capable of storing up to 450 MW of electricity. If provided, the storage system would consist of battery or flywheel banks housed in electrical enclosures and buried electrical conduit. The battery system would either be concentrated near the Project substations or dispersed throughout the Solar Facility site. Up to 3,000 electrical enclosures measuring 40 feet by 8 feet by 8.5 feet high would be installed on concrete foundations designed for secondary containment, representing up to 12 acres of impervious surface area. The Project could use any commercially available battery technology, including but not limited to lithium ion, lead acid, sodium sulfur and sodium or nickel hydride. Battery systems are operationally silent, and flywheel systems have a noise rating of 45 dBA. Duration to be determined.&amp;lt;/p&amp;gt;</t>
  </si>
  <si>
    <t xml:space="preserve">Grid-Connected Commercial (Reliability &amp;amp; Quality), Grid-Connected Residential (Reliability), Renewables Capacity Firming, Resiliency, </t>
  </si>
  <si>
    <t xml:space="preserve">Kern County </t>
  </si>
  <si>
    <t>https://www.basinandrangewatch.org/Crimson-Solar%20Draft%20POD-2.pdf</t>
  </si>
  <si>
    <t>01.01.16</t>
  </si>
  <si>
    <t>Angas A-CAES (Advanced Compressed Air Energy Storage) Project â€“ Hydrostor</t>
  </si>
  <si>
    <t>&amp;lt;p&amp;gt;The Angas A-CAES Project, located near Strathalbyn, South Australia, is Australiaâ€™s first Advanced Compressed Air Energy Storage (A-CAES) Facility. The project utilizes Hydrostorâ€™s emissions-free, long duration energy storage technology, and is sited at a mine 50 km southeast of Adelaideâ€”the Angas Zinc Mine, currently in care and maintenance. By selecting this site, the project will repurpose existing underground mining infrastructure as the A-CAES systemâ€™s sub-surface air storage cavern, benefiting both the electricity grid in South Australia and the local community by converting an unused brownfield site into a clean energy project that drives economic development. The 5 MW/10 MWh facility will be dispatched into Australiaâ€™s National Electricity Market (â€œNEMâ€) to provide synchronous inertia, load shifting, frequency regulation, and support grid services and reliability. It will also enable the integration of variable renewable energy resources, such as solar and wind. The project has been awarded a combined total of $9 million of grant funding from the Australian Renewable Energy Agency (ARENA) and the Government of South Australia Renewable Technology Fund and is expected to be in service in 2020.&amp;lt;/p&amp;gt;</t>
  </si>
  <si>
    <t xml:space="preserve">Demand Response, Electric Energy Time Shift, Electric Supply Capacity, Electric Supply Reserve Capacity - Spinning, Renewables Capacity Firming, Renewables Energy Time Shift, Resiliency, Voltage Support, </t>
  </si>
  <si>
    <t>2115 Callington Rd.</t>
  </si>
  <si>
    <t>Strathalbyn</t>
  </si>
  <si>
    <t>South Australia</t>
  </si>
  <si>
    <t>https://www.hydrostor.ca/angas-project</t>
  </si>
  <si>
    <t>AEMO</t>
  </si>
  <si>
    <t>Australia Renewable Energy Agency - Advancing Renewables Program</t>
  </si>
  <si>
    <t>https://arena.gov.au/projects/hydrostor-angas/</t>
  </si>
  <si>
    <t>Government of South Australia Renewable Technology Fund</t>
  </si>
  <si>
    <t>Goderich A-CAES (Advanced Compressed Air Energy Storage) Commercial Demonstration Facility â€“ Hydrostor</t>
  </si>
  <si>
    <t>&amp;lt;p&amp;gt;The Goderich A-CAES Facility is a commercial energy storage plant, located in Goderich, Ontario, Canada which utilizes Hydrostorâ€™s proprietary Advanced Compressed Air Energy Storage (A-CAES) technology, a long-duration, emissions-free energy storage solution. The facility is contracted by Ontarioâ€™s Independent Electricity System Operator (IESO) for peaking capacity, ancillary services, and full participation in the merchant energy market. The 1.75 MW peak output, 2.20 MW charge rating, and up to 15 MWh storage capacity plant (contracted to 7 MWh) is a utility-scale commercial application of the technology and the largest fuel-free (adiabatic) CAES system in the world, conforming to all interconnection, uptime, performance and dispatch requirements / standards as set out by the IESO. The project proves the ability of Hydrostorâ€™s A-CAES technology to participate in an advanced electricity market and to provide a range of grid services. With it Hydrostor operates the worldâ€™s first two fuel-free (adiabatic) A-CAES systems.&amp;lt;/p&amp;gt;</t>
  </si>
  <si>
    <t xml:space="preserve">Electric Energy Time Shift, Electric Supply Capacity, Renewables Capacity Firming, Renewables Energy Time Shift, </t>
  </si>
  <si>
    <t>285 Mill Road</t>
  </si>
  <si>
    <t>Goderich</t>
  </si>
  <si>
    <t>N7A 4A2</t>
  </si>
  <si>
    <t>https://www.hydrostor.ca/</t>
  </si>
  <si>
    <t>Toronto A-CAES (Advanced Compressed Air Energy Storage) Technical Demonstration Facility â€“ Hydrostor</t>
  </si>
  <si>
    <t>&amp;lt;p&amp;gt;Hydrostorâ€™s A-CAES (Advanced Compressed Air Energy Storage) technology, a long-duration, emissions-free energy storage solution, has been successfully deployed in Toronto, Canada as a technical demonstration and R&amp;amp;amp;D project in partnership with utility host Toronto Hydro. With the completion of the Toronto A-CAES Facility in 2015, Hydrostor developed the worldâ€™s first, grid connected adiabatic-CAES facility. The project has been in service and operational since November 2015, with an installed capacity of 660 kW, 1 MWh. The project successfully demonstrated A-CAES performance in a grid-connected environment and provides an ongoing testbed, with a potential long-term role as reserve power for Toronto Island. The project was supported by the Government of Canadaâ€™s Sustainable Development Technology Canada Fund and connected to the grid by Toronto Hydro. The facility demonstrated A-CAESâ€™ ability to play a significant role in the long-duration energy storage market globally.&amp;lt;/p&amp;gt;</t>
  </si>
  <si>
    <t>446 Lakeshore Ave</t>
  </si>
  <si>
    <t>M5J 1X9</t>
  </si>
  <si>
    <t>Canyon Creek Pumped Hydro Energy Storage Project</t>
  </si>
  <si>
    <t>Pumped Hydro Storage</t>
  </si>
  <si>
    <t>Closed-loop Pumped Hydro Storage</t>
  </si>
  <si>
    <t>&amp;lt;p&amp;gt;Canyon Creek is Alberta&amp;#039;s first ever Pumped Hydro Energy Storage project to receive approval from the Alberta Utilities Commission and the Alberta Legislature. It is designed to be closed loop, off-stream energy storage. In its first Phase (currently approved) it will provide 75MW for up to 37 hours of storage. It can be expanded within the same footprint to 400MW for about 7hrs of storage. It is envisioned to be on-line in mid 2021.&amp;lt;/p&amp;gt;</t>
  </si>
  <si>
    <t xml:space="preserve">Electric Energy Time Shift, Electric Supply Capacity, Electric Supply Reserve Capacity - Spinning, Electric Supply Reserve Capacity - Non-Spinning, Load Following (Tertiary Balancing), Renewables Capacity Firming, </t>
  </si>
  <si>
    <t>Emerson Road</t>
  </si>
  <si>
    <t>Hinton</t>
  </si>
  <si>
    <t>Alberta</t>
  </si>
  <si>
    <t>T7V 1C6</t>
  </si>
  <si>
    <t>https://turningpointgeneration.ca/the-canyon-creek-project</t>
  </si>
  <si>
    <t>AESO</t>
  </si>
  <si>
    <t>Altalink</t>
  </si>
  <si>
    <t>Grid</t>
  </si>
  <si>
    <t>Turning Point Generation</t>
  </si>
  <si>
    <t>Burbank Central Library #3 - Ice Energy</t>
  </si>
  <si>
    <t>Thermal Storage</t>
  </si>
  <si>
    <t>Ice Thermal Storage</t>
  </si>
  <si>
    <t>Ice Energyâ€™s flagship Ice Bear system enables a powerful change in how â€“ and more importantly when â€“ energy is consumed for air conditioning. The Ice Bear system is an intelligent distributed energy storage solution that works in conjunction with commercial direct-expansion (DX) air-conditioning systems, specifically the refrigerant-based, 4-20-ton packaged rooftop systems common to most small to mid-sized commercial buildings. The system stores energy at night, when electricity generation is cleaner, more efficient and less expensive, and delivers that energy during the peak of the day to provide cooling to the building. Daytime energy demand from air conditioning â€“ typically 40-50% of a buildingâ€™s electricity use during peak daytime hours â€“ can be reduced significantly. In kilowatts, each Ice Bear delivers an average reduction of 12 kW of source equivalent peak demand for a minimum of 6 hours daily, shifting 72 kW-hours of on-peak energy to off-peak hours. Ice Bear units are typically owned by utilities and installed at distributed locations behind the customer meter on commercial and industrial sites. When aggregated and deployed at scale, a typical utility deployment will shift the operation of thousands of commercial AC condensing units from on-peak periods to off-peak periods, reducing electric system demand, improving electric system load factor, reducing electric system costs, and improving overall electric system efficiency and power quality.</t>
  </si>
  <si>
    <t xml:space="preserve">Electric Bill Management, Electric Supply Capacity, </t>
  </si>
  <si>
    <t>100 N. Glenoaks Blvd.</t>
  </si>
  <si>
    <t>Burbank</t>
  </si>
  <si>
    <t>http://www.ice-energy.com</t>
  </si>
  <si>
    <t>02.03.2015</t>
  </si>
  <si>
    <t>N/A</t>
  </si>
  <si>
    <t>Burbank Water &amp;amp; Power</t>
  </si>
  <si>
    <t>Confidential</t>
  </si>
  <si>
    <t>Ice Energy</t>
  </si>
  <si>
    <t>Burbank Central Library #2 - Ice Energy</t>
  </si>
  <si>
    <t>Colony Theater #4 - Ice Energy</t>
  </si>
  <si>
    <t>555 N. Third St</t>
  </si>
  <si>
    <t>Colony Theater #3 - Ice Energy</t>
  </si>
  <si>
    <t>Colony Theater #2 - Ice Energy</t>
  </si>
  <si>
    <t>M. David Paul &amp;amp; Associates #2 - Ice Energy</t>
  </si>
  <si>
    <t>ce Energyâ€™s flagship Ice Bear system enables a powerful change in how â€“ and more importantly when â€“ energy is consumed for air conditioning. The Ice Bear system is an intelligent distributed energy storage solution that works in conjunction with commercial direct-expansion (DX) air-conditioning systems, specifically the refrigerant-based, 4-20-ton packaged rooftop systems common to most small to mid-sized commercial buildings. The system stores energy at night, when electricity generation is cleaner, more efficient and less expensive, and delivers that energy during the peak of the day to provide cooling to the building. Daytime energy demand from air conditioning â€“ typically 40-50% of a buildingâ€™s electricity use during peak daytime hours â€“ can be reduced significantly. In kilowatts, each Ice Bear delivers an average reduction of 12 kW of source equivalent peak demand for a minimum of 6 hours daily, shifting 72 kW-hours of on-peak energy to off-peak hours. Ice Bear units are typically owned by utilities and installed at distributed locations behind the customer meter on commercial and industrial sites. When aggregated and deployed at scale, a typical utility deployment will shift the operation of thousands of commercial AC condensing units from on-peak periods to off-peak periods, reducing electric system demand, improving electric system load factor, reducing electric system costs, and improving overall electric system efficiency and power quality.</t>
  </si>
  <si>
    <t>3100 Thornton Ave.</t>
  </si>
  <si>
    <t>City of Burbank Fire Training #2 - Ice Energy</t>
  </si>
  <si>
    <t>1845 Ontario</t>
  </si>
  <si>
    <t>Diesel Generator Solar + Storage Replacement</t>
  </si>
  <si>
    <t>Sodium based Battery</t>
  </si>
  <si>
    <t>30.6kWhr Aquion Aqueous Hybrid Ion battery with 10kWp Solar array replaced 6kW diesel generator running 24/7.</t>
  </si>
  <si>
    <t>Muddiford</t>
  </si>
  <si>
    <t>Exmoor</t>
  </si>
  <si>
    <t>EX31 4HQ</t>
  </si>
  <si>
    <t>http://solarpvpartners.com</t>
  </si>
  <si>
    <t>06.11.2016</t>
  </si>
  <si>
    <t>12.09.2016</t>
  </si>
  <si>
    <t>16.08.2016</t>
  </si>
  <si>
    <t>Green Fuels 4U</t>
  </si>
  <si>
    <t>Aquion Energy Storage</t>
  </si>
  <si>
    <t>SunGift Solar</t>
  </si>
  <si>
    <t>Solar PV Partners</t>
  </si>
  <si>
    <t>Pay back in 4.2 years, noise and smoke reduction due to shut down of diesel generator.  More efficient use of staff time and tons of carbon reduction being calculated.</t>
  </si>
  <si>
    <t>Marengo Project</t>
  </si>
  <si>
    <t>The Marengo plant will be interconnected to the local Commonwealth Edison Company (ComEd) electric grid and will provide RegD real-time frequency regulation service to PJM Interconnection (PJM). The project will respond almost instantly to the continually changing needs of the grid, allowing PJM to deliver higher-quality reliable electrical service, at a lower cost, to end users in the 13 states and the District of Columbia. The Marengo Project was developed by GlidePath, a leading developer of advanced energy solutions, which recently sold three similar projects to British independent power producer RES and French utility EDF. The LeclanchÃ© integrated BESS provides superior performance as defined by the RegD PJM Regulation Market. The project starts construction in November 2016 and will be placed into operation in 2017</t>
  </si>
  <si>
    <t>Marengo</t>
  </si>
  <si>
    <t>https://www.sgemgroup.com/</t>
  </si>
  <si>
    <t>01.11.2016</t>
  </si>
  <si>
    <t>ComEd</t>
  </si>
  <si>
    <t>SGEM</t>
  </si>
  <si>
    <t>LeclanchÃ© SA</t>
  </si>
  <si>
    <t>GlidePath</t>
  </si>
  <si>
    <t>Amsterdam Energy Arena</t>
  </si>
  <si>
    <t>Under the lead of The Mobility House (TMH) Amsterdam ArenA installs a 3,75MW/4MWh energy storage system that makes the energy management of the stadium more efficient, sustainable and reliable. TMH and Amsterdam ArenA  choose Nissan, Eaton as supplier of the system powered by second-life batteries. The system uses Eatonâ€™s bidirectional inverters and the equivalent of 280 Nissan LEAF batteries stored in racks It will be used for back-up power during major events replacing diesel generators in the future, assisting utilities during periods of high demand and grid stabilization services.</t>
  </si>
  <si>
    <t xml:space="preserve">Electric Bill Management, Frequency Regulation, Grid-Connected Commercial (Reliability &amp;amp; Quality), Microgrid Capability, On-Site Power, Onsite Renewable Generation Shifting, Resiliency, </t>
  </si>
  <si>
    <t>ArenA Boulevard 1</t>
  </si>
  <si>
    <t>Amsterdam</t>
  </si>
  <si>
    <t>http://mobilityhouse.com/en/the-mobility-house-provides-energy-solution-in-amsterdam-arena-project/</t>
  </si>
  <si>
    <t>30.11.2016</t>
  </si>
  <si>
    <t>02.07.2018</t>
  </si>
  <si>
    <t>TenneT</t>
  </si>
  <si>
    <t>Amsterdam Energy Arena B.V.</t>
  </si>
  <si>
    <t>Nissan</t>
  </si>
  <si>
    <t>Eaton</t>
  </si>
  <si>
    <t>The Mobility House</t>
  </si>
  <si>
    <t>The Smart Sodium Storage Solution (S4) Project</t>
  </si>
  <si>
    <t>The Institute for Superconducting and Electronic Materials (ISEM) at the University of Wollongong is leading a $10.5m, ARENA-funded project to develop a novel sodium-ion battery architecture for use in renewable energy storage applications.   The project consortium includes: â€¢	The Australian Power Quality and Reliability Centre  â€¢	The Sustainable Buildings Research Centre â€¢	Liao Ning Hong Cheng Electric Power Co. â€¢	Hebei ANZ New Energy Technology Co. â€¢	McNair Technology Co. â€¢	Nano-Nouvelle â€¢	Sydney Water Corporation  5 kWh sodium-ion battery modules with integrated BMS and thermal management will be installed at the Illawarra Flame House and Sydney Waterâ€™s Bondi sewage pumping station (30 kWh total pack size) to demonstrate the applicability of sodium-ion battery technology to renewable energy storage. The Sydney Water installation will also include an innovative Energy Management System that will control generation, storage and consumption of energy to ensure maximum system efficiency.</t>
  </si>
  <si>
    <t xml:space="preserve">Renewables Energy Time Shift, Resiliency, </t>
  </si>
  <si>
    <t>Sydney</t>
  </si>
  <si>
    <t>NSW</t>
  </si>
  <si>
    <t>http://isem.uow.edu.au</t>
  </si>
  <si>
    <t>14.04.2016</t>
  </si>
  <si>
    <t>30.09.2019</t>
  </si>
  <si>
    <t>31.03.2019</t>
  </si>
  <si>
    <t>University of Wollongong</t>
  </si>
  <si>
    <t>TransGrid City of Sydney&amp;#039;s Alexandra Canal Works Depot</t>
  </si>
  <si>
    <t>Tesla has been tapped by NSW network operator Transgrid to deliver several of its grid-scale Powerpack battery storage systems to support remote dispatch of demand response and the smoothing of variable solar generation. The job, part of winning tender in 2016, will deploy 250kW/500kWh Powerpack systems, with the first installation slated for the City of Sydney&amp;#039;s Alexandra Canal Works depot.</t>
  </si>
  <si>
    <t xml:space="preserve">Demand Response, </t>
  </si>
  <si>
    <t>Alexandria</t>
  </si>
  <si>
    <t>New South Wales</t>
  </si>
  <si>
    <t>https://www.transgrid.com.au/transgrid-to-use-tesla-batteries-in-sydney-trial</t>
  </si>
  <si>
    <t>16.06.2017</t>
  </si>
  <si>
    <t>TransGrid</t>
  </si>
  <si>
    <t>Tesla</t>
  </si>
  <si>
    <t>Tesla 250kW / 570kWh Dominion Salt Plant Battery</t>
  </si>
  <si>
    <t>NZ utility business Vector Energy Solutions said on Monday that a 250kW/570kWh Tesla Powerpack would soon be switched on at Dominion Saltâ€™s Lake Grassmere works, to store and smooth energy from the already installed 660kW wind turbine.  Integration of the wind turbine and Tesla battery storage system â€“ believed to be an Australasian first â€“ is expected to meet around 75 per cent of the siteâ€™s energy needs, minimising its use of the grid, and maximising security of supply in a region susceptible to earthquakes.</t>
  </si>
  <si>
    <t xml:space="preserve">Electric Energy Time Shift, Renewables Capacity Firming, </t>
  </si>
  <si>
    <t>Lake Grassmere</t>
  </si>
  <si>
    <t>New Zealand</t>
  </si>
  <si>
    <t>https://onestepoffthegrid.com.au/telsa-powerpack-battery-added-wind-turbine-nz-salt-factory/</t>
  </si>
  <si>
    <t>31.08.2017</t>
  </si>
  <si>
    <t>660kW Wind Farm</t>
  </si>
  <si>
    <t>Dominion Salt</t>
  </si>
  <si>
    <t xml:space="preserve">Nauly Community Solar + Storage </t>
  </si>
  <si>
    <t>The Daly River Nauiyu community, south of Darwin, is set to be the first in the Northern Territory to be powered mostly by solar and storage, after the installation of a 2MWh lithium-ion battery system.  The solar and battery installed at Daly River are expected to power half of the townâ€™s energy needs, reducing the community reliance on diesel by 50 per cent, and cutting its consumption by 400,000 litres of fuel a year.</t>
  </si>
  <si>
    <t xml:space="preserve">Electric Energy Time Shift, Electric Supply Capacity, Microgrid Capability, On-Site Power, Onsite Renewable Generation Shifting, Renewables Energy Time Shift, </t>
  </si>
  <si>
    <t>Daly River</t>
  </si>
  <si>
    <t>Northern Territory</t>
  </si>
  <si>
    <t>https://onestepoffthegrid.com.au/nt-community-puts-diesel-back-burner-1mw-solar-2mwh-battery-storage/?utm_source=RE+Daily+Newsletter&amp;amp;utm_campaign=3c9ce3af2a-EMAIL_CAMPAIGN_2017_08_11&amp;amp;utm_medium=email&amp;amp;utm_term=0_46a1943223-3c9ce3af2a-40429825</t>
  </si>
  <si>
    <t>08.11.2017</t>
  </si>
  <si>
    <t>1 MW solar farm</t>
  </si>
  <si>
    <t>ARENA</t>
  </si>
  <si>
    <t>Northern Territory Government</t>
  </si>
  <si>
    <t>Dalrymple 30 MW / 8 MWh battery</t>
  </si>
  <si>
    <t>The $30 million, 30 MW battery will be built at the Dalrymple substation on the Yorke Peninsula, west of Adelaide. A partnership between the Australian Renewable Energy Agency and network provider ElectraNet, it is expected to be operating by late summer, when electricity demand typically peaks.  ARENA will contribute up to $12 million toward the cost of the battery.  South Australia no longer has any coal-fired power, and gets about 40 per cent of its electricity from wind farms. With expensive natural gas-fired plants responsible for much of the recent surge in power bills due to inflated export prices, attention has turned to new, cheaper ways to support variable generation.</t>
  </si>
  <si>
    <t xml:space="preserve">Frequency Regulation, Resiliency, Voltage Support, </t>
  </si>
  <si>
    <t>Yorketown</t>
  </si>
  <si>
    <t>https://arena.gov.au/blog/southaustraliabattery/</t>
  </si>
  <si>
    <t>24.08.2018</t>
  </si>
  <si>
    <t>01.02.2018</t>
  </si>
  <si>
    <t>ElectraNet</t>
  </si>
  <si>
    <t>Domino&amp;#039;s Pizza 135kW / 135kWh Tesla Powerwall</t>
  </si>
  <si>
    <t>A Dominoâ€™s Pizza franchise in the western Sydney suburb of Plumpton has laid claim to the worldâ€™s largest commercial Tesla Powerwall 2 battery storage system, after installing 10 of the US companyâ€™s 13.5kWh units â€“ and not to store rooftop solar power, but to get around an existing network supply problem.  According to Chris Williams, whose company Natural Solar installed the battery system, the newly established Dominoâ€™s Plumpton hit a snag when it discovered its electricity load requirement outweighed the capability of the current network.  After much consultation and consideration, the decision was made to install the 135kWh Powerwall 2 array to avoid what would have been a very expensive grid upgrade. Indeed, the cost of the batteries will be half the the cost of the grid upgrade.</t>
  </si>
  <si>
    <t xml:space="preserve">Electric Supply Capacity, On-Site Power, </t>
  </si>
  <si>
    <t>Plumpton</t>
  </si>
  <si>
    <t>https://onestepoffthegrid.com.au/battery-powered-pizza-beating-network-squeeze-10-tesla-powerwalls/</t>
  </si>
  <si>
    <t>27.09.2017</t>
  </si>
  <si>
    <t>Domino&amp;#039;s Pizza, Inc.</t>
  </si>
  <si>
    <t xml:space="preserve">Monash University RedT 300kW / 1MWh Hybrid System </t>
  </si>
  <si>
    <t>Vanadium Redox Flow Battery</t>
  </si>
  <si>
    <t>The system, which comprises 900kWh of redT flow machines coupled with a 120kW C1-rated lithium battery, will be deployed as an active energy storage infrastructure asset at the Universityâ€™s new 11,400 m2 Biomedical Learning and Teaching building, which will house state-of-the-art biomedical research laboratories over 4 floors.  Coupled with on-site solar PV assets, the system will be used to maximise the universityâ€™s utilisation of renewable energy to significantly reduce energy costs for campus buildings. This will generate significant savings for the site and also open up potential new revenue streams, in the form of both contracted and merchant grid services in the future. The system will be used as a â€˜flexible platformâ€™ and will become part of the â€œMonash Microgridâ€, in partnership with Monash Energy Materials and Systems Institute (MEMSI). The project aims to integrate distributed renewables on Monashâ€™s campuses to increase reliability and stability within the local grid and in the future, allow for innovative, market based peer-to-peer energy trading.</t>
  </si>
  <si>
    <t xml:space="preserve">Microgrid Capability, Renewables Capacity Firming, </t>
  </si>
  <si>
    <t>Wellington Rd</t>
  </si>
  <si>
    <t>Clayton</t>
  </si>
  <si>
    <t>Victoria</t>
  </si>
  <si>
    <t>http://www.redtenergy.com/blog/hybrid-redt</t>
  </si>
  <si>
    <t>03.10.2017</t>
  </si>
  <si>
    <t>On-site PV</t>
  </si>
  <si>
    <t>Monash University</t>
  </si>
  <si>
    <t>Cape York Solar Storage 20MW / 80MWh - Lyon Group</t>
  </si>
  <si>
    <t>Lyon announced its next Solar + Battery project, to be built in Lakeland, Queensland. The grid- connected project will include 80MWh Solar PV and a minimum 20MW/ 20MWh battery storage module, making it almost 4 times bigger than Lyonâ€™s first solar and battery venture (also in Lakeland) which was supported by ARENA funding and recently sold by Lyon.</t>
  </si>
  <si>
    <t xml:space="preserve">Renewables Capacity Firming, Renewables Energy Time Shift, Resiliency, </t>
  </si>
  <si>
    <t>Lakeland</t>
  </si>
  <si>
    <t>Queensland</t>
  </si>
  <si>
    <t>http://dev.essentialdigital.com.au/projects/cape-york/</t>
  </si>
  <si>
    <t>16.09.2016</t>
  </si>
  <si>
    <t>31.12.2017</t>
  </si>
  <si>
    <t>55 MW Solar Photovoltaic</t>
  </si>
  <si>
    <t>Lyon Group</t>
  </si>
  <si>
    <t>AES</t>
  </si>
  <si>
    <t>Private/Third Party Equity</t>
  </si>
  <si>
    <t>RedoxWind - The Fraunhofer Institute for Chemical Technology (ICT)</t>
  </si>
  <si>
    <t>The Fraunhofer Institute for Chemical Technology ICT will showcase its newly developed large-scale flow battery, which is under construction in Pfinztal, near Karlsruhe. The flow battery - an advanced long-duration energy storage system - will be able to store and discharge energy up to 20 MWh, improving the technical and economic performance of the research instituteâ€™s local power supply and enabling the integration of a 2 MW wind turbine planned for spring 2017.  Redox-flow battery systems combine the advantages of Li-ion batteries and fuel cells for stationary energy storage. They are very efficient - 75% efficiency in current technical solutions - and their service life is about 5 times longer than that of conventional batteries, with more than 10,000 additional cycles. The liquids used are not flammable, so the systems are also safer to use.</t>
  </si>
  <si>
    <t xml:space="preserve">Black Start, Demand Response, Microgrid Capability, On-Site Power, </t>
  </si>
  <si>
    <t>Pfinztal</t>
  </si>
  <si>
    <t>Karlsruhe</t>
  </si>
  <si>
    <t>https://www.ict.fraunhofer.de/de/presse_mediathek/pressemitteilungen/2016/2016-05-24.html</t>
  </si>
  <si>
    <t>24.05.2016</t>
  </si>
  <si>
    <t>2 MW Wind Turbine</t>
  </si>
  <si>
    <t>The Fraunhofer Institute for Chemical Technology (ICT)</t>
  </si>
  <si>
    <t>Dulles TES Tank for Internet Service Provider</t>
  </si>
  <si>
    <t>Chilled Water Thermal Storage</t>
  </si>
  <si>
    <t>In 2006, a large Internet Service Provider (ISP) located in Dulles, VA selected DN Tanks to build a mission critical Thermal Energy Storage (TES) tank to service their data center. The data center which operates 24 hours each day could not afford the consequences that would result if their chilled water cooling system were to experience downtime. This TES tank, now our third built TES tank for this same ISP, was designed to provide back-up cooling for the central plant in the event that the chillers experience unexpected downtime.  The engineer for the project, Dunlap &amp;amp;amp; Partners, designed the revisions to the chilled water system which included the addition of a new TES tank. The tank was specified to be capable of storing enough chilled water equal to the peak cooling load for the facility for a period of two hours. In addition, the chilled water pressure drop through the tank was specified to stay below 3 psi even in the event that the pumps were to require a delivery flow rater of 5,184 gpm which is the maximum flow rate to the building.  Poole &amp;amp;amp; Kent, the mechanical contractor, provided the new chilled water piping, pumps, and valves in addition to overseeing the installation of this TES tank. DN Tanks together with Poole &amp;amp;amp; Kent worked closely with the owner and engineers in ensuring that the TES system was constructed within the agreed upon schedule, and commissioned expeditiously so that the data center would be protected with this reservoir of chilled water.  In August of 2007, representatives of the owner, the mechanical contractor, the engineer, and DN Tanks commissioned the TES system. The commissioning process included shutting down all chillers during the middle of a weekday of the data center operation. Immediately upon shutting down the chillers, the new TES system was energized and chilled water from the TES tank became the sole source of cooling for the facility. The system remained in this mode for 1 hour and 40 minutes, while the TES tank operated flawlessly.</t>
  </si>
  <si>
    <t>Dulles</t>
  </si>
  <si>
    <t>Virginia</t>
  </si>
  <si>
    <t>https://www.dntanks.com/projects/tes-tank-for-internet-service-provider-in-dulles-va/</t>
  </si>
  <si>
    <t>01.08.2007</t>
  </si>
  <si>
    <t>Unknown (Internet Service Provider)</t>
  </si>
  <si>
    <t>DN Tanks</t>
  </si>
  <si>
    <t>Mt. San Antonio College Fully Buried Chilled Water TES Tank</t>
  </si>
  <si>
    <t>In 2015, Mt. San Antonio College (SAC) needed to expand their central plant to handle the cooling of the additional buildings, and occupants. As a part of the expansion of the central plant, a 2.0 million gallon chilled water Thermal Energy Storage (TES) tank was designed into the district cooling system by P2S Engineering, Inc.  The tank was designed and built for a useable TES capacity of 20,000 ton-hours and a maximum chilled water flow rate of 5,000 gallons per minute. The tank was designed to provide cooling for the campus during the peak electric period of time during the afternoon, allowing the chiller equipment to de-energize during this time, and permanently reduce the electric demand. Utilizing the TES tank, the campus will permanently reduce the peak electric demand.</t>
  </si>
  <si>
    <t>1100 N. Grand Ave</t>
  </si>
  <si>
    <t>Walnut</t>
  </si>
  <si>
    <t>https://www.dntanks.com/projects/chilled-water-tes-tank-walnut-ca/</t>
  </si>
  <si>
    <t>12.01.2018</t>
  </si>
  <si>
    <t>Mt. San Antonio College</t>
  </si>
  <si>
    <t>Burbank Central Library #4 - Ice Energy</t>
  </si>
  <si>
    <t>Smart Operator Wincheringen LiOn</t>
  </si>
  <si>
    <t>For better integration of renewable energies in the distribution intelligent solutions are increasingly in demand. RWE Germany has launched the project &amp;quot;smart operator&amp;quot; to develop &amp;quot;intelligent&amp;quot; solutions in the low voltage network in August 2012.  250 test households in the communities Kisselbach and Wincheringen (Rheinland Pfalz) and Wertachau (Bavaria) are connected to an intelligent low-voltage grid.</t>
  </si>
  <si>
    <t xml:space="preserve">Electric Energy Time Shift, Renewables Energy Time Shift, Stationary Transmission/Distribution Upgrade Deferral, </t>
  </si>
  <si>
    <t>Wincheringen</t>
  </si>
  <si>
    <t>Rheinland-Pfalz</t>
  </si>
  <si>
    <t>http://www.Hoppecke.com</t>
  </si>
  <si>
    <t>01.04.2014</t>
  </si>
  <si>
    <t>18.12.2014</t>
  </si>
  <si>
    <t>01.10.2014</t>
  </si>
  <si>
    <t>RWE Deutschland AG</t>
  </si>
  <si>
    <t>HOPPECKE Batterien GmbH &amp;amp; Co KG, Germany</t>
  </si>
  <si>
    <t>Gustav Klein</t>
  </si>
  <si>
    <t>Horlemann GmbH &amp;amp; Co KG</t>
  </si>
  <si>
    <t>System is running well. All customer requirements are satisfied.</t>
  </si>
  <si>
    <t>Smart Operator Wincheringen Pb</t>
  </si>
  <si>
    <t>01.02.2014</t>
  </si>
  <si>
    <t>01.12.2014</t>
  </si>
  <si>
    <t>01.09.2014</t>
  </si>
  <si>
    <t>Jhajjar, Haryana BESS - AES</t>
  </si>
  <si>
    <t>An agreement to build a 10 MW / 10 MWh energy storage facility in Haryana, India, has been reached by Panasonic India Pvt. and AES India Private Limited. The electricity from the battery system will provide backup and enhance daily reliability for a Panasonic India manufacturing site. The AES Advancion platform will be used, in conjunction with Panasonicâ€™s lithium-ion batteries. It will be Indiaâ€™s first large-scale battery-based energy storage project.</t>
  </si>
  <si>
    <t xml:space="preserve">On-Site Power, Renewables Energy Time Shift, </t>
  </si>
  <si>
    <t>Jhajjar</t>
  </si>
  <si>
    <t>Haryana</t>
  </si>
  <si>
    <t>India</t>
  </si>
  <si>
    <t>https://cleantechnica.com/2016/04/20/10-mw10mwh-energy-storage-project-haryana-india/</t>
  </si>
  <si>
    <t>18.04.2016</t>
  </si>
  <si>
    <t>Panasonic India Pvt. Ltd.</t>
  </si>
  <si>
    <t>AES India Pvt. Ltd.</t>
  </si>
  <si>
    <t>Private/Third Party Debt</t>
  </si>
  <si>
    <t>Sunrun&amp;#039;s Brightbox Residential Energy Storage-Hawaii</t>
  </si>
  <si>
    <t>Sunrun, a residential solar company, announced the first completed installation of its Sunrun BrightBox energy storage system in the state. The Tesla battery holds solar power captured during the day so that it can be used at night.The system costs around $40,000, but after state and federal tax credits itâ€™s closer to $20,000, Sunrun officials said. But they encourage residents to just lease the system with no out-of-pocket costs.Sunrun offers the leasing option now at 19 cents per kilowatt-hour, which is roughly 20 percent less than the current rates with Hawaiian Electric Co. This installation is a first for the Hawaiian Electric Companyâ€™s (HECO) new Customer Self-Supply (CSS) Program. HECO helps Hawaii homeowners get the assistance they need to install a rooftop solar system with solar energy battery storage. That means they can enjoy clean, affordable solar energy anytime, at rates below their current power bill. In addition, by partnering with HECO, Sunrun can provide products like the BrightBox system for affordable monthly payments or a prepaid lease with little to no money down!</t>
  </si>
  <si>
    <t xml:space="preserve">Electric Bill Management, Electric Bill Management with Renewables, Onsite Renewable Generation Shifting, Renewables Capacity Firming, Resiliency, </t>
  </si>
  <si>
    <t>Maunalani Heights</t>
  </si>
  <si>
    <t>Honolulu</t>
  </si>
  <si>
    <t>http://www.civilbeat.com/2016/05/solar-power-energy-storage-system-blessed/</t>
  </si>
  <si>
    <t>06.05.2016</t>
  </si>
  <si>
    <t xml:space="preserve">Whole Foods Kailua- Hawaii </t>
  </si>
  <si>
    <t>STEM is rolling out its systems for Whole Foods Market in Kailua. Stemâ€™s data analytics software incorporates weather-pattern information, past-usage data and rate information to predict when electricity use will peak. The Storage system is designed to respond to the spike in electricity use, drawing on stored power to reduce costs for customers.</t>
  </si>
  <si>
    <t xml:space="preserve">Electric Bill Management, </t>
  </si>
  <si>
    <t>Kailua</t>
  </si>
  <si>
    <t>http://www.bizjournals.com/pacific/news/2016/07/28/whole-foods-market-in-kailua-to-get-energystorage.html</t>
  </si>
  <si>
    <t>28.06.2016</t>
  </si>
  <si>
    <t>28.07.2016</t>
  </si>
  <si>
    <t>Whole Foods</t>
  </si>
  <si>
    <t>Panasonic, Samsung</t>
  </si>
  <si>
    <t>Stem</t>
  </si>
  <si>
    <t>Nidec ASI 6MW/6MWh- Hokkaido Island, Japan</t>
  </si>
  <si>
    <t>Nidec ASI and Advantec Co. Ltd. will be supplying power and energy management sytems for a PV plant located on Hokkaido Island, Japan. Advantec will supply 6MW solar power plant. Nidec ASI will provide four power and energy storage systems with a total capacity of 6 MW and 6MWh</t>
  </si>
  <si>
    <t xml:space="preserve">Onsite Renewable Generation Shifting, </t>
  </si>
  <si>
    <t>Hokkaido Island</t>
  </si>
  <si>
    <t>http://www.marketwatch.com/story/european-energy-storage-technology-in-japan-after-breaking-ground-in-germany-on-one-of-the-largest-bess-projects-worldwide-nidec-asi-wins-another-key-energy-storage-deal-in-the-japanese-market-for-a-photovoltaic-power-plant-2016-07-14</t>
  </si>
  <si>
    <t>14.07.2016</t>
  </si>
  <si>
    <t>6MW Solar Power Plant</t>
  </si>
  <si>
    <t>Nidec ASI</t>
  </si>
  <si>
    <t>Aliso Canyon SCE Mira Loma Substation - Tesla</t>
  </si>
  <si>
    <t>Tesla on Thursday announced that it had won a deal to provide 20 megawatts of batteries to the utility to plug into one of its substations and provide energy during peak grid times. Tesla says the large battery installation would be able to provide enough power for 2,500 homes daily or 1,000 Tesla cars.  Tesla was selected to provide a 20 MW / 80 MWh Powerpack system at the Southern California Edison Mira Loma substation. Tesla was the only bidder awarded a utility-owned storage project out of the solicitation.</t>
  </si>
  <si>
    <t xml:space="preserve">Electric Supply Capacity, </t>
  </si>
  <si>
    <t>13568 Milliken Ave</t>
  </si>
  <si>
    <t>http://insideevs.com/tesla-lands-worlds-largest-battery-energy-storage-project/</t>
  </si>
  <si>
    <t>15.09.2016</t>
  </si>
  <si>
    <t>31.12.2016</t>
  </si>
  <si>
    <t>Mira Loma Substation</t>
  </si>
  <si>
    <t>Irvine Ranch Water District (IRWD) - AMS</t>
  </si>
  <si>
    <t>The 7 MW / 34 MWh network will utilize Tesla batteries, installed at 11 of IRWD&amp;#039;s largest and most energy-intensive facilities â€“ including three water treatment and recycling plants, a deep aquifer treatment system, a groundwater desalter facility and six high-energy pumping stations â€“ as part of a major grid modernization project for Southern California Edison (SCE).  The energy storage systems will be linked together as a network providing IRWD facility managers real time visibility and operational flexibility in responding to utility requests for demand reduction.</t>
  </si>
  <si>
    <t xml:space="preserve">Demand Response, Electric Bill Management, Electric Supply Capacity, </t>
  </si>
  <si>
    <t>Irvine</t>
  </si>
  <si>
    <t>http://www.prnewswire.com/news-releases/advanced-microgrid-solutions-and-irvine-ranch-water-district-partner-on-largest-public-water-agency-energy-storage-network-in-the-us-300334050.html</t>
  </si>
  <si>
    <t>27.09.2016</t>
  </si>
  <si>
    <t>Advanced Microgrid Solutions (AMS)</t>
  </si>
  <si>
    <t>Dynapower</t>
  </si>
  <si>
    <t>IRWD expects to see cost savings of more than $500,000 per year on its energy bill</t>
  </si>
  <si>
    <t>Polebridge Mercantile &amp;amp; Cabins</t>
  </si>
  <si>
    <t>SIMPLIPHI POWER Polebridge Mercantile &amp;amp;amp; Cabins is located 45 miles from the Utility Grid, on the western edge of Glacier National Park and has used a diesel-powered generator to provide power since the 1950â€™s. The constant rumble of the generator was an unwelcome addition to the majestic beauty of this unique wilderness location. A small 5kW solar power system with a large 48 volt flooded lead acid battery bank was installed in 2010, but proved too inadequate to meet load requirements and suffered from repeated deep cycle discharging. An additional 25kW of solar power were added along with SimpliPhiâ€™s 3.4 kWh 48 Volt batteries to store power for overnight loads. The generator no longer runs continuously and guests may now enjoy the peace and silence of this remote natural paradise.  Twelve 48V SimpliPhi Power PHI 3.4 kWh LFP batteries are arranged in parallel to increase capacity. If the mercantileâ€™s electrical loads increase over time, the SimpliPhi batteries easily scale, due to their compact, efficient size and weight to increase power output and capacity.</t>
  </si>
  <si>
    <t>265 Polebridge Loop</t>
  </si>
  <si>
    <t>Polebridge</t>
  </si>
  <si>
    <t>Montana</t>
  </si>
  <si>
    <t>http://simpliphipower.com/polebridge-mercantile-off-grid-solar-power-energy-storage/</t>
  </si>
  <si>
    <t>26.07.2016</t>
  </si>
  <si>
    <t>SimpliPhi Power</t>
  </si>
  <si>
    <t>Wholefood Signage System</t>
  </si>
  <si>
    <t>SIMPLIPHI POWER provides reliable, clean and uninterrupted energy storage and management for the Whole Foods solar sign system located at their store in Folsom and two other locations in California.  Designed by SimpliPhi Power, the 22 solar-panels array collects enough energy in 6 hours to power the entire sign load for this 1+ acre store for more than 36 hours. The challenge was to create a solution that would store energy in a compact, maintenance-free, environmentally conscious system, that could withstand the Folsom California storeâ€™s rooftop temperatures of more than 140 degrees. Mission accomplished!</t>
  </si>
  <si>
    <t>270 Palladio Pkwy</t>
  </si>
  <si>
    <t>Folsom</t>
  </si>
  <si>
    <t>http://simpliphipower.com/solar-powered-signage-system-whole-foods/</t>
  </si>
  <si>
    <t>29.11.2011</t>
  </si>
  <si>
    <t>Airbnb and kitHAUS Microgrid Pop Up House</t>
  </si>
  <si>
    <t>SIMPLIPHI POWER provides reliable, clean and uninterrupted off-grid mobile energy storage and management for Airbnb and kitHAUS. State-of-the-art, eco- friendly pre-fab â€œpop-upâ€ living quarters are energy independent and secure with the wall mounted power kit. Anytime. Anywhere.  During a celebrity-themed promotion in Los Angeles, California, design-savvy stars, including Moby, James Franco, Anjelica Houston and Molly Sims, were recruited to curate a series of Airbnb pop-up listings. The SimpliPhi PowerKit stores more than 5.2 kilowatts of renewable energy to provide backup and power security for all electrical equipment in the mobile kitHAUS living quarters. Without energy storage, renewable sources of power are intermittent and unpredictable, as is the grid in black-out and emergency scenarios in which the centralized delivery of power breaks down.</t>
  </si>
  <si>
    <t>9825 Glenoaks Blvd</t>
  </si>
  <si>
    <t>Sun Valley</t>
  </si>
  <si>
    <t>http://simpliphipower.com/backup-power-and-security-airbnb-and-kithaus/</t>
  </si>
  <si>
    <t>22.11.2015</t>
  </si>
  <si>
    <t>kitHAUS</t>
  </si>
  <si>
    <t>Nextera Wyman</t>
  </si>
  <si>
    <t>16.2MW battery energy storage sysetm</t>
  </si>
  <si>
    <t>yarmouth</t>
  </si>
  <si>
    <t>Maine</t>
  </si>
  <si>
    <t>http://www.transmissionhub.com/articles/2016/09/nextera-develops-16-2-mw-battery-project-at-wyman-plant-in-maine.html</t>
  </si>
  <si>
    <t>01.12.2016</t>
  </si>
  <si>
    <t>Nextera Energy</t>
  </si>
  <si>
    <t>Younicos-OCI Solar Power-Austin</t>
  </si>
  <si>
    <t>Younicos Inc. has entered into an agreement with leading solar power supplier OCI Solar Power to provide a turnkey battery storage system at one of OCI Solar Powerâ€™s projects in Texas. The system will be the first integrated grid-scale solar-plus-storage project to be deployed in the ERCOT market.  Younicos will be responsible for design, engineering, integration and construction of the 1 MW system, which is expected to come online in early 2016. It will also be the first use of LG Chem battery technology in ERCOT. Younicosâ€™s own proprietary control software will manage system performance within the ERCOT market in conjunction with operation of the solar farm.</t>
  </si>
  <si>
    <t xml:space="preserve">Renewables Energy Time Shift, </t>
  </si>
  <si>
    <t>San Antonio</t>
  </si>
  <si>
    <t>http://www.businesswire.com/news/home/20150921005724/en/Younicos-Achieve-Battery-Storage-Milestone-Texas#.VgnnUnpVhBc</t>
  </si>
  <si>
    <t>21.09.2015</t>
  </si>
  <si>
    <t>01.08.2016</t>
  </si>
  <si>
    <t>OCI Solar Power</t>
  </si>
  <si>
    <t>LG Chem</t>
  </si>
  <si>
    <t>Anderson Pumped Storage</t>
  </si>
  <si>
    <t>Closed-loop Pumped Hydro</t>
  </si>
  <si>
    <t>.</t>
  </si>
  <si>
    <t xml:space="preserve">Electric Supply Capacity, Electric Supply Reserve Capacity - Non-Spinning, Electric Supply Reserve Capacity - Spinning, Frequency Regulation, </t>
  </si>
  <si>
    <t>Elmore County</t>
  </si>
  <si>
    <t>http://gridflexenergy.com/projects/</t>
  </si>
  <si>
    <t>30.01.2014</t>
  </si>
  <si>
    <t>GridFlex Energy</t>
  </si>
  <si>
    <t>Black Canyon Pumped Storage</t>
  </si>
  <si>
    <t>Pumped Hydro</t>
  </si>
  <si>
    <t>Carbon County</t>
  </si>
  <si>
    <t>Rose Creek Pumped Storage</t>
  </si>
  <si>
    <t>Federal Energy Regulatory Commission put out for notice a September 2013 application from Gridflex Energy LLC for a preliminary permit on a 250-MW pumped storage hydro project in Nevada. Under this permit, Gridflex Energy is proposing to study the feasibility of the Rose Creek Pumped Storage Project, to be located on the Rose Creek Reservoir near the town of Hawthorne in Mineral County, Nev. The sole purpose of a preliminary permit, if issued, is to grant the permit holder priority to file a license application during the permit term.  The proposed project would consist of an expansion of the existing Rose Creek Reservoir as the upper reservoir for this facility, and a new lower reservoir, joined by approximately 12,300 feet of conduit. The estimated annual generation of the Rose Creek Project would be 547.5 gigawatt-hours. The project would also consist of: a 100-foot-high by 1,720-foot-wide roller-compacted concrete or concrete-face rock-fill expansion of the existing Rose Creek Dam; a 40-foot-high by 4,100-foot-wide concrete-face rock-fill or earthen lower reservoir ring embankment; an expanded upper reservoir with a surface area of 35 acres; a lower reservoir with a surface area of 21 acres; a 2,200-foot-long, 9.6-foot-diameter concrete-lined low pressure headrace; a 9,600-foot-long, 9.6-foot-diameter concrete and steel-lined high pressure headrace; a 700-foot-long, 11.6-foot-diameter concrete-lined tailrace; a 200-foot-long by 60-foot-wide by 120-foot-high powerhouse; and a new, 20-mile-long, 230-kV transmission line connected to the 230-kV Dixie Valley Oxbow transmission line or a new, 15-mile-long, 230-kV transmission line connected to Sierra Pacific Powerâ€™s Thorne substation.</t>
  </si>
  <si>
    <t>Mineral County</t>
  </si>
  <si>
    <t>http://www.transmissionhub.com/articles/2014/01/ferc-takes-comment-on-250-mw-nevada-pumped-storage-project.html</t>
  </si>
  <si>
    <t>White Pine Pumped Storage</t>
  </si>
  <si>
    <t>White Pine County could be the home for a new water pumping underground turbine, according to a report by Gridflex Energy. The project will begin doing early engineering, geotechnical, environmental and market studies in 2014, with construction planned for 2017.  The turbine would be located just outside of Ely by Gonder substation and operate entirely on Bureau of Land Management land. Water from an upper basin would be pumped down to a new artificial basin below passing through the turbine to generate energy.</t>
  </si>
  <si>
    <t>Ely County</t>
  </si>
  <si>
    <t xml:space="preserve">Grossmont Union High School District </t>
  </si>
  <si>
    <t>Green Charge Networks has announced Californiaâ€™s largest school energy storage project with Grossmont Union High School District in San Diegoâ€™s east county region. The 7.4 megawatt hour energy storage deployment will be installed in 14 sites in nine district locations and is expected to save the district more than $6.4 million in reduced utility costs over the life of the project. The Green Charge energy storage system and installation came at no cost to the district through Green Chargeâ€™s performance-based Power Efficiency Agreementâ„¢ (PEA) shared savings model.</t>
  </si>
  <si>
    <t>Grossmont</t>
  </si>
  <si>
    <t>http://www.businesswire.com/news/home/20160301005730/en/Green-Charge-Networks-Announces-California%E2%80%99s-Largest-School</t>
  </si>
  <si>
    <t>01.03.2016</t>
  </si>
  <si>
    <t>Green Charge Networks</t>
  </si>
  <si>
    <t>Is expected to save the district more than $6.4 million in reduced utility costs over the life of the project</t>
  </si>
  <si>
    <t>Queens College-CUNY PV System</t>
  </si>
  <si>
    <t>The U.S. Department of Energy announced on Tuesday support for a three-year collaboration with the Electric Power Research Institute (EPRI) and the New York Power Authority (NYPA) that includes designing a solar+storage system at Queens College of the City University of New York (CUNY), under the SunShot Initiativeâ€™s â€˜Sustainable And Holistic Integration Of Energy Storage And Solar PVâ€™ (SHINES). The 50 to 60 kW PV system would ideally be built near the FitzGerald Gymnasium, which serves as a coastal storm shelter for the community.</t>
  </si>
  <si>
    <t xml:space="preserve">Electric Bill Management with Renewables, Resiliency, </t>
  </si>
  <si>
    <t>http://www1.cuny.edu/mu/sustainable-news/2016/01/21/queens-college-sustainable-cuny-to-host-resilient-pv-system/</t>
  </si>
  <si>
    <t>09.03.2016</t>
  </si>
  <si>
    <t>EPRI</t>
  </si>
  <si>
    <t>University of New York (CUNY) Queens College</t>
  </si>
  <si>
    <t>PowerHub</t>
  </si>
  <si>
    <t>Alstom Grid, Clean Power Research</t>
  </si>
  <si>
    <t>N.A</t>
  </si>
  <si>
    <t>US Department of Energy</t>
  </si>
  <si>
    <t>Case Western Reserve University</t>
  </si>
  <si>
    <t xml:space="preserve">Ergon </t>
  </si>
  <si>
    <t>Network operator Ergon Energy is to purchase twenty 100 kilowatt hour lithium-ion batteries to be installed in locations across its grid in regional Queensland.</t>
  </si>
  <si>
    <t xml:space="preserve">Electric Bill Management, Electric Bill Management with Renewables, On-Site Power, Resiliency, </t>
  </si>
  <si>
    <t>http://reneweconomy.com.au/2014/ergon-seals-deal-for-2mwh-of-battery-storage-27606</t>
  </si>
  <si>
    <t>03.07.2014</t>
  </si>
  <si>
    <t>Ergon Energy</t>
  </si>
  <si>
    <t>The strategy is expected to save â€œhundreds of millions of dollarsâ€ in network costs, such as substations, poles and wires.</t>
  </si>
  <si>
    <t>Milton-IESO</t>
  </si>
  <si>
    <t>Flow Battery</t>
  </si>
  <si>
    <t>The Milton site will be a four-hour flow battery, capable of two MW performance and eight Mwh of storage capacity. Energy storage has the potential to transform how the IESO plans and operates the power system by providing a range of real-time grid balancing services and injecting or withdrawing energy on demand</t>
  </si>
  <si>
    <t>200 Chisholm Dr,</t>
  </si>
  <si>
    <t>Milton</t>
  </si>
  <si>
    <t>L9T 5E7</t>
  </si>
  <si>
    <t>http://www.insidehalton.com/news-story/6135223-milton-one-of-several-new-energy-storage-project-sites/</t>
  </si>
  <si>
    <t>Baseload Power Corp</t>
  </si>
  <si>
    <t>Gildemeister energy solutions</t>
  </si>
  <si>
    <t>Â Baseload Power Corp</t>
  </si>
  <si>
    <t>SunEdison Canada Origination LP-IESO</t>
  </si>
  <si>
    <t>SunEdison, Inc reports it has inked a 10-year, 5 MW/20 MWh supply contract with Ontario&amp;#039;s Independent Electricity System Operator (IESO). IESO estimates the costs related with the projects at $9 million a year, and is exploring how storage can be used to shift load and integrate renewable into the province&amp;#039;s grid. The project is slated to get underway by mid 2017 for completion by the year end.</t>
  </si>
  <si>
    <t xml:space="preserve">Renewables Capacity Firming, Electric Energy Time Shift, </t>
  </si>
  <si>
    <t>http://lcenergyreports.com/articles/visitor.php?keyword=IESO</t>
  </si>
  <si>
    <t>24.11.2015</t>
  </si>
  <si>
    <t>01.06.2017</t>
  </si>
  <si>
    <t>SunEdison</t>
  </si>
  <si>
    <t>NA</t>
  </si>
  <si>
    <t xml:space="preserve">Maxwell-China Guodin Wind Energy Storage System </t>
  </si>
  <si>
    <t>Electro-chemical Capacitor</t>
  </si>
  <si>
    <t>Maxwell Technologies, Inc. (Nasdaq: MXWL), a leading developer and manufacturer of ultracapacitor-based energy storage and power delivery products, announced today its ultracapacitors have been selected by Beijing Huadian Tianren Electric Power Control Technology Co., Ltd., a subsidiary of China Guodian Corporation, as the core component of a wind farm energy storage demonstration project. One of the five largest power producers in the country, China Guodian Corporation&amp;#039;s system is the first megawatt (MW)-scale, ultracapacitor-based wind farm energy storage system in the world.</t>
  </si>
  <si>
    <t xml:space="preserve">Renewables Capacity Firming, </t>
  </si>
  <si>
    <t>yantai</t>
  </si>
  <si>
    <t>Shandong</t>
  </si>
  <si>
    <t>http://www.altenergymag.com/news/2016/01/20/maxwell-technologies-selected-for-china-guodian-corporations-first-ultracapacitor-based-wind-energy-storage-system/22612?utm_source=Energy+Storage+Report&amp;amp;amp;utm_campaign=1002735446-ESR_2_10_1210_2_2012&amp;amp;amp;utm_medium=email&amp;amp;amp;utm_term=0_bd57f7e9aa-1002735446-105410805</t>
  </si>
  <si>
    <t>19.01.2016</t>
  </si>
  <si>
    <t>Beijing Huadian Tianren Electric Power Control Technology Co., Ltd</t>
  </si>
  <si>
    <t>Multinational Telecommunications company- Imergy</t>
  </si>
  <si>
    <t>A South Africa-based multinational mobile telecommunications company that provides services to more than 200 million subscribers in Africa, Europe and the Middle East has purchased a further 105 Imergy ESP5â„¢ vanadium flow batteries in addition to an original pilot of 20 systems, to provide backup power to base station sites in the country.</t>
  </si>
  <si>
    <t>Johannesburg</t>
  </si>
  <si>
    <t>Gauteng</t>
  </si>
  <si>
    <t>South Africa</t>
  </si>
  <si>
    <t>http://www.einnews.com/pr_news/304947692/multinational-mobile-telecommunications-network-group-purchases-125-imergy-flow-batteries-for-communications-cell-sites-in-africa</t>
  </si>
  <si>
    <t>01.06.2016</t>
  </si>
  <si>
    <t>MULTINATIONAL MOBILE TELECOMMUNICATIONS NETWORK GROUP</t>
  </si>
  <si>
    <t>Imergy</t>
  </si>
  <si>
    <t>NGK-Chugoku Electric</t>
  </si>
  <si>
    <t>Sodium-sulfur Battery</t>
  </si>
  <si>
    <t>The Oki Hybrid Project introduced a hybrid storage battery system combining the NAS battery, with its excellent long-term output characteristics, and a lithium-ion battery, which has outstanding short-term output characteristics. The NAS battery will stabilize large, slow fluctuations, while the lithium-ion battery will absorb rapid, small fluctuations due to passing clouds or sudden changes in wind speed. The combination and coordinated control of two types of storage battery for a single objective is an advanced initiative being attempted for the first time in Japan.</t>
  </si>
  <si>
    <t xml:space="preserve">Renewables Capacity Firming, Voltage Support, </t>
  </si>
  <si>
    <t>Nishinoshima Town</t>
  </si>
  <si>
    <t>Shimane Prefecture</t>
  </si>
  <si>
    <t>http://www.ngk.co.jp/english/news/2015/1020.html</t>
  </si>
  <si>
    <t>30.09.2015</t>
  </si>
  <si>
    <t>Chugoku Electric Power Nishinoshima Substation</t>
  </si>
  <si>
    <t>Chugoku Electric</t>
  </si>
  <si>
    <t>NGK</t>
  </si>
  <si>
    <t>Â Mitsubishi Electric Corporation</t>
  </si>
  <si>
    <t xml:space="preserve">GS E&amp;amp;R-LG Chem </t>
  </si>
  <si>
    <t>South Korean battery-maker LG Chem said Tuesday that it has teamed up with GS E&amp;amp;amp;R, a local power generator, to build the worldâ€™s largest wind power storage system in Yeongyang, North Gyeongsang Province.  The ESS will have a storage capacity of 50 megawatt hours, which can power some 5,000 households per day. The batteries are the equivalent of those used for 2,700 units of GMâ€™s Volt plug-in hybrid.</t>
  </si>
  <si>
    <t>Yeongyang</t>
  </si>
  <si>
    <t>North GyeongsangÂ </t>
  </si>
  <si>
    <t>Korea, South</t>
  </si>
  <si>
    <t>http://www.koreaherald.com/view.php?ud=20151124001027&amp;amp;amp;utm_source=Sailthru&amp;amp;amp;utm_medium=email&amp;amp;amp;utm_campaign=Issue:%202015-11-24%20Utility%20Dive%20Storage&amp;amp;amp;utm_term=Utility%20Dive:%20Storage</t>
  </si>
  <si>
    <t>GS E&amp;amp;amp;RÂ </t>
  </si>
  <si>
    <t xml:space="preserve">Deepwater Wind-New York </t>
  </si>
  <si>
    <t>Deepwater Wind is proposing to build a 90-MW offshore wind farm combined with 15 MW of storage capacity by General Electric (NYSE:GE) to serve the South Fork peninsula in New York state. They will use lithium-ion battery technology designed and installed by GE and will together store 15 MW of energy.</t>
  </si>
  <si>
    <t>Montauk</t>
  </si>
  <si>
    <t>http://renewables.seenews.com/news/deepwater-wind-plans-90-mw-offshore-wind-15-mw-storage-in-ny-504865</t>
  </si>
  <si>
    <t>09.12.2015</t>
  </si>
  <si>
    <t>01.01.2018</t>
  </si>
  <si>
    <t>90-MW offshore wind farm</t>
  </si>
  <si>
    <t>Deepwater Wind LLC</t>
  </si>
  <si>
    <t>General Electric</t>
  </si>
  <si>
    <t>Deepwater Wind</t>
  </si>
  <si>
    <t>San Vicente Pumped Storage</t>
  </si>
  <si>
    <t>The San Vicente Pumped Storage Project would establish a small reservoir above the existing San Vicente Reservoir, and a tunnel system and underground powerhouse to connect the two reservoirs. The powerhouse would contain four 125 MW reversible pump-turbines capable of lifting water to the upper reservoir or generating power as it flows down. During peak energy demand, water would flow down to generate carbon-free power. During off-peak periods, including daytime when renewable wind and solar power supplies exceed demand, water would be pumped to the upper reservoir.This would be a closed loop, off-stream system in an upland area with no natural water body. The exchange of water between the two reservoirs would not consume water or interfere with existing water supply, water quality, fisheries, or recreational uses of the San Vicente Reservoir.</t>
  </si>
  <si>
    <t xml:space="preserve">Grid-Connected Commercial (Reliability &amp;amp; Quality), </t>
  </si>
  <si>
    <t>San Vicente</t>
  </si>
  <si>
    <t>http://www.sdcwa.org/san-vicente-pumped-storage-project-study</t>
  </si>
  <si>
    <t>01.12.2015</t>
  </si>
  <si>
    <t>City of San Deigo</t>
  </si>
  <si>
    <t>San Deigo Water Authority</t>
  </si>
  <si>
    <t>Panasonic Eco Solutions Canada- Vaughan</t>
  </si>
  <si>
    <t>Panasonic Eco Solutions Canada Inc. announced that it has completed the installation and commissioning of its first pilot residential solar photovoltaic and energy storage system in North America. The pilot installation is at a single home residence in Vaughan, Ontario. The battery storage system used in this installation is powered by Panasonicâ€™s Lithium-ion batteries. When combined with solar PV panels in an installation, the panel-generated electricity can work in synergy with the battery via a hybrid inverter to provide energy management, security, and cost performance benefits.</t>
  </si>
  <si>
    <t>Vaughan</t>
  </si>
  <si>
    <t>http://www.businesswire.com/news/home/20151008005143/en/Panasonic-Eco-Solutions-Canada-Installs-Pilot-Residential</t>
  </si>
  <si>
    <t>08.10.2015</t>
  </si>
  <si>
    <t>Home Owner</t>
  </si>
  <si>
    <t>Panasonic</t>
  </si>
  <si>
    <t>Solar Energy Corporation of India (SECI)-100MW</t>
  </si>
  <si>
    <t>The Solar Energy Corporation of India (SECI) is expected to release a tender for a 750 MW solar power park at Ananthapuramu, in Andhra Pradesh. The solar power park shall also include provisions for storage of up to 100 MW.</t>
  </si>
  <si>
    <t xml:space="preserve">Voltage Support, </t>
  </si>
  <si>
    <t>Ananthapuramu</t>
  </si>
  <si>
    <t>Andhra Pradesh</t>
  </si>
  <si>
    <t>http://cleantechnica.com/2016/02/25/india-plans-750-mw-solar-power-park-100-mw-storage-capacity/?utm_source=feedburner&amp;amp;amp;utm_medium=feed&amp;amp;amp;utm_campaign=Feed%3A+IM-cleantechnica+%28CleanTechnica%29</t>
  </si>
  <si>
    <t>25.02.2016</t>
  </si>
  <si>
    <t>Solar Energy Corporation of India</t>
  </si>
  <si>
    <t>Sunvault Energy-Edison Power- Delaware Fire Station</t>
  </si>
  <si>
    <t>Sunvault Energy and Edison Power Co. have agreed to develop a solar power plus large-scale energy storage project in Delaware. The total size of the project is 484 kW with both solar PV and 600 kW/300 kWh battery storage for three fire stations.</t>
  </si>
  <si>
    <t xml:space="preserve">Electric Bill Management with Renewables, </t>
  </si>
  <si>
    <t>Dover</t>
  </si>
  <si>
    <t>Delaware</t>
  </si>
  <si>
    <t>https://www.google.com/webhp?sourceid=chrome-instant&amp;amp;amp;ion=1&amp;amp;amp;espv=2&amp;amp;amp;es_th=1&amp;amp;amp;ie=UTF-8#q=delaware</t>
  </si>
  <si>
    <t>23.02.2016</t>
  </si>
  <si>
    <t>Edison Power Co.</t>
  </si>
  <si>
    <t>Sunvault-Edison graphene EES</t>
  </si>
  <si>
    <t>Edison Power Corporation</t>
  </si>
  <si>
    <t>The project will produce an EBITDA of approximately $250,000 per year.</t>
  </si>
  <si>
    <t>Japan-Egypt-Hurghada-30 MW</t>
  </si>
  <si>
    <t>Japanese funding and technical expertise will be lent to Egyptâ€™s promising solar PV sector following the news that the Japanese government is loaning 10 billion yen ($89 million) to support the construction of a large-scale solar PV and storage project near to the city of Hurghada. The project will comprise a 20 MW solar PV plant and a 30 MW storage facility, which will utilize several different types of battery technology, including lithium-ion and sodium-sulfur batteries. For its part, Egyptâ€™s government will hold a public tender for the project exclusively for Japanese companies that have demonstrable battery technologies ready to go.</t>
  </si>
  <si>
    <t>HurGhada</t>
  </si>
  <si>
    <t>Red Sea Governorate</t>
  </si>
  <si>
    <t>Egypt</t>
  </si>
  <si>
    <t>http://www.pv-magazine.com/news/details/beitrag/japan-backs-solarstorage-project-in-egypt-with-89m-loan_100023312/#axzz41gI6Kzrh</t>
  </si>
  <si>
    <t>22.02.2016</t>
  </si>
  <si>
    <t>El Canal Corporation</t>
  </si>
  <si>
    <t>Sumitomo Electric Industries, NGK Insulators</t>
  </si>
  <si>
    <t>Japanese Government</t>
  </si>
  <si>
    <t>RedT-Germany-10KW</t>
  </si>
  <si>
    <t>RedT has sold one of its product to a building services firm that plans to integrate it with a solar photovoltaic system, which is to be installed at one of its sites. The customer intends to integrate the energy storage system with a solar photovoltaic system (â€œPVâ€) within a building at one of their major locations in Germany which will be available for demonstrations to other potential European customers.</t>
  </si>
  <si>
    <t>-</t>
  </si>
  <si>
    <t>http://www.redtenergy.com/blog/redt-shipping-units-to-uk-and-europe</t>
  </si>
  <si>
    <t>14.12.2015</t>
  </si>
  <si>
    <t>Customer</t>
  </si>
  <si>
    <t>redT</t>
  </si>
  <si>
    <t>RedT-Southwest England</t>
  </si>
  <si>
    <t>The order is from one of Europeâ€™s largest utility companies, operating throughout the UK. This unit will be delivered to a warehousing and logistics company in the South West of England. The utility intends to trial the system to demonstrate improved payback on the customerâ€™s existing PV installation, by enabling the storing of power for self-consumption or export at periods of high electricity price, and the battery will also be used to minimise the customerâ€™s fees related to site import capacity. Alongside the analysis of these benefits, installing the system will allow examination of the potential for the use of flow batteries in value added grid/ancillary services, and it will also allow the charging and integration of multiple electric vehicles (cars, vans and forklifts) from the on-site PV.</t>
  </si>
  <si>
    <t xml:space="preserve">Electric Bill Management with Renewables, Frequency Regulation, </t>
  </si>
  <si>
    <t>Welsh House-Tesla</t>
  </si>
  <si>
    <t>The energy produced from the solar but not used during the day will charge the Powerwall and can then be used to provide them with the energy they need when theyâ€™re at home and their lights, music centres, computers, televisions and myriad other devices need feeding.</t>
  </si>
  <si>
    <t>Cardiff</t>
  </si>
  <si>
    <t>South Wales</t>
  </si>
  <si>
    <t>http://www.theguardian.com/environment/2016/feb/05/welsh-home-installs-uks-first-tesla-powerwall-storage-battery</t>
  </si>
  <si>
    <t>05.02.2016</t>
  </si>
  <si>
    <t>Householder</t>
  </si>
  <si>
    <t>Â Solar Plants</t>
  </si>
  <si>
    <t>Lausanne Polytechnic School-Martigny-200kW</t>
  </si>
  <si>
    <t>Gildemeister energy storage GmbH is planning to install a CellCube storage system, which is based on vanadium redox flow technology, at the &amp;#039;Laboratory for Physical and Analytical Electrochemistry&amp;#039; (LEPA) of the Lausanne Polytechnic School near Martigny. The goal of the project is to develop a charging station that can charge both battery-powered as well as hydrogen / fuel cell vehicles using electricity from renewable sources.</t>
  </si>
  <si>
    <t xml:space="preserve">Electric Bill Management with Renewables, Renewables Energy Time Shift, </t>
  </si>
  <si>
    <t>Martigny</t>
  </si>
  <si>
    <t>Valais</t>
  </si>
  <si>
    <t>http://www.sunwindenergy.com/photovoltaics-review/redox-flow-charging-station-to-installed-martigny</t>
  </si>
  <si>
    <t>05.10.2015</t>
  </si>
  <si>
    <t>Laboratory for Physical and Analytical Electrochemistry</t>
  </si>
  <si>
    <t>Scituate Technical Assistance Project (MASS DOER Community Resiliency)</t>
  </si>
  <si>
    <t>Scituate is looking to add energy resiliency to the town&amp;#039;s new emergency management complex to be constrcuted on Chief Justice Cushing Highway. This facility will combine police and fire services, join emergency 911 dispatch response, and an emergency command center. Funding provided by Massachusetts Department of Energy Resources - Community Clean Energy Resiliency Initiative</t>
  </si>
  <si>
    <t xml:space="preserve">Resiliency, Microgrid Capability, </t>
  </si>
  <si>
    <t>Scituate</t>
  </si>
  <si>
    <t>http://www.mass.gov/eea/energy-utilities-clean-tech/renewable-energy/resiliency/resiliency-initiative.html</t>
  </si>
  <si>
    <t>24.12.2015</t>
  </si>
  <si>
    <t>City of Scituate</t>
  </si>
  <si>
    <t>Massachusetts Department of Energy Resources</t>
  </si>
  <si>
    <t>Shirley Police Station Technical Assistance Project (MASS DOER Community Resiliency)</t>
  </si>
  <si>
    <t>Shirley is considering energy resiliency measures for its police statoin. Funding provided by Massachusetts Department of Energy Resources - Community Clean Energy Resiliency Initiative</t>
  </si>
  <si>
    <t>Shirley</t>
  </si>
  <si>
    <t>City of Shirley</t>
  </si>
  <si>
    <t>Somerville Department of Public Works Technical Assistance</t>
  </si>
  <si>
    <t>(1) Public Safety Building (2) Early Childhood Center (3) Department of Public Works. Somervilleâ€™s intended outcomes from technical assistance are: 1) A tested process for identifying, evaluating and prioritizing resiliency strategies with mitigation benefits, singly and in combination, as the City prepares to improve all of its critical buildings; 2) Readiness to apply to DOER for implementation project funding for the three critical pilot buildings as the next step in using these three buildings as test cases for increasing climate resilience in all Somerville buildings; and 3) A much clearer understanding of feasibility, scope and timing for implementing adaptation and mitigation strategies city-wide.Funding provided by Massachusetts Department of Energy Resources - Community Clean Energy Resiliency Initiative</t>
  </si>
  <si>
    <t>Somerville</t>
  </si>
  <si>
    <t>City of Somerville</t>
  </si>
  <si>
    <t xml:space="preserve">Freqcon&amp;#039;s Tallaght Smart Grid Testbed, Dublin Ecoult </t>
  </si>
  <si>
    <t>Hybrid Lead-acid Battery/Electro-chemical Capacitor</t>
  </si>
  <si>
    <t>Ecoult&amp;#039;s Ultra-Battery energy storage products is to be installed in Dublin in a smart grid testbed to integrate fast-response storage with the electricity grid.The program is being run by German  renewable systems and power converter manufacturer Freqcon for its Tallaght Smart Grid Testbed, which is being used by the operated by  Irish Micro Electricity Generation Association to test new battery storage technologies. The trial is designed to show how a combination of energy storage and smart power electronics can minimize electricity distribution issues and grid instability in a micro grid. The system being used is a single UltraMax which is about 70kWh nominal capacity at the 10-hour rate.</t>
  </si>
  <si>
    <t xml:space="preserve">Grid-Connected Commercial (Reliability &amp;amp; Quality), Grid-Connected Residential (Reliability), </t>
  </si>
  <si>
    <t>Dublin</t>
  </si>
  <si>
    <t>http://reneweconomy.com.au/2016/ecoult-battery-system-trialled-for-grid-support-role-in-ireland-33041</t>
  </si>
  <si>
    <t>29.01.2016</t>
  </si>
  <si>
    <t>Irish Micro Electricity Generation Association</t>
  </si>
  <si>
    <t>Freqcon</t>
  </si>
  <si>
    <t>Ecoult</t>
  </si>
  <si>
    <t>Customer Project</t>
  </si>
  <si>
    <t>A building integrated system is demonstration project for a production facility of large company. In the project Qinous has delivered the system in the role as an OEM. The costumer and exact location is not disclosed. The system is in operation since summer 2014</t>
  </si>
  <si>
    <t xml:space="preserve">Electric Energy Time Shift, Onsite Renewable Generation Shifting, </t>
  </si>
  <si>
    <t>SaarbrÃ¼cken</t>
  </si>
  <si>
    <t>Saarland</t>
  </si>
  <si>
    <t>http://www.qinous.com/home/</t>
  </si>
  <si>
    <t>10.06.2014</t>
  </si>
  <si>
    <t>Samsung SDI</t>
  </si>
  <si>
    <t>Qinous GmbH</t>
  </si>
  <si>
    <t>not disclosed</t>
  </si>
  <si>
    <t xml:space="preserve">Newtown Housing </t>
  </si>
  <si>
    <t>0-30kW of solar to be put on the roof of the complex, coupled with a battery capacity between 50-60kWh, or the equivalent of 5-6 of Teslaâ€™s weekly cycle 10kWh home batteries</t>
  </si>
  <si>
    <t>http://www.gizmodo.com.au/2016/02/a-newtown-housing-co-op-will-have-australias-first-multi-dwelling-solar-and-battery-storage-system/</t>
  </si>
  <si>
    <t>09.02.2016</t>
  </si>
  <si>
    <t>Newton Housing Co-Op</t>
  </si>
  <si>
    <t xml:space="preserve">Ensync Distributed Energy Management: Aquion </t>
  </si>
  <si>
    <t>Sodium-ion Battery</t>
  </si>
  <si>
    <t>EnSync, Inc. (NYSE MKT: ESNC), dba EnSync Energy Systems, a leading developer of innovative energy management systems serving the commercial, industrial and multi-tenant building markets, announces the ongoing successful operation of a distributed energy project utilizing EnSync&amp;#039;s energy management system integrated with solar PV and Aquion Energy&amp;#039;s Aqueous Hybrid Ion (AHIâ„¢) batteries to power an agricultural installation at Mari&amp;#039;s Garden in Mililani, Hawaii. Continually operating for more than four months, EnSync&amp;#039;s technology is providing power for water pumps critical to supporting 24/7 hydroponics and aquaponics fishery operations.</t>
  </si>
  <si>
    <t>Mari&amp;#039;s Garden</t>
  </si>
  <si>
    <t>Mililani</t>
  </si>
  <si>
    <t>http://ensync.mwnewsroom.com/press-releases/ensync-s-distributed-energy-management-successfully-powers-off-grid-agricultural-nyse-mkt-esnc-1239448</t>
  </si>
  <si>
    <t>Aquion Energy</t>
  </si>
  <si>
    <t>EnSync Energy Systems</t>
  </si>
  <si>
    <t>Nidon</t>
  </si>
  <si>
    <t xml:space="preserve">Juicebox Energy-Rising Sun Solar- Maui </t>
  </si>
  <si>
    <t>JuiceBox Energy, a privately-held â€“Silicon Valley company committed to providing safe, reliable, intelligent, and connected energy storage, announces the first Hawaii installation of its 8.6 kWh Energy Storage System with Rising Sun Solar on the island of Maui. JuiceBox Energy partnered with Rising Sun Solar, one of Hawaiiâ€™s top home solar installers, to install the energy storage system at the home of Brad Albert, Rising Sun Solarâ€™s co-owner. The JuiceBox Energy Storage System is an automotive-grade 8.6kWh lithium-ion battery pack with proprietary charge control and energy management system coupled to the Schneider Conext XW+ inverter, which is now listed and approved for use in Hawaii. The battery management and system controller is designed for safe, reliable, long lasting control of the lithium-ion cells. It delivers over 4000 cycles and comes with a 10-year warranty. It also has redundant protection mechanisms to prevent over voltage, over current, under voltage and over temperature conditions. The system is designed to support grid-tied, grid isolated in the event of grid failure, and off-grid configurations. Each configuration delivers years of dedicated peak shifting, back-up power, energy efficiency and enables participation in emerging transactive energy exchanges.</t>
  </si>
  <si>
    <t xml:space="preserve">Electric Bill Management, Electric Energy Time Shift, Resiliency, </t>
  </si>
  <si>
    <t>Maui</t>
  </si>
  <si>
    <t>http://www.prweb.com/releases/2015/11/prweb13100152.htm</t>
  </si>
  <si>
    <t>23.11.2015</t>
  </si>
  <si>
    <t>Brad Albert</t>
  </si>
  <si>
    <t>Juicebox Energy</t>
  </si>
  <si>
    <t>Schneider Conext XW+ inverter</t>
  </si>
  <si>
    <t>L&amp;amp;T/eCamion-Anna University</t>
  </si>
  <si>
    <t>The innovative project combines eCamionâ€™s modular storage solution with L&amp;amp;amp;T Technology Servicesâ€™ Smart Inverter solution, designed with cutting edge technology for both Indian as well as global markets. Grid simulation and testing is conducted in Ontario by Ryerson University while the onsite integration and deployment will be managed by Anna University on the Tamil Nadu Generation &amp;amp;amp; Distribution Company grid.</t>
  </si>
  <si>
    <t xml:space="preserve">Grid-Connected Commercial (Reliability &amp;amp; Quality), Renewables Capacity Firming, </t>
  </si>
  <si>
    <t>Chennai</t>
  </si>
  <si>
    <t>Tamil Nadu</t>
  </si>
  <si>
    <t>http://www.businesswire.com/news/home/20160208005540/en/LT-Technology-Services-Canada%E2%80%99s-eCamion-Ryerson-University</t>
  </si>
  <si>
    <t>08.02.2016</t>
  </si>
  <si>
    <t>Tamil Nadu Generation &amp;amp;amp; Distribution Company</t>
  </si>
  <si>
    <t>L&amp;amp;amp;T Technology Services</t>
  </si>
  <si>
    <t>eCamion&amp;#039;s modular Storage</t>
  </si>
  <si>
    <t>L&amp;amp;amp;T Technology Services&amp;#039; Smart Inverter</t>
  </si>
  <si>
    <t>Anna University</t>
  </si>
  <si>
    <t>Private/Third Party RD&amp;amp;amp;D</t>
  </si>
  <si>
    <t>Queens Park</t>
  </si>
  <si>
    <t>State/Provincial/Regional Debt</t>
  </si>
  <si>
    <t>New York State Energy and Research Development AuthorityÂ </t>
  </si>
  <si>
    <t>Ryseron University/Anna University</t>
  </si>
  <si>
    <t>Comed-Bronzeville-Demo</t>
  </si>
  <si>
    <t>Zinc Iron Flow Battery</t>
  </si>
  <si>
    <t>ComEd is building a microgrid in Bronzeville and just received federal funding for its next step: solar power and battery storage that could eventually keep the Chicago Police Department headquarters and other key buildings running during a mass power outage. Bronzeville was chosen as a starting point because it houses infrastructure that would be vital to keep running during a mass power outage, like medical centers and police headquarters.</t>
  </si>
  <si>
    <t>Springfield</t>
  </si>
  <si>
    <t>http://www.chicagotribune.com/bluesky/ct-comed-smart-grid-bronzeville-bsi-20160126-story.html</t>
  </si>
  <si>
    <t>28.02.2018</t>
  </si>
  <si>
    <t>ViZn</t>
  </si>
  <si>
    <t>US Department of Energy Sunshot Initiative</t>
  </si>
  <si>
    <t xml:space="preserve">Axion Power International-Sharon-12.5 MW </t>
  </si>
  <si>
    <t>Lead Carbon Battery</t>
  </si>
  <si>
    <t>Axion Power Internation has filed an interconnection application with PJM Interconnection for a site in Sharon, PA. Axion currently has a lease option agreement on the property and is seeking regulatory approval to deploy a 12.5 MW battery energy storage system to engage in the business of frequency regulation. The proposed project site is a former steel fabrication facility in Sharon, PA which is about 60 miles north of Pittsburgh and twenty minutes from the Axion technical center in New Castle, PA. The successful issuance of the interconnection agreement would allow Axion to participate in the PJM regulation market.  The application is currently moving through the PJM interconnection review process, and Axion is evaluating project financing options for this major commercial project.</t>
  </si>
  <si>
    <t>Sharon</t>
  </si>
  <si>
    <t>http://www.prnewswire.com/news-releases/axion-power-international-files-for-pjm-interconnection-agreement-300201605.html</t>
  </si>
  <si>
    <t>Axion Power</t>
  </si>
  <si>
    <t xml:space="preserve">Western Power Distribution-SomerSet </t>
  </si>
  <si>
    <t>Lithium Iron Phosphate Battery</t>
  </si>
  <si>
    <t>U.K. headquartered RES has signed an EPC contract with Western Power Distribution (WPD), the electricity distributor for the Midlands, the South West and South Wales, to build and support a 300kVA/640kWh battery energy storage system (BESS).</t>
  </si>
  <si>
    <t>Butleigh</t>
  </si>
  <si>
    <t>Somerset</t>
  </si>
  <si>
    <t>https://cleantechnica.com/2016/01/17/large-battery-storage-project-teams-with-solar-farm-in-uk/</t>
  </si>
  <si>
    <t>17.01.2016</t>
  </si>
  <si>
    <t>Western Power Distribution</t>
  </si>
  <si>
    <t>BYD</t>
  </si>
  <si>
    <t>RES</t>
  </si>
  <si>
    <t>Escondido School District-Tesla</t>
  </si>
  <si>
    <t>With power rates skyrocketing for San Diego County school districts, Tesla Motors Inc. has inked a deal to build stationary battery storage systems for three Escondido high schools â€” a project that officials hope could save hundreds of thousands of dollars annually in electricity costs.</t>
  </si>
  <si>
    <t>Escondido</t>
  </si>
  <si>
    <t>http://www.sandiegouniontribune.com/news/2015/jul/27/tesla-to-build-battery-storage-project-for/</t>
  </si>
  <si>
    <t>27.07.2015</t>
  </si>
  <si>
    <t>SDG&amp;amp;amp;E</t>
  </si>
  <si>
    <t>Escondido School District</t>
  </si>
  <si>
    <t>Save $300,000 Annually</t>
  </si>
  <si>
    <t>Center for Sustainable Energy</t>
  </si>
  <si>
    <t>Northampton Microgrid with Islandable PV (MASS DOER Community Resiliency)</t>
  </si>
  <si>
    <t>(1) Smith Vocational and Agricultural High School (2) Northampton Department of Public Works (3) Cooley Dickinson Hospital. Northampton is interested in exploring the potential of a microgrid that would incorporate existing PV and biomass CHP with battery storage and potential additional natural gas CHP. Funding provided by Massachusetts Department of Energy Resources - Community Clean Energy Resiliency Initiative: Round 2 Project Implementation Awards</t>
  </si>
  <si>
    <t>Northampton</t>
  </si>
  <si>
    <t>Solar PV and CHP</t>
  </si>
  <si>
    <t>City of Northampton</t>
  </si>
  <si>
    <t>Massachusetts Department of Energy Resources - Community Clean Energy Resiliency Initiative: Round 2 Project Implementation Awards</t>
  </si>
  <si>
    <t>Sterling Police and Communication Facility Microgrid (MASS DOER Community Resiliency)</t>
  </si>
  <si>
    <t>Battery storage project will deliver multiple layers of resiliency benefits to the Sterling community. It will be designed to ensure that the battery array is sized to allow for islanding of critical services within the Sterling police station and dispatch center. Second, the battery array will be used to provide real-time demand response, frequency regulation services, and off-peak to on-peak load shifting to increase the resilincy of Sterling&amp;#039;s solar-reliant microgrid. Funding provided by Massachusetts Department of Energy Resources - Community Clean Energy Resiliency Initiative: Round 2 Project Implementation Awards</t>
  </si>
  <si>
    <t>Sterling</t>
  </si>
  <si>
    <t>City of Sterling</t>
  </si>
  <si>
    <t>Amherst/Umass Microgrid (MASS DOER Community Resiliency)</t>
  </si>
  <si>
    <t>(1) Wastewater treatment plant (2) Fire Station (3) Champion Center. This project is looking to enhance the existing Umass Microgrid with the goal of potentially adding three facilities to existing CHP microgrid and considering the incorporation of solar PV and storage to the system. Funding provided by Massachusetts Department of Energy Resources - Community Clean Energy Resiliency Initiative</t>
  </si>
  <si>
    <t>Amherst/Umass</t>
  </si>
  <si>
    <t>City of Amherst</t>
  </si>
  <si>
    <t>Madison Park High School Shelter - Boston (MASS DOER Community Resiliency)</t>
  </si>
  <si>
    <t>Technical assistance and analysis of converting an existing CHP system at Madison Park high School to synchronous generation that would be able to black start and island from the grid. Funding provided by Massachusetts Department of Energy Resources - Community Clean Energy Resiliency Initiative</t>
  </si>
  <si>
    <t>City of Boston</t>
  </si>
  <si>
    <t>Cambridge Rindge and Latin School (MASS DOER Community Resiliency)</t>
  </si>
  <si>
    <t>Technical Assistance Funding provided by Massachusetts Department of Energy Resources - Community Clean Energy Resiliency Initiative</t>
  </si>
  <si>
    <t>459 Broadway</t>
  </si>
  <si>
    <t>Cambridge</t>
  </si>
  <si>
    <t>City of Cambridge</t>
  </si>
  <si>
    <t>Lawrence Water Treatment Plant (MASS DOER Community Resiliency)</t>
  </si>
  <si>
    <t>Technical assistance will explore the pssibility of solar islanding at the water treatment facility, through the addition of battery storage, inverters and the identification of critical loads. The intended outcome of the technical assistance is to augment, complement and/or remove the need for the current 1250 kW diesel backup generator. Funding provided by Massachusetts Department of Energy Resources - Community Clean Energy Resiliency Initiative</t>
  </si>
  <si>
    <t>410 Water Street</t>
  </si>
  <si>
    <t>Lawrence</t>
  </si>
  <si>
    <t>City of Lawrence</t>
  </si>
  <si>
    <t>Leverett Resiliency Project (MASS DOER Community Resiliency)</t>
  </si>
  <si>
    <t>(1) Public Safety Building (2) Elementary School - Shelter. Leverett proposes to utilize this grant to help decide the best way to create a renewable back-up energy source for two critical facilities (the safety complex and the elementary school), creating better resiliency during emergency events and reducing the Town&amp;#039;s use of fossil fuels during these events. A 15 kW solar installation has recently been installed between the buildings, which will serve the safety complex. Funding provided by Massachusetts Department of Energy Resources - Community Clean Energy Resiliency Initiative</t>
  </si>
  <si>
    <t>Leverett</t>
  </si>
  <si>
    <t>City of Leverett</t>
  </si>
  <si>
    <t>Falmouth High School (MASS DOER Community Resiliency)</t>
  </si>
  <si>
    <t>The goals of the project are to determine the best battery storage unit and interface with renewable energy system available that can provide backâ€up power for the shelter and also provide voltage regulation for the incoming power to the school, as there are frequent power surges and irregularities that impact the equipment at the school. Funding provided by Massachusetts Department of Energy Resources - Community Clean Energy Resiliency Initiative</t>
  </si>
  <si>
    <t>874 Gifford St</t>
  </si>
  <si>
    <t>Falmouth</t>
  </si>
  <si>
    <t>Solar PV, Wind, and CHP</t>
  </si>
  <si>
    <t>City of Falmouth</t>
  </si>
  <si>
    <t>Lincoln/Wayland-MAPC TA Project (MASS DOER Community Resiliency)</t>
  </si>
  <si>
    <t>This MAPC regional resiliency project comprised of Wayland and Lincoln â€“ neighboring communities that have worked together often â€“ invites the possibility of greater shared services, both in public safety resiliency and in community sheltering. MAPC seeks to gain technical assistance for the exploration of islanding capability, advanced switches, and/or battery storage in the planned solar installations at these critical facilities.Funding provided by Massachusetts Department of Energy Resources - Community Clean Energy Resiliency Initiative</t>
  </si>
  <si>
    <t>Lincoln/Wayland</t>
  </si>
  <si>
    <t>Lincoln/Wayland MAPC</t>
  </si>
  <si>
    <t>Melrose Microgrid TA Project (MASS DOER Community Resiliency)</t>
  </si>
  <si>
    <t>(1) Melrose City Hall (2) Main Street Fire Station (3) Memorial Hall are located in a row on Main Street in downtown Melrose. The City requests technical assistance to explore the possibility of installing a combined heat and power (CHP) system and/or a microgrid system that would energize all three facilities in the event of an extended power outage. Funding provided by Massachusetts Department of Energy Resources - Community Clean Energy Resiliency Initiative</t>
  </si>
  <si>
    <t>Melrose</t>
  </si>
  <si>
    <t>City of Melrose</t>
  </si>
  <si>
    <t>New Bedford Techincal Assistance Project (MASS DOER Community Resiliency)</t>
  </si>
  <si>
    <t>(1) High School - Shelter (2) City Yard (3) Hillman Complex. Technical assistance through this program constitutes a first step in long term community microgrid plan. This step involves establishing detailed designs and cost proposals for on-site generation and associated grid components for selected critical facilties and verifying feasibility and content of the phased roadmap for the city and community facilities. Funding provided by Massachusetts Department of Energy Resources - Community Clean Energy Resiliency Initiative</t>
  </si>
  <si>
    <t>New Bedford</t>
  </si>
  <si>
    <t>City of New Bedford</t>
  </si>
  <si>
    <t>Newton Technical Assistance Project (MASS DOER Community Resiliency)</t>
  </si>
  <si>
    <t>(1) Waban comms Facility (2) City Hall. Newton is seeking technical assistance to determine the proper sizing for the battery system and appropriate control technologies, as well as the optimal solar array size for a generation unit at the emergency communications site adjacent to the Waban Hill reservoir. A second project would consist of creating an islandable system at the Newton City Hall, allowing the building to continue to provide services in the case of prolonged power outages. Funding provided by Massachusetts Department of Energy Resources - Community Clean Energy Resiliency Initiative</t>
  </si>
  <si>
    <t>Newton</t>
  </si>
  <si>
    <t>City of Newton</t>
  </si>
  <si>
    <t>Sandwich Technical Assistance Project (MASS DOER Community Resiliency)</t>
  </si>
  <si>
    <t>(1) High School - Shelter (2) Emergency Operations Center. Sandwich is considering energy resiliency at its high school (shelter) and human services building (emergency operations center). Funding provided by Massachusetts Department of Energy Resources - Community Clean Energy Resiliency Initiative</t>
  </si>
  <si>
    <t>Sandwich</t>
  </si>
  <si>
    <t>City of Sandwich</t>
  </si>
  <si>
    <t>Saugus Technical Assistance Project (MASS DOER Community Resiliency)</t>
  </si>
  <si>
    <t>(1) Senior Center - Shelter (2) Public Safety Building. Saugus is requesting technical assistance support to look at clean energy generation to support the public safety building and senior center (shelter). Funding provided by Massachusetts Department of Energy Resources - Community Clean Energy Resiliency Initiative</t>
  </si>
  <si>
    <t>Saugus</t>
  </si>
  <si>
    <t>City of Saugus</t>
  </si>
  <si>
    <t>UCSD SGIP PV Projects</t>
  </si>
  <si>
    <t>730 kW, 1460 kWh SGIP PV Integrated, five off-campus sites. Future planned projects</t>
  </si>
  <si>
    <t>15.04.2015</t>
  </si>
  <si>
    <t>Willey Energy Storage Project</t>
  </si>
  <si>
    <t>The 6 MW/ 2.02 MWh Willey Battery Storage project will be used to provide frequency regulation service to PJM, the largest grid operator in North America. The monitoring, dispatch and control of the system will be handled by the RESolve energy storage platform, a proprietary technology developed by RES Americas. RESolve will manage the system for maximizing revenue while minimizing battery degradation.</t>
  </si>
  <si>
    <t>Hamilton</t>
  </si>
  <si>
    <t>Ohio</t>
  </si>
  <si>
    <t>http://www.res-americas.com/en/news-events/press-releases/current/res-announces-ohio-energy-storage-project</t>
  </si>
  <si>
    <t>20.04.2015</t>
  </si>
  <si>
    <t>Sumitomo Corporation Group</t>
  </si>
  <si>
    <t>Toshiba</t>
  </si>
  <si>
    <t>Parker Hannifin</t>
  </si>
  <si>
    <t>RES Americas</t>
  </si>
  <si>
    <t>FerroSmartGrid - Regulation Node</t>
  </si>
  <si>
    <t>FerroSmartGrid is a demonstration project that aims to achieve maximum efficiency in the railway infrastructure power grid. In order to do this, a new generation of railway smart nodes has been developed to enable interoperability between urban/interurban transportation systems, users and the railway infrastructure. Win Inertia, as a technological solutions provider, uses the same environmental technological concept developed in the Ferrolinera project to create smart nodes over the railway infrastructure.  The Regulation node helps stabilize the electric grid using its optimized storage combination of Maxwellâ€™s ultracapacitors and battery storage technologies to gradually draw excess energy from either renewable energy sources or the grid in cases of overproduction. This stored energy is carefully managed until there is a need in the grid, at which time the regulation node rapidly and expertly injects the necessary energy to cover the deficit.  Please note that the techonology type for this project is actually a hybrid lead-acid battery/electro-chemical capacitor.</t>
  </si>
  <si>
    <t xml:space="preserve">Microgrid Capability, On-Site Power, Onsite Renewable Generation Shifting, Renewables Capacity Firming, Transportation Services, Voltage Support, </t>
  </si>
  <si>
    <t>Carretera MA-5406, km 6</t>
  </si>
  <si>
    <t>Antequera</t>
  </si>
  <si>
    <t>MÃ¡laga</t>
  </si>
  <si>
    <t>http://www.spanishrailwaysnews.com/noticias.asp?not=437</t>
  </si>
  <si>
    <t>01.02.2012</t>
  </si>
  <si>
    <t>25.05.2015</t>
  </si>
  <si>
    <t>12.01.2015</t>
  </si>
  <si>
    <t>Administrator of Railway Infrastructures (Adif)</t>
  </si>
  <si>
    <t>Adif</t>
  </si>
  <si>
    <t>AMOPACK SL and Maxwell Technologies</t>
  </si>
  <si>
    <t>Win Inertia</t>
  </si>
  <si>
    <t>INNTERCONECTA Program (Spain)</t>
  </si>
  <si>
    <t>Universidad de Jaen; Universidad de Sevilla - Electronic Technology Group; Universidad de MÃ¡laga - Escuela TÃ©cnica Superior de IngenierÃ­a Industrial</t>
  </si>
  <si>
    <t>Jaen - PV installations of the Regulation node; Sevilla - Collaborated on the central management system for the nodes; MÃ¡laga - Defined energy potential for regenerative braking energy generation</t>
  </si>
  <si>
    <t>http://www10.ujaen.es/</t>
  </si>
  <si>
    <t>FerroSmartGrid - Recuperation/Interoperability Node</t>
  </si>
  <si>
    <t>FerroSmartGrid is a demonstration project that aims to achieve maximum efficiency in the railway infrastructure power grid. In order to do this, a new generation of railway smart nodes has been developed to enable interoperability between urban/interurban transportation systems, users and the railway infrastructure. Win Inertia, as a technological solutions provider, uses the same environmental technological concept developed in the Ferrolinera project to create smart nodes over the railway infrastructure.  The Recuperation node, which incorporates Win Inertiaâ€™s hybrid energy storage system, allows recovery of the energy generated by the braking action of a train, storing it in Maxwell ultracapacitors according to an energy management algorithmsâ€™ assessment of the needs of the system at any given point in time.   The Recuperation node can be converted into an Interoperability node by adding Win Inertiaâ€™s EV charging point, which draws its supply from the same recovered energy from the braking process.</t>
  </si>
  <si>
    <t xml:space="preserve">Microgrid Capability, On-Site Power, Onsite Renewable Generation Shifting, Renewables Capacity Firming, Transportation Services, Voltage Support, Microgrid Capability, </t>
  </si>
  <si>
    <t>Calle AgustÃ­n MartÃ­n CarriÃ³n</t>
  </si>
  <si>
    <t>http://www2.schneider-electric.com/sites/corporate/en/products-services/energy-distribution/r-d-projects/ferro-smart-grid.page</t>
  </si>
  <si>
    <t>01.06.2015</t>
  </si>
  <si>
    <t>14.01.2015</t>
  </si>
  <si>
    <t>Maxwell Technologies</t>
  </si>
  <si>
    <t>http://www10.ujaen.es/; http://iecon02.us.es/; http://www.die.uma.es/</t>
  </si>
  <si>
    <t>Amari Pumped Hydro Hybrid Project</t>
  </si>
  <si>
    <t>The Amari hybrid project is a system that combines wind energy (Lassithi prefecture) and Pumped Storage technology (Rethymnon prefecture). The installed capacity of the wind farms is 89.1 MW, where each of the 27 wind generators provides 3.30 MW, whereas the pumped hydro storage system consists of three reversible hydro units (25 MW each) giving 50 MW guaranteed capacity and ten pumps (3.216 MW each).</t>
  </si>
  <si>
    <t xml:space="preserve">Electric Supply Reserve Capacity - Non-Spinning, Frequency Regulation, Load Following (Tertiary Balancing), Ramping, Renewables Capacity Firming, Renewables Energy Time Shift, Resiliency, Voltage Support, Renewables Energy Time Shift, Resiliency, Voltage Support, </t>
  </si>
  <si>
    <t>Rethymnon and Lassithi</t>
  </si>
  <si>
    <t>Crete</t>
  </si>
  <si>
    <t>Greece</t>
  </si>
  <si>
    <t>http://www.gekterna.com/userfiles/PressReleases/pressreleases/en/2014/press_release_gekterna_19-06-2014_en.pdf</t>
  </si>
  <si>
    <t>19.06.2014</t>
  </si>
  <si>
    <t>Terna Energy S.A.</t>
  </si>
  <si>
    <t>Ocean Park Inn 18 kW Stem</t>
  </si>
  <si>
    <t>The Ocean Park Inn in San Diego installed Stemâ€™s energy storage system and is expected to save an average of $4,500 per year, lowering its annual demand charges by more than 10 percent. The hotel is also saving energy by spreading out energy-intensive activities with the help of Stemâ€™s PowerStore software platform. Stemâ€™s software displays real-time and predicted energy use, providing visibility into how the hotelâ€™s energy usage patterns translate to costs.</t>
  </si>
  <si>
    <t xml:space="preserve">Electric Bill Management, Resiliency, </t>
  </si>
  <si>
    <t>710 Grand Avenue</t>
  </si>
  <si>
    <t>San Diego</t>
  </si>
  <si>
    <t>http://www.stem.com/san-diego-hotel-adopts-energy-storage</t>
  </si>
  <si>
    <t>01.06.2014</t>
  </si>
  <si>
    <t>Elvin Lai</t>
  </si>
  <si>
    <t>STEM</t>
  </si>
  <si>
    <t>Riverside Public Utilities 5 MW Ice Energy Project</t>
  </si>
  <si>
    <t>Ice Energy has been awarded a five-year contract from Riverside Public Utilities to provide 5 megawatts of behind-the-meter thermal energy storage using Ice Energyâ€™s proprietary Ice Bear system. This thermal energy storage technology will help Riverside Public Utilities better integrate its increasing reliance on renewable energy resources like solar, wind, and geothermal systems, while maintaining low energy costs for its customers.</t>
  </si>
  <si>
    <t>Riverside</t>
  </si>
  <si>
    <t>http://www.achrnews.com/articles/129211-march-27-2015-ice-storage-to-help-californias-riverside-public-utilities-reduce-peak-demand</t>
  </si>
  <si>
    <t>27.03.2015</t>
  </si>
  <si>
    <t>Riverside Public Utilities</t>
  </si>
  <si>
    <t>Corsica 2 MW Storage by Saft and Schneider</t>
  </si>
  <si>
    <t>The France-based Langa Group has selected Schneider Electric and Saft for two energy storage systems associated with solar power plants in Corsica. With a nominal solar power of 1 MW and a storage capacity of 1 MWh, each plant is expected to produce more than 1,300 MWh per year. Saft will supply its Intensium Max+ 20E lithium-ion containerized energy storage system. Schneider Electric will supply its PVBox for solar power conversion, its ESBox for battery power conversion, and an energy management system for equipment control of Saft batteries.</t>
  </si>
  <si>
    <t xml:space="preserve">Renewables Energy Time Shift, Microgrid Capability, </t>
  </si>
  <si>
    <t>Corte</t>
  </si>
  <si>
    <t>Corsica</t>
  </si>
  <si>
    <t>http://saftbatteries.com/press/press-releases/langa-group-selects-schneider-electric-and-saft-two-new-solar-power-plants</t>
  </si>
  <si>
    <t>23.07.2015</t>
  </si>
  <si>
    <t>Photovoltaic</t>
  </si>
  <si>
    <t>Langa Group</t>
  </si>
  <si>
    <t>Saft</t>
  </si>
  <si>
    <t>Schneider Electric</t>
  </si>
  <si>
    <t>Livermore Valley Performing Arts Center 30 kW Imergy Flow Battery</t>
  </si>
  <si>
    <t>Imergy Power Systems announced today that the Livermore Valley Performing Arts Center will install an Imergy ESP30â„¢ Series vanadium-based flow battery as part of its new behind-the-meter clean energy system. The 30 kilowatt/120 kilowatt-hour ESP30 battery, working in conjunction with a SunEdison, Inc 59 kilowatt photovoltaic (PV) solar power system and Geliâ€™s Energy Operating System (Geli EOS) software, will enable the arts center to reduce its greenhouse gas emissions, lower its energy costs and improve its energy resiliency.  In addition to its environmental benefits the new behind-the-meter clean energy system will reduce the amount of electricity the arts center needs to purchase from the grid, helping the arts center lower its utility bill. The new system will also allow the arts center to store electricity generated by its SunEdison solar system during the day for use at night, helping it lower its peak energy use levels and avoid possible energy demand charges in the future.</t>
  </si>
  <si>
    <t xml:space="preserve">Electric Bill Management, Resiliency, Voltage Support, </t>
  </si>
  <si>
    <t>Livermore Valley</t>
  </si>
  <si>
    <t>http://www.imergy.com/press-releases/2015/7/livermore-valley-performing-arts-center-to-turn-on-the-stage-lights-with-imergys-esp30-vanadium-based-flow-battery</t>
  </si>
  <si>
    <t>08.07.2015</t>
  </si>
  <si>
    <t>59 kW PV solar power system</t>
  </si>
  <si>
    <t>Livermore Valley Performing Arts Center</t>
  </si>
  <si>
    <t>Geli</t>
  </si>
  <si>
    <t>Dynapower Company HQ micro-grid</t>
  </si>
  <si>
    <t>Lithium-titanate</t>
  </si>
  <si>
    <t>Dynapower Company announced that it has expanded the capacity and performance of the micro-grid system at its company headquarters in South Burlington, Vermont, by adding 375 kW/250 kWh of lithium-titanate batteries manufactured by Microvast Power Solutions.  The Dynapower HQ micro-grid, which also includes 100 kW of photovoltaic (PV) systems, 100 kW of wind power, and 750 kW of additional battery storage capacity, provides local load support and demonstrates how Dynapower energy storage inverters can deliver efficient micro-grid power conversion.  This project will provide ancillary services to the local power grid, smooth intermittent wind power and mitigate rapid power drops from the solar array during cloud passing events.</t>
  </si>
  <si>
    <t xml:space="preserve">Microgrid Capability, Onsite Renewable Generation Shifting, Renewables Capacity Firming, </t>
  </si>
  <si>
    <t>85 Meadowland Drive, South Burlington, Vermont 05403</t>
  </si>
  <si>
    <t>South Burlington</t>
  </si>
  <si>
    <t>Vermont</t>
  </si>
  <si>
    <t>http://www.marketwired.com/press-release/dynapower-expands-energy-storage-capacity-headquarters-micro-grid-adding-375-kw-250-2011750.htm</t>
  </si>
  <si>
    <t>21.04.2015</t>
  </si>
  <si>
    <t>100 kW PV systems, 100 kW wind, 750 kW of additional battery storage capacity</t>
  </si>
  <si>
    <t>Microvast Power Solutions</t>
  </si>
  <si>
    <t>Dynapower Company</t>
  </si>
  <si>
    <t>Taunton/Berkley Community Microgrid (MASS DOER Community Resiliency)</t>
  </si>
  <si>
    <t>Community Microgrid including (1) Middle School - shelter (2) Emergency Services Building - Police and Fire (3) Community School - shelter (4) Municipal fueling station/pump (5) Police/fire radio repeater. Funding provided by Massachusetts Department of Energy Resources - Community Clean Energy Resiliency Initiative: Round 1 Project Implementation Awards</t>
  </si>
  <si>
    <t>Taunton/Berkley</t>
  </si>
  <si>
    <t>25.09.2014</t>
  </si>
  <si>
    <t>Solar PV (existing), Diesel Generators (existing)</t>
  </si>
  <si>
    <t>Massachusetts Department of Energy Resources - Community Clean Energy Resiliency Initiative: Round 1 Project Implementation Awards</t>
  </si>
  <si>
    <t>Boston Community Centers (MASS DOER Community Resiliency)</t>
  </si>
  <si>
    <t>(1) Shelburne Community Center - shelter (2) Roslindale Community Center - shelter (3) Tobin Community Center - shelter (4) Curtis Hall Community Center - shelter. Funding provided by Massachusetts Department of Energy Resources - Community Clean Energy Resiliency Initiative: Round 1 Project Implementation Awards</t>
  </si>
  <si>
    <t>Medford Resiliency Project (MASS DOER Community Resiliency)</t>
  </si>
  <si>
    <t>(1) Medford City Hall (2) Department of Public Works (3) Andrews School - Shelter. Medford provided an extensive priortized list of critical facilities to consider resiliency. The TA support will evaluate the most viable of these and model appropriate solutions. Priorities have been made to look at public safety and community resources. Funding provided by Massachusetts Department of Energy Resources - Community Clean Energy Resiliency Initiative: Round 2 Project Implementation Awards</t>
  </si>
  <si>
    <t>Medford</t>
  </si>
  <si>
    <t>City of Medford</t>
  </si>
  <si>
    <t>TOA 125 kW/250 kWh ESS</t>
  </si>
  <si>
    <t>This system is mainly constructed by the lithium iron phosphate battery heap, bi-directional converter (configured with transformer), monitoring and control systems, and the network switchgear cabinet. The system is integrated in a standard 20-foot container. The main functions of the ESS system include (but are not limited to):  - Steady the grid voltage  - Improve power supply quality  - Operate islanded or grid-connected.</t>
  </si>
  <si>
    <t>Taiwan</t>
  </si>
  <si>
    <t>http://www.catlbattery.com</t>
  </si>
  <si>
    <t>12.06.2012</t>
  </si>
  <si>
    <t>TOA</t>
  </si>
  <si>
    <t xml:space="preserve">TOA 250 kW/500 kWh ESS </t>
  </si>
  <si>
    <t>This system is mainly constructed by the lithium iron phosphate battery heap, bi-directional converter (configured with transformer), monitoring and control systems, and the network switchgear cabinet. The system is integrated in a standard 40-foot container. The main functions of the ESS system include:  - Steady the grid voltage  - Improve power supply quality  - Operate either islanded grid-connected.</t>
  </si>
  <si>
    <t>http://www.Catlbattery.com</t>
  </si>
  <si>
    <t xml:space="preserve">TOA 250 kW/750 kWh ESS </t>
  </si>
  <si>
    <t>This system is mainly constructed by the lithium iron phosphate battery heap, bi-directional converter (configured with transformer), monitoring and control systems, and the network switchgear cabinet. The system is integrated in a standard 40-foot container. The main functions of the ESS system include (but is not limited to):  - Steady the grid voltage - Improve power supply quality  - Operate isolated from the grid or grid-connected</t>
  </si>
  <si>
    <t>ZheJiang 250 kW/250 kWh ESS</t>
  </si>
  <si>
    <t>This ESS system is a demonstration power station on the island, which used ocean current energy, wind energy and solar energy as the power.</t>
  </si>
  <si>
    <t xml:space="preserve">Distribution upgrade due to solar, Distribution upgrade due to wind, </t>
  </si>
  <si>
    <t>Zhoushan</t>
  </si>
  <si>
    <t>Zhejiang</t>
  </si>
  <si>
    <t>30.09.2014</t>
  </si>
  <si>
    <t>INSIGMA</t>
  </si>
  <si>
    <t>Amperex Technology Limited (ATL)</t>
  </si>
  <si>
    <t>Liaoning Electric Power Research Institute Micro-grid Project</t>
  </si>
  <si>
    <t>PV Storage in Micro-grid</t>
  </si>
  <si>
    <t xml:space="preserve">Onsite Renewable Generation Shifting, On-Site Power, Microgrid Capability, </t>
  </si>
  <si>
    <t>Shenyang</t>
  </si>
  <si>
    <t>Liaoning</t>
  </si>
  <si>
    <t>http://www.rongkepower.com/</t>
  </si>
  <si>
    <t>27.10.2014</t>
  </si>
  <si>
    <t>Liaoning Electric Power Research Institute</t>
  </si>
  <si>
    <t>Rongke Power</t>
  </si>
  <si>
    <t>Gold Wind Smart Micro-grid VFB</t>
  </si>
  <si>
    <t>Energy Storage in Micro-grid</t>
  </si>
  <si>
    <t xml:space="preserve">Onsite Renewable Generation Shifting, Microgrid Capability, </t>
  </si>
  <si>
    <t>Beijing</t>
  </si>
  <si>
    <t>Gold Wind Science &amp;amp;amp; Technology Co., Ltd.</t>
  </si>
  <si>
    <t>Snake Island Independent Power Supply System VFB</t>
  </si>
  <si>
    <t>Power Supply in Island</t>
  </si>
  <si>
    <t xml:space="preserve">On-Site Power, Onsite Renewable Generation Shifting, </t>
  </si>
  <si>
    <t>Dalian</t>
  </si>
  <si>
    <t>Snake Island Management Buero</t>
  </si>
  <si>
    <t>Dalian EV Charging Station VFB</t>
  </si>
  <si>
    <t>Storage in EV Charging Station</t>
  </si>
  <si>
    <t xml:space="preserve">Transportation Services, Renewables Energy Time Shift, Grid-Connected Commercial (Reliability &amp;amp; Quality), </t>
  </si>
  <si>
    <t>State Grid Dalian Branch</t>
  </si>
  <si>
    <t>RKP R&amp;amp;D Center Building VFB</t>
  </si>
  <si>
    <t>BIPV Energy Sorage</t>
  </si>
  <si>
    <t>RKP</t>
  </si>
  <si>
    <t>Imergy Trojane Project</t>
  </si>
  <si>
    <t>Two Imergy ESP4 series vanadium-based flow batteries provide power to a famous restaurant&amp;#039;s 49 kW solar photovoltaic system as part of an energy storage project designed to demonstrate how Imergy&amp;#039;s flow batteries manage multiple applications. The project is part of the European AlpStore program, which works to develop a long-term energy storage strategy for the Alpine regions.</t>
  </si>
  <si>
    <t xml:space="preserve">Onsite Renewable Generation Shifting, Renewables Energy Time Shift, Resiliency, EV Charging, </t>
  </si>
  <si>
    <t>Trojane</t>
  </si>
  <si>
    <t>Lukovica</t>
  </si>
  <si>
    <t>Slovenia</t>
  </si>
  <si>
    <t>http://www.imergy.com/press-releases/2015/1/imergy-flow-batteries-installed-at-trojane-restaurant-part-of-alpstore-energy-storage-strategy-development-for-europes-alpine-region</t>
  </si>
  <si>
    <t>Elektro Ljubljana</t>
  </si>
  <si>
    <t>Solar</t>
  </si>
  <si>
    <t>Imergy Power Systems</t>
  </si>
  <si>
    <t>Metronik Energija</t>
  </si>
  <si>
    <t>Oncor Battery Storage</t>
  </si>
  <si>
    <t>Oncor, Texas&amp;#039; largest transmission company, is installing five lithium-ion batteries this summer in South Dallas neighborhoods, providing backup power to schools, traffic lights and a fire station. With the capacity to each store 50 kWh of energy â€” enough to power three to five houses for three hours â€” the batteries are designed to kick in when the electricity trips off, whether because of a falling branch or equipment issues.</t>
  </si>
  <si>
    <t>http://www.texastribune.org/2014/06/23/windy-texas-major-testing-ground-energy-storage/#</t>
  </si>
  <si>
    <t>23.06.2014</t>
  </si>
  <si>
    <t>Oncor Electric</t>
  </si>
  <si>
    <t>SolarCity Walmart Solar Storage Projects California</t>
  </si>
  <si>
    <t>Walmart is also at the forefront of commercializing storage technology and was a pilot customer for SolarCityâ€™s energy storage system for businesses. Since early 2013, Walmart has tested 13 battery storage projects with solar installations across California to provide additional savings to Walmart by using stored electricity to lower peak demand charges.  The next ten solar energy storage projects will each use a larger 200 kW (400 kWh) battery, expanding battery storage capabilities as well as further reducing energy expense.</t>
  </si>
  <si>
    <t xml:space="preserve">Electric Bill Management with Renewables, Renewables Capacity Firming, Renewables Energy Time Shift, </t>
  </si>
  <si>
    <t>San Mateo</t>
  </si>
  <si>
    <t>http://www.solarcity.com/newsroom/press/solarcity-announces-new-solar-power-and-energy-storage-projects-walmart</t>
  </si>
  <si>
    <t>20.11.2014</t>
  </si>
  <si>
    <t>SolarCity</t>
  </si>
  <si>
    <t>Axion Solar Farm 9.1 MW Coatesville</t>
  </si>
  <si>
    <t>Axion Power International, Inc., a developer of advanced lead-carbon PbCÂ® batteries, energy storage systems and frequency regulation systems, has been designated as the supplier of energy storage and frequency regulation for a solar farm that will be the largest in Pennsylvania.  The Coatesville Solar Initiative (CSI) announced its choice of Axion Power and its PbCÂ® technology and batteries for the 48-acre project.  Axion Power PbC PowerCubeâ„¢ technology has been admitted to connect with the 13-state PJM power grid, and brings that certification to the CSI project.  Phase I &amp;amp;amp; II of the multi-phased project is comprised of two 2.4 MW solar facilities, generating approximately 6.3 million kWh which CSI has contractually agreed to sell Coatesville Area School District (CASD) through a 25-year solar power purchase agreement (SPPA). According to CSI, when completed, the 9.1 MW solar farm will be the largest solar park facility in Pennsylvania.</t>
  </si>
  <si>
    <t>New Castle</t>
  </si>
  <si>
    <t>http://www.prnewswire.com/news-releases/axion-power-designated-as-supplier-of-energy-storage-and-frequency-regulation-for-91-megawatt-pennsylvania-solar-farm-280917582.html</t>
  </si>
  <si>
    <t>30.10.2014</t>
  </si>
  <si>
    <t>Axion Power International</t>
  </si>
  <si>
    <t>Enel Livorno Test Facility: 20 kW ZEBRA</t>
  </si>
  <si>
    <t>Sodium-nickel-chloride Battery</t>
  </si>
  <si>
    <t>At Enelâ€™s research facility in Livorno, three different energy storage systems are being tested: lithium ion batteries, vanadium redox flow batteries and sodium-nickel chloride &amp;quot;ZEBRA&amp;quot; (Zero Emission Battery Research Activity) batteries.  The key performance factors being investigated are:  - Response and inversion time  - Round trip efficiency  - Real vs nominal capacity  - Performances decay</t>
  </si>
  <si>
    <t>Livorno</t>
  </si>
  <si>
    <t>Italy</t>
  </si>
  <si>
    <t>http://www.enel.com/en-GB/media/news/enel-leader-in-electricity-storage/p/090027d981d15e62</t>
  </si>
  <si>
    <t>06.08.2014</t>
  </si>
  <si>
    <t>Enel</t>
  </si>
  <si>
    <t>FIAMM Energy Storage Solutions</t>
  </si>
  <si>
    <t>http://www.enel.com/en-GB/innovation/research_development/</t>
  </si>
  <si>
    <t>World Journal Stem PowerStore System</t>
  </si>
  <si>
    <t>As a major printing facility serving Northern California, World Journal has regular peak periods of energy demand that have been raising their energy bills by more than 10% a year. The Stem system has helped them lower their peak demand and drop their energy spend, all without changing their operations. Starting summer 2014, they will be receiving additional revenue for their energy storage system through Stemâ€™s grid services program.</t>
  </si>
  <si>
    <t>231 Adrian Road</t>
  </si>
  <si>
    <t>Millbrae</t>
  </si>
  <si>
    <t>http://www.stem.com/archives/8855</t>
  </si>
  <si>
    <t>World Journal</t>
  </si>
  <si>
    <t>ShoEi Foods Stem PowerStore System</t>
  </si>
  <si>
    <t>ShoEi Foods is one of the largest exporters of walnuts in the United States, operating on over 1,000 acres in Californiaâ€™s Central Valley. Stem partnered with solar developer, Cenergy Power, to implement a comprehensive energy optimization solution at Shoeiâ€™s plant in 2013. In order to qualify for lower future demand charges and maximize their solar investment, ShoEi has to operate below a specific power threshold in the year following installation.  ShoEi has been able to seamlessly monitor their energy usage in real-time using Stemâ€™s sub-second energy data, receiving automatic alerts via email and text message when they approach the threshold. Even if the facility reaches the threshold in the future, Stem will provide an additional 72 kilowatts of intelligent energy storage to prevent exceeding it.</t>
  </si>
  <si>
    <t>1900 Feather River Blvd</t>
  </si>
  <si>
    <t>Olivehurst</t>
  </si>
  <si>
    <t>http://www.stem.com/archives/9269</t>
  </si>
  <si>
    <t>PV</t>
  </si>
  <si>
    <t>ShoEi Foods</t>
  </si>
  <si>
    <t>Stem, Cenergy Power</t>
  </si>
  <si>
    <t>Adobe Baker and Hamilton Building Stem System</t>
  </si>
  <si>
    <t>Stem, Inc. announced it has finalized an agreement to install and manage energy intelligence systems for its first Fortune 500 customer, Adobe. Stem will install its advanced energy storage and real-time data analytics solution in Adobeâ€™s historic Baker and Hamilton Building in San Francisco, the oldest LEED platinum building in the world.  The system will automatically and rapidly respond to spikes in the buildingâ€™s electricity use, drawing on previously stored power to reduce Adobeâ€™s energy costs without impacting operations. Adobe will be able to take advantage of Stemâ€™s utility capacity relief programs to help stabilize local grid operations during times of peak demand.</t>
  </si>
  <si>
    <t>700 7th Street</t>
  </si>
  <si>
    <t>San Francisco</t>
  </si>
  <si>
    <t>http://www.stem.com/archives/11115</t>
  </si>
  <si>
    <t>24.07.2014</t>
  </si>
  <si>
    <t>Adobe Systems</t>
  </si>
  <si>
    <t>Cox Enterprises Stem PowerStore System</t>
  </si>
  <si>
    <t>Through its Cox Conserves sustainability program, Cox Enterprises is utilizing an energy storage system at its Manheim Southern California auction location in Fontana, Calif. Stem&amp;#039;s 18kW PowerStore system provides the location with real-time data analytics that are used to optimize efficiency and reduce electricity costs.  Cox is an early adopter of the Stem PowerStore system, which manages peak usage in Manheim Southern California&amp;#039;s main facility. Stem&amp;#039;s predictive software allows the building to use the most economical form of power available at any given moment, whether from the battery-based storage or from the grid.  In addition to the Stem PowerStore system, the Manheim Southern California location has implemented HVAC controls and reduced outdoor lighting wattage to conserve energy. Cox Enterprises also utilizes alternative energy in Southern California through fuel cells and solar projects at Cox Communications, the company&amp;#039;s broadband communications and entertainment division.</t>
  </si>
  <si>
    <t>10700 Beech Ave</t>
  </si>
  <si>
    <t>Fontana</t>
  </si>
  <si>
    <t>92337-7205</t>
  </si>
  <si>
    <t>http://www.digitaljournal.com/pr/2014709</t>
  </si>
  <si>
    <t>25.06.2014</t>
  </si>
  <si>
    <t>Cox Enterprises</t>
  </si>
  <si>
    <t>Flathead Electric ViZn Z20</t>
  </si>
  <si>
    <t>ViZn Energy Systems in cooperation with Flathead Electric Cooperative, announced the installation and integration of an advanced flow battery for grid storage manufactured by ViZn Energy.  The project will provide insight to the benefits energy storage can provide to rural utilities and electric cooperatives in the rapidly changing power delivery market.  ViZn implements non-acid Zinc/Iron chemistry enabling manufacturing with inexpensive construction materials.  The battery Stacks are molded construction with proprietary elements that have overcome the shunt issues historically afflicting flow batteries.  ViZnâ€™s Z20 is a 80kw/160kwh system housed in a 20ft shipping container.</t>
  </si>
  <si>
    <t>2510 US Highway 2 East</t>
  </si>
  <si>
    <t>Kalispell</t>
  </si>
  <si>
    <t>http://www.viznenergy.com/news/</t>
  </si>
  <si>
    <t>13.03.2014</t>
  </si>
  <si>
    <t>Flathead Electric Cooperative</t>
  </si>
  <si>
    <t>ViZn Energy Systems</t>
  </si>
  <si>
    <t>Woojin/Maxwell Daegu Line 2 - Jukjeon Station (224)</t>
  </si>
  <si>
    <t>Woojin Industrial Systems has completed installation of its energy storage system (ESS) ultracapacitor-based braking energy recuperation systems in seven Metro stations in Seoul, Daejon, Incheon and the Korea Train eXpress (KTX) high-speed rail depot in Seoul.  Beginning with installation of demonstration systems in 2009 under a contract with the Korean federal government&amp;#039;s Korean Railroad Research Institute (KRRI), Woojin and rail system operators have achieved grid power consumption savings of more than 20 percent and realized additional benefits in the form of system voltage stabilization that reduces power infrastructure requirements and helps to ensure uninterrupted operation. The recuperation systems, ranging from 750 to 1,500 volts, employ Maxwell ultracapacitors to absorb energy during rail vehicle braking and deliver the stored energy to the vehicles&amp;#039; electric motors for propulsion and to stabilize voltage throughout the system.  Each installation employs up to 200 of Maxwell&amp;#039;s 48-volt multi-cell ultracapacitor modules. Based on their positive experience to date, Woojin and rail system operators are planning several additional installations in 2014 and 2015.</t>
  </si>
  <si>
    <t xml:space="preserve">Transportation Services, Voltage Support, Electric Energy Time Shift, </t>
  </si>
  <si>
    <t>Jukjeon</t>
  </si>
  <si>
    <t>Dalseo-gu</t>
  </si>
  <si>
    <t>Daegu</t>
  </si>
  <si>
    <t>http://www.wjis.co.kr</t>
  </si>
  <si>
    <t>25.08.2013</t>
  </si>
  <si>
    <t>Korea Electric Power Corporation (KEPCO)</t>
  </si>
  <si>
    <t>Daegu Metropolitan Transit Corporation</t>
  </si>
  <si>
    <t>Woojin Industrial Systems</t>
  </si>
  <si>
    <t>Woojin/Maxwell Incheon Line 2 - Wanjeong Station (205)</t>
  </si>
  <si>
    <t>Incheon</t>
  </si>
  <si>
    <t>24.05.2014</t>
  </si>
  <si>
    <t>Incheon Transit Corporation</t>
  </si>
  <si>
    <t>TOA 100 kW/250 kWh ESS</t>
  </si>
  <si>
    <t>This system is mainly constructed by the lithium iron phosphate battery heap, bi-directional converter (configured with transformer), monitoring and control systems, and the network switchgear cabinet. The system is integrated in a standard 20-foot container. The main functions of the ESS system include:  - Steady grid voltage  - Improve power supply quality - Operate islanded or grid-connected.</t>
  </si>
  <si>
    <t>10.10.2010</t>
  </si>
  <si>
    <t>JiangSu ChangZhou 100 kW/250 kWh ESS</t>
  </si>
  <si>
    <t>This ESS system is constructed with two 125 KWh battery cabinets. Mainly used for optical energy experiments.</t>
  </si>
  <si>
    <t xml:space="preserve">Distribution upgrade due to solar, </t>
  </si>
  <si>
    <t>Changzhou</t>
  </si>
  <si>
    <t>Jiangsu</t>
  </si>
  <si>
    <t>11.08.2011</t>
  </si>
  <si>
    <t>TSL</t>
  </si>
  <si>
    <t>Fujian Electric Institute 125 kW/250 kWh ESS</t>
  </si>
  <si>
    <t>The ESS is used for a storage system research project operated by Fujian EPRI and China National EPRI in cooperation. The ESS stabilizes the grid voltage, improves power supply quality, and can operate islanded or grid-connected.</t>
  </si>
  <si>
    <t>Fuzhou</t>
  </si>
  <si>
    <t>Fujian</t>
  </si>
  <si>
    <t>Fujian Electric Institute</t>
  </si>
  <si>
    <t>SDGE Poway CES, GRC ES Program Unit 4</t>
  </si>
  <si>
    <t>Saft and Powerhub will supply a 50 kWh lithium ion system to San Diego Gas and Electric (SDG&amp;amp;amp;E) for the Poway Community Energy Storage Project. The system will be used for power quality.</t>
  </si>
  <si>
    <t>Poway</t>
  </si>
  <si>
    <t>http://www.cpuc.ca.gov/NR/rdonlyres/36D1D0D0-9719-4172-BCDB-5723D303A78D/0/SDGE_StorageApplication.pdf</t>
  </si>
  <si>
    <t>28.02.2014</t>
  </si>
  <si>
    <t>San Diego Gas and Electric</t>
  </si>
  <si>
    <t>SDGE Borrego SES, GRC ES Program Unit 5</t>
  </si>
  <si>
    <t>Saft and ABB will supply a 3 MWh lithium ion system to San Diego Gas and Electric (SDG&amp;amp;amp;E) at the Borrego Substation.  The system will be used for power quality and capacity/infrastructure deferral.</t>
  </si>
  <si>
    <t xml:space="preserve">Grid-Connected Commercial (Reliability &amp;amp; Quality), Stationary Transmission/Distribution Upgrade Deferral, </t>
  </si>
  <si>
    <t>Borrego Springs</t>
  </si>
  <si>
    <t>ABB Electric</t>
  </si>
  <si>
    <t>SDGE C1243 Ortega HWY, GRC ES Program Unit 6</t>
  </si>
  <si>
    <t>Greensmith, ABB, and Samsung SDI will supply San Diego Gas and Electric (SDG&amp;amp;amp;E) with a 3 MWh lithium ion system for capacity &amp;amp;amp; infrastructure deferral and power quality.</t>
  </si>
  <si>
    <t xml:space="preserve">Stationary Transmission/Distribution Upgrade Deferral, Grid-Connected Commercial (Reliability &amp;amp; Quality), </t>
  </si>
  <si>
    <t>San Juan Capistrano</t>
  </si>
  <si>
    <t>Greensmith</t>
  </si>
  <si>
    <t>SDGE C75 Mt San Miguel, GRC ES Program Unit 7</t>
  </si>
  <si>
    <t>Greensmith, ABB and Samsung SDI will supply a 3 MWh Lithium ion system to San Diego Gas and Electric (SDG&amp;amp;amp;E) for islanding and capacity &amp;amp;amp; infrastructure deferral.</t>
  </si>
  <si>
    <t xml:space="preserve">Microgrid Capability, Stationary Transmission/Distribution Upgrade Deferral, </t>
  </si>
  <si>
    <t>El Cajon</t>
  </si>
  <si>
    <t xml:space="preserve">ACEA Raffineria Substation Smart Grid </t>
  </si>
  <si>
    <t>Lithium Ion Titanate Battery</t>
  </si>
  <si>
    <t>Toshiba Corporation announced that its Italian power systems subsidiary, Ansaldo Trasmissione &amp;amp;amp; Distribuzione S.p.A (Ansaldo T&amp;amp;amp;D), has won a contract to supply a key element of a smart grid system to Rome-based ACEA Distribuzione S.p.A (Gruppo ACEA), one of Italyâ€™s public utilities. Installation of the equipment will start in December 2011 and it is expected to be commissioned and on line by the end of spring 2012. The system to be supplied by Ansaldo T&amp;amp;amp;D comprises a 10kW photovoltaic (PV) power generation system; a 45kWh SCiBâ„¢, Toshibaâ€™s breakthrough rechargeable lithium-ion battery; chargers for electric vehicles (EV); and the overall system monitoring and control unit (Î¼EMS). Once installed at Raffineria, an ACEA substation in Rome, the system will provide an integrated solution for generating (PV), storing (SCiBâ„¢) and delivering electricity to charge EV. Such charging stations are seen as an integral part of smart grids and the next generation smart community concept for interactive power generation and distribution.</t>
  </si>
  <si>
    <t xml:space="preserve">Onsite Renewable Generation Shifting, Transportation Services, </t>
  </si>
  <si>
    <t>Raffineria</t>
  </si>
  <si>
    <t>Rome</t>
  </si>
  <si>
    <t>http://www.toshiba.co.jp/about/press/2011_09/pr2601.htm</t>
  </si>
  <si>
    <t>26.09.2011</t>
  </si>
  <si>
    <t>31.12.2011</t>
  </si>
  <si>
    <t>ACEA Distribuzione S.p.A</t>
  </si>
  <si>
    <t>10 kW PV, EV Chargers</t>
  </si>
  <si>
    <t>Â Landis+Gyrâ€™s</t>
  </si>
  <si>
    <t>Yokohama Smart City Project, SCADA Virtual Battery</t>
  </si>
  <si>
    <t>The Yokohama Smart City Project (YSCP) is an effort to develop a model for smart cities by means of cooperation between citizens, private companies, and the municipality, and to export the successful model to Japan and the rest of the world. Large-scale operational experiments are being held with Yokohama. The hierarchical bundling of energy management systems (EMS) enables energy management at the level of individual EMS and demand-side management at the level of the overall system.  One of the most unique undertakings of the Yokohama Smart City Project (YSCP) is the storage battery SCADA. SCADA stands for Supervisory Control And Data Acquisition and is a device monitoring and control system. The storage battery SCADA uses multiple storage batteries as one massive virtual battery to control battery charging and discharging. This type of system is nearly unprecedented anywhere in the world, and creating the system has made it possible to achieve moderated demand response (DR).  Participating in the project are Toshiba Corporation, Tokyo Electric Power Company (TEPCO), Incorporated, Hitachi, Ltd., Meidensha Corporation, NEC Corporation, Sharp Corporation, and Sony Energy Devices Corporation.                              Two types of batteries are controlled by the storage battery SCADA: large batteries used to adjust electric power supply and demand; and stationary batteries used in homes, commercial buildings, and so on. The batteries used for supply and demand adjustments are lithium-ion batteries manufactured by Toshiba (300 kW), Hitachi (100 kW), and NEC and Meidensha Corporation through joint development (200 kW), providing total output of 600 kW. Batteries designed for users were installed in homes and commercial buildings by Sony Energy Devices, and batteries for office buildings in Yokohama were installed by Sharp. The storage battery SCADA performs three types of functions to control these batteries: daily operation, short-cycle supply and demand adjustment, and reserve power operation. The moderated DR mentioned above is achieved by daily operation. Specifically, the storage battery SCADA sends inquiries to home and commercial building users about their spare battery capacity on the following day. The responses received indicate how much spare capacity is available and when, as well as indicating that operations of a certain type are planned for a specific time, and therefore the remaining capacity may be used freely. Based on these responses, the storage battery SCADA borrows the spare capacity of user batteries and charges the batteries from the power grid at times when power demand is relatively low. The power company estimates the shortfall in electric power compared to the amount of power needed at peak times based on daily demand forecasts and supply plans. The storage battery SCADA receives requests from the power company, gathers spare battery capacity equal to the amount of the shortfall, and stores power. In addition, when sending inquiries about spare capacity to users, the system also asks how much the users want to be paid per kilowatt hour as an incentive (payment is made for capacity actually used in 30-minute increments). The storage battery SCADA selects batteries in homes and commercial buildings up to the required storage capacity starting with the lowest incentives. In this way, the electric power company can provide the necessary power by discharging batteries when electricity supply and demand is tight. The second function, short-cycle supply and demand adjustment, is a method of using supply and demand adjustment batteries to make up for the shortfall in short-cycle adjustment capacity provided by thermal electricity generation and hydroelectric power resulting from the introduction of renewable energy, which is subject to output fluctuations. Load frequency control is performed. The third function, reserve power operation, discharges supply and demand adjustment batteries during emergencies such as when an accident occurs to the power grid in order to minimize the effects of the accident.</t>
  </si>
  <si>
    <t xml:space="preserve">Electric Bill Management, Electric Energy Time Shift, Electric Supply Capacity, Electric Supply Reserve Capacity - Spinning, </t>
  </si>
  <si>
    <t>Yokohama</t>
  </si>
  <si>
    <t>Kanagawa</t>
  </si>
  <si>
    <t>http://jscp.nepc.or.jp/article/jscpen/20140326/389815/index.shtml</t>
  </si>
  <si>
    <t>27.03.2014</t>
  </si>
  <si>
    <t>Tokyo Electric Power Corporation</t>
  </si>
  <si>
    <t>Consortium of Companies</t>
  </si>
  <si>
    <t>Toshiba, Hitachi, NEC, Meidensha Corporation</t>
  </si>
  <si>
    <t>Environment Earth Conscious Station of East Japan Railway Company</t>
  </si>
  <si>
    <t>East Japan Railway Company (JR East) installed a 240kWh-capacity GS Yuasa Corporation lithium-ion storage battery system (approximately 12.6 kWh x 19 battery units) at Hiraizumi Station on the Tohoku Line. The station is a model for JR East&amp;#039;s &amp;quot;ecoste&amp;quot; (Environment Earth Conscious Station of East Japan Railway Company) initiative aimed at powering train stations through renewable energy with zero emissions. The electric power supply system at Hiraizumi Station was installed by Mitsubishi Electric Corporation and JR East is aiming to supply all the station&amp;#039;s power from solar generation. The lithium-ion storage battery system enables JR East to store excess power generated by the solar panels and supply the power during nighttime hours and inclement weather, maximizing the effective usage of renewable energy. The installed lithium-ion storage battery system comprises 114 modules configured in series and parallel. The configuration of multiple LIM50E-12G modules, both in series and parallel, enables simple customization consistent with the customer&amp;#039;s voltage and capacity needs.</t>
  </si>
  <si>
    <t xml:space="preserve">Onsite Renewable Generation Shifting, Renewables Capacity Firming, </t>
  </si>
  <si>
    <t>Hiraizumi Station</t>
  </si>
  <si>
    <t>Hiraizumi</t>
  </si>
  <si>
    <t>Iwate</t>
  </si>
  <si>
    <t>http://www.gsyuasa-lp.com/PDFS/Hiraizumi_Station_ESS_10_07_12.pdf</t>
  </si>
  <si>
    <t>13.09.2012</t>
  </si>
  <si>
    <t>East Japan Railway Company</t>
  </si>
  <si>
    <t>GS Yuasa Corporation</t>
  </si>
  <si>
    <t>PSE Storage Innovation Project 2</t>
  </si>
  <si>
    <t>Puget Sound Energy of Bellevue, Wash., was awarded $3.8 million. Its project includes installing a BYD 2 MW/4.4 MWh lithium iron phosphate battery. As part of a previous project that was jointly funded by the Bonneville Power Administration, Primus Power, Puget Sound Energy and DOE, PNNL analyzed the costs and benefits associated with installing energy storage at various sites within PSEâ€™s service territory.  Use cases include: (1) Energy shifting; (2) Provide grid flexibility; (3) Improve distribution systems efficiency; (4) Outage management of critical loads; and (5) Optimal utilization of energy storage.</t>
  </si>
  <si>
    <t xml:space="preserve">Electric Energy Time Shift, Transmission Support, </t>
  </si>
  <si>
    <t>Bellevue</t>
  </si>
  <si>
    <t>Washington</t>
  </si>
  <si>
    <t>http://cleanenergyexcellence.org/avista-puget-sound-energy-and-snohomish-county-pud-awarded-smart-grid-grants/</t>
  </si>
  <si>
    <t>10.07.2014</t>
  </si>
  <si>
    <t>Puget Sound Energy</t>
  </si>
  <si>
    <t>Washington State Clean Energy Fund</t>
  </si>
  <si>
    <t>Miyako Island Mega-Solar Demo: Li-Ion</t>
  </si>
  <si>
    <t>The project was aimed at understanding what impacts the widespread introduction of solar power generation, whose output fluctuates widely, would have on the power transmission and distribution network (grid) and verifying the control function that benefits grid stabilization using secondary batteries. The system utilizes 25 sets of 8 kWh Li-Ion batteries.  Read a recent article on the demo here: http://goo.gl/EPn9aa</t>
  </si>
  <si>
    <t xml:space="preserve">Renewables Capacity Firming, Onsite Renewable Generation Shifting, Frequency Regulation, </t>
  </si>
  <si>
    <t>Miyakojima</t>
  </si>
  <si>
    <t>Okinawa Prefecture</t>
  </si>
  <si>
    <t>http://www.irena.org/documentdownloads/OkinawaMay2012/11_Shinji%20Uehara_Okiden.pdf</t>
  </si>
  <si>
    <t>15.10.2010</t>
  </si>
  <si>
    <t>Okinawa Electric Power Company</t>
  </si>
  <si>
    <t>PV. Wind, Thermal Plant</t>
  </si>
  <si>
    <t>Ministry of Economy, Trade and Industry (METI)</t>
  </si>
  <si>
    <t>NEDO</t>
  </si>
  <si>
    <t>DC Naval Yard Zero Energy Building</t>
  </si>
  <si>
    <t>The Washington Navy Yard Visitor&amp;#039;s Center Net Zero Energy project was completed in 2012. Various technologies were employed to achieve this including spray-foam and blown-in cellulose insulation, electrochromic windows, LED lighting, and a new geothermal heat-pump HVAC system. There are also Solar Panels and Micro-Wind turbines on the adjacent parking structure that tie into a cutting edge hybrid-gel battery system which can power the building in the event of a power failure.   The battery system was supplied by Axion Power International. It consists of a full 36 PbC battery mini-Powercube system. The project hosts a 31 kW PV system and two wind turbines tied to a a smart lead-carbon-supercapacitor battery bank. The renewable energy system sustains the building and only brings in electric power from the grid if the battery bank cannot meet the electric load, primarily in summer.</t>
  </si>
  <si>
    <t xml:space="preserve">Renewables Capacity Firming, Onsite Renewable Generation Shifting, Electric Bill Management with Renewables, On-Site Power, </t>
  </si>
  <si>
    <t>720 Kennon Street SE</t>
  </si>
  <si>
    <t>District of Columbia</t>
  </si>
  <si>
    <t>http://www.axionpower.com/profiles/investor/ResLibraryView.asp?ResLibraryID=49925&amp;amp;GoTopage=7&amp;amp;Category=1562&amp;amp;BzID=1933&amp;amp;G=680</t>
  </si>
  <si>
    <t>04.01.2012</t>
  </si>
  <si>
    <t>31 kW PV</t>
  </si>
  <si>
    <t>US Navy</t>
  </si>
  <si>
    <t>Axion Power International Inc.</t>
  </si>
  <si>
    <t>SilTek Inc.</t>
  </si>
  <si>
    <t>Enercon Wind Turbine NaS BESS</t>
  </si>
  <si>
    <t>This unit is connected to a 6 MW wind turbine.</t>
  </si>
  <si>
    <t xml:space="preserve">Renewables Capacity Firming, Onsite Renewable Generation Shifting, </t>
  </si>
  <si>
    <t>Emden</t>
  </si>
  <si>
    <t>Lower Saxony</t>
  </si>
  <si>
    <t>http://www.enercon.de/en-en/</t>
  </si>
  <si>
    <t>01.07.2009</t>
  </si>
  <si>
    <t>Enercon</t>
  </si>
  <si>
    <t>NGK Insulators Ltd.</t>
  </si>
  <si>
    <t>Gangneung Low Carbon Green City: Experience Center</t>
  </si>
  <si>
    <t>The Gangneung Green City Experience Center building is part of the ambitious Gangneung Low Carbon Green Demonstration City Project. An overview can be found here: http://goo.gl/zioS4H   The building integrates 380 PV panels, low emissivity triple-layered windows, and a 100 kWh energy storage system. The PV system generates 492 kWh/day and approximately 180,000 kWh/year which is stored in the ESS by day and released at night. The system is managed by EMS which has AMR (Automated Meter Reading). AMR allows customers to monitor their energy usage and choose to distribute it properly. This works in remote control as well.  Kokam supplied the ESS and SK C&amp;amp;amp;C integrated the system.</t>
  </si>
  <si>
    <t xml:space="preserve">Electric Bill Management with Renewables, Onsite Renewable Generation Shifting, Renewables Capacity Firming, </t>
  </si>
  <si>
    <t>Gyeongpo</t>
  </si>
  <si>
    <t>Gangneung</t>
  </si>
  <si>
    <t>Gangwon-do</t>
  </si>
  <si>
    <t>http://finance.daum.net/rich/news/finance/photo/MD20131003134508921.daum</t>
  </si>
  <si>
    <t>01.08.2013</t>
  </si>
  <si>
    <t>Gangneung-si</t>
  </si>
  <si>
    <t>Kokam</t>
  </si>
  <si>
    <t>SK C&amp;amp;C</t>
  </si>
  <si>
    <t>SCE Home Battery Pilot</t>
  </si>
  <si>
    <t>Southern California Edison expects to deliver a number of LG Chem lithium-ion units to customer homes in Q2 2014.</t>
  </si>
  <si>
    <t xml:space="preserve">Demand Response, Electric Bill Management with Renewables, Onsite Renewable Generation Shifting, Renewables Capacity Firming, </t>
  </si>
  <si>
    <t>Rosemead</t>
  </si>
  <si>
    <t>http://www.cpuc.ca.gov/NR/rdonlyres/71548FD1-B5EB-456E-8AAA-FCD25EADE77E/0/SCE_StorageTestimony.pdf</t>
  </si>
  <si>
    <t>31.07.2014</t>
  </si>
  <si>
    <t>LG Chem Ltd.</t>
  </si>
  <si>
    <t>Mifuneholdings Kagoshima Solar Plant with 1 MWh Samsung SDI</t>
  </si>
  <si>
    <t>Samsung SDI will supply its lithium-ion batteries to a Japanese company building a 1 MW solar farm, with the deal expected to then go on to furnish an initial 20 solar farms with batteries.  Edison Power, based in Tokyo, provides development services for solar power plants as well as energy management systems and distribution of large-scale lithium-ion batteries. According to Korean news agency Yonhap, Samsung SDI, the lithium-ion battery division of Korean trading company Samsung, will initially supply 1 MWh of batteries to a project Edison Power is building in Kagoshima Prefecture, on the southern island of Kyushu.</t>
  </si>
  <si>
    <t>Tokunoshima Island</t>
  </si>
  <si>
    <t>Kagoshima Prefecture</t>
  </si>
  <si>
    <t>http://asia.nikkei.com/Business/Companies/Samsung-SDI-to-sell-storage-batteries-for-solar-farms-in-Japan</t>
  </si>
  <si>
    <t>04.08.2014</t>
  </si>
  <si>
    <t>Kyushu Electric Power Company</t>
  </si>
  <si>
    <t>2 MW Solar PV</t>
  </si>
  <si>
    <t>Mifuneholdings</t>
  </si>
  <si>
    <t>Edison Power</t>
  </si>
  <si>
    <t>$971/kWh</t>
  </si>
  <si>
    <t>Foula Community Electricity Scheme</t>
  </si>
  <si>
    <t>The Isle of Foula is inhabited by 25 people and owns the title of Britain&amp;#039;s remotest outlying island. Econnect Ventures and Wind &amp;amp;amp; Sun collaborated to redesign the island&amp;#039;s electricity grid, linking the hydro, diesel, and PV assets to a battery bank that smooths renewable generation and reduces dependence on diesel fuel.</t>
  </si>
  <si>
    <t>Isle of Foula</t>
  </si>
  <si>
    <t>Highland, Scottland</t>
  </si>
  <si>
    <t>ZE2 9PN</t>
  </si>
  <si>
    <t>http://www.windandsun.co.uk/case-studies/islands-mini-grids/isle-of-foula</t>
  </si>
  <si>
    <t>-shetland-isles.aspx#.U39WKPldXXo</t>
  </si>
  <si>
    <t>01.03.2007</t>
  </si>
  <si>
    <t>01.11.2006</t>
  </si>
  <si>
    <t>19.2 kW PV Array, 15 kW hydro turbine</t>
  </si>
  <si>
    <t>UNK</t>
  </si>
  <si>
    <t>Rolls Battery LTD</t>
  </si>
  <si>
    <t>SMA America</t>
  </si>
  <si>
    <t>Wind &amp;amp; Sun LTD</t>
  </si>
  <si>
    <t>Econnect Ventures</t>
  </si>
  <si>
    <t>Malakoff Ltd</t>
  </si>
  <si>
    <t>Shetland Islands Council</t>
  </si>
  <si>
    <t>Shetland Enterprise</t>
  </si>
  <si>
    <t>Highlands and Islands Energy Company</t>
  </si>
  <si>
    <t>DD.15.YYYY 17:15:44</t>
  </si>
  <si>
    <t>Flat Holm Microgrid Project</t>
  </si>
  <si>
    <t>Wind &amp;amp;amp; Sun LTD installed the battery/inverter systems, wind turbine and PV arrays in the summer of 2006.  The system uses 3 Sunny Island SI-4500 bi-directional inverters connected as a single phase parallel cluster as the heart of the system to combine to give a high quality sine wave inverter with powerful overload capability (total of 13.5kW 30min rating). They include powerful battery chargers that ensures maximum battery lifetimes, energy management controller for loads and generators, and a generator management system. All generation is connected on the AC side with the PV using Sunny Boy inverters and the wind turbine using a Windy Boy, so cable volt losses can be minimised. The Sunny Island cluster is connected to a battery bank rated at 60 VDC 916 Ah (@ C10 rate), comprising 15 x 4V Rolls Solar RB-4KS21PS batteries. This gives a storage capacity of over 27 kWh to 50% depth of discharge.</t>
  </si>
  <si>
    <t xml:space="preserve">Electric Supply Capacity, Onsite Renewable Generation Shifting, Renewables Energy Time Shift, </t>
  </si>
  <si>
    <t>Flat Holm Island</t>
  </si>
  <si>
    <t>Wales</t>
  </si>
  <si>
    <t>CF63 1AT</t>
  </si>
  <si>
    <t>http://www.windandsun.co.uk/case-studies/islands-mini-grids/flat-holm-project</t>
  </si>
  <si>
    <t>-bristol-channel.aspx#.U39VcPldXXp</t>
  </si>
  <si>
    <t>01.06.2006</t>
  </si>
  <si>
    <t>Back up Diesel Generator, 6 kW wind turbine, 2 solar arrays with ~8 kW output</t>
  </si>
  <si>
    <t>Wind &amp;amp;amp; Sun LTD</t>
  </si>
  <si>
    <t>Bardzour Solar Farm and Storage Project</t>
  </si>
  <si>
    <t>La Reunionâ€™s grid has reached the limit of its integration capacity for the islandâ€™s significant, but intermittent, solar and wind renewables. The Bardzour project will combine the output of a solar PV farm with a Intensium Max+ 20E energy storage unit to inject energy into the grid at a constant power limited to 40 percent of the rated PV power. This will establish solar PV as a predictable and reliable part of the islandâ€™s energy mix, with no need for additional backup generation to compensate for the intermittent nature of renewable energy sources. The 9 MWh energy storage system will comprise 9 Saft IntensiumÂ® Max+ 20E containers. Each container houses 17 racks of Saftâ€™s SynerionÂ® energy storage modules, battery management, thermal management and safety management systems.</t>
  </si>
  <si>
    <t>Le Port</t>
  </si>
  <si>
    <t>La RÃ©union</t>
  </si>
  <si>
    <t>http://www.saftbatteries.com/press/press-releases/saft-signs-multi-million-euro-energy-storage-contract-la-r%C3%A9union-island</t>
  </si>
  <si>
    <t>13.01.2014</t>
  </si>
  <si>
    <t>Solar Farm</t>
  </si>
  <si>
    <t>Akuo Energy</t>
  </si>
  <si>
    <t>Ingeteam</t>
  </si>
  <si>
    <t>CERTS Test Bed ESS</t>
  </si>
  <si>
    <t>A micro-grid test bed. Princeton Power Systems is providing the inverters and the batteries.</t>
  </si>
  <si>
    <t>Grove Port</t>
  </si>
  <si>
    <t>http://certs.lbl.gov/certs-derkey-mgtb.html</t>
  </si>
  <si>
    <t>GNB Marathon</t>
  </si>
  <si>
    <t>Princeton Power Systems</t>
  </si>
  <si>
    <t>n/a</t>
  </si>
  <si>
    <t>Consortium for Electric Reliability Technology Solutions (CERTS)</t>
  </si>
  <si>
    <t>The CERTS Microgrid Test Bed is located at American Electric Power (AEP) Companyâ€™s Walnut Test Facility, pictured below, and designed to demonstrate the CERTS Microgrid Concept, which is an advanced approach for enabling the integration of multiple distributed energy resources (DER) into an electric utilityâ€™s distribution system/power grid.</t>
  </si>
  <si>
    <t>http://certs.lbl.gov/</t>
  </si>
  <si>
    <t>Exfob (Tricon) Ft. Devens Military Container</t>
  </si>
  <si>
    <t>Supporting the Department of Defenseâ€™ goal to reduce fuel use and logistics, and increase energy security, Princeton Power Systems provided a Ruggedized Energy Storage System (RESS) built around the commercial GTIB-100 Inverter with 82 kWh of lithium-ion batteries and control equipment, all built into one Tricon weatherproof enclosure.</t>
  </si>
  <si>
    <t xml:space="preserve">Load Following (Tertiary Balancing), On-Site Power, Ramping, </t>
  </si>
  <si>
    <t>37 Quebec St.</t>
  </si>
  <si>
    <t>Devens</t>
  </si>
  <si>
    <t>http://www.princetonpower.com/pdf-new/ExFOB%20Case%20Study%202.0.pdf</t>
  </si>
  <si>
    <t>01.07.2011</t>
  </si>
  <si>
    <t>US Army</t>
  </si>
  <si>
    <t>International Battery</t>
  </si>
  <si>
    <t>http://www.sandia.gov/ess/publications/SAND2013-6903.pdf</t>
  </si>
  <si>
    <t>Bi-directional EV Charging Stations, LA</t>
  </si>
  <si>
    <t>Vehicle to grid capable car charges. Princeton Power Systems are the system integrator and also provide the EV charging stations</t>
  </si>
  <si>
    <t xml:space="preserve">Transportation Services, On-Site Power, </t>
  </si>
  <si>
    <t>http://www.princetonpower.com</t>
  </si>
  <si>
    <t>Bi-directional EV chargers</t>
  </si>
  <si>
    <t>Zerobase Ocean Vodka PV Microgrid</t>
  </si>
  <si>
    <t>PV battery backup system. Princeton Power Systems integrated the power electronics. The batteries were provided by Zerobase.</t>
  </si>
  <si>
    <t xml:space="preserve">Electric Supply Reserve Capacity - Non-Spinning, Grid-Connected Residential (Reliability), Onsite Renewable Generation Shifting, Renewables Capacity Firming, </t>
  </si>
  <si>
    <t>4051 Omaopio Rd.</t>
  </si>
  <si>
    <t>Kula</t>
  </si>
  <si>
    <t>http://www.thezerobase.com/wp-content/uploads/2014/04/ZB_Case-Study_OV_2014.03.25_reduced.pdf</t>
  </si>
  <si>
    <t>01.10.2013</t>
  </si>
  <si>
    <t>60 kW Solar PV</t>
  </si>
  <si>
    <t>Hawaii Sea Spirits, LLC</t>
  </si>
  <si>
    <t>Ojai / K2</t>
  </si>
  <si>
    <t>ZeroBase Energy, LLC</t>
  </si>
  <si>
    <t>TimberRock De-MAP Test</t>
  </si>
  <si>
    <t>TimberRock has launched a sophisticated software platform for managing both demand-side and supply-side energy assets.  This Distributed Energy Management &amp;amp;amp; Aggregation Platform (De-MAPâ„¢) capability allows utilities to better integrate and manage distributed generation allowing it to serve as a vital part of their smart grid strategies. Princeton Power Systems provided 3x DRI-10 inverters built into a PV car port with battery to help TimberRock test/develop the software platform.</t>
  </si>
  <si>
    <t xml:space="preserve">Grid-Connected Commercial (Reliability &amp;amp; Quality), Transportation Services, </t>
  </si>
  <si>
    <t>Rockville</t>
  </si>
  <si>
    <t>Maryland</t>
  </si>
  <si>
    <t>http://timberrockes.com/company.html</t>
  </si>
  <si>
    <t>PV Car-port, EV Charging</t>
  </si>
  <si>
    <t>AllCell Technologies</t>
  </si>
  <si>
    <t>TimberRock Energy Solutions Inc.</t>
  </si>
  <si>
    <t>GM E-Motor Charging Station &amp;amp; Microgrid</t>
  </si>
  <si>
    <t>General Motors, OnStar and TimberRock Energy Solutions have collaborated to deploy an advanced, solar microgrid at GMâ€™s E-Motor Plant in White Marsh, Maryland. The objective of the project was to quantify how a microgrid comprised of distributed energy resources (DERs) that include solar PV, EV charging infrastructure, stationary li-ion energy storage and a ï¬‚eet of Chevy Volts could deliver an economic â€œbeneï¬t stackâ€ sufï¬cient to enable scalable, microgrid business models.  The project tightly integrates the performance of the various DERs within the microgrid via TimberRockâ€™s Distributed Energy Resources Management System (DERMS) called De-MAP. De-MAP serves as the integration platform for both the DERs and the external management systems. The DERs are aggregated and managed as a single block of capacity allowing them to â€œstraddle the meterâ€ and be dispatched to deliver value to both the host site â€“ delivering cost-effective energy and reducing demand charges â€“ and the grid by providing services like frequency regulation.  The project represents the ï¬rst commercial deployment of OnStarâ€™s Smart Grid solutions which allows EVs to be integrated with a microgrid and directly managed as grid-interactive resources. PJM, the grid operator, was heavily involved with the project since its inception and the Maryland Energy Administration has awarded the project their prestigious Game Changer award.</t>
  </si>
  <si>
    <t xml:space="preserve">Frequency Regulation, Transportation Services, </t>
  </si>
  <si>
    <t>White Marsh</t>
  </si>
  <si>
    <t>http://timberrockes.com/docs/TRES-MEA.pdf</t>
  </si>
  <si>
    <t>10.07.2013</t>
  </si>
  <si>
    <t>PV, EV Chargers</t>
  </si>
  <si>
    <t>General Motors</t>
  </si>
  <si>
    <t>TimberRock Energy Solutions Inc., GM, OnStar</t>
  </si>
  <si>
    <t>Maryland Game Changer Competitive Grant Program</t>
  </si>
  <si>
    <t>Guadaloupe Li-ion Energy to Grid Test</t>
  </si>
  <si>
    <t>Tenesol, ADEME, Saft, and EDF SEI collaborated to install 15 residential sized Saft 11 kWh Li-ion Intensium Flex units, each connected to a 2 kW PV system. The purpose of the project was to demonstrate the ability of a PV / Li-ion system to time-shift PV energy in a highly efficient and reliable way on a daily basis. For the utility (namely in a stressed grid with shortfalls in peak periods) this test simulates the future substitution of fossil fuelled peak generation assets by aggregation of a large number of decentralized, residential systems.</t>
  </si>
  <si>
    <t>Guadaloupe</t>
  </si>
  <si>
    <t>http://www.saftbatteries.com/force_download/cp_34-08_en.pdf</t>
  </si>
  <si>
    <t>05.09.2006</t>
  </si>
  <si>
    <t>01.04.2008</t>
  </si>
  <si>
    <t>01.12.2009</t>
  </si>
  <si>
    <t>EDF SystÃ¨mes Electriques Insulaires</t>
  </si>
  <si>
    <t>Tenesol</t>
  </si>
  <si>
    <t>The system fulfilled all expected functional requirements. In particular, the battery demonstrated its ability to provide a guaranteed amount of energy upon demand, corresponding to a daily depth of discharge of 50%, with an energy efficiency of 97%.</t>
  </si>
  <si>
    <t>Federal</t>
  </si>
  <si>
    <t>French Government</t>
  </si>
  <si>
    <t>SDGE Pala SES, GRC ES Program Unit 1</t>
  </si>
  <si>
    <t>Greensmith, Satcom and Wilson supplied a 1.5 Mwh lithium ion system to San Diego Gas and Electric&amp;#039;s (SDG&amp;amp;amp;E) Pala Substation for power quality.</t>
  </si>
  <si>
    <t>Pala</t>
  </si>
  <si>
    <t>Satcom</t>
  </si>
  <si>
    <t>Wilson</t>
  </si>
  <si>
    <t>SDGE Skills CES, GRC ES Program Unit 2</t>
  </si>
  <si>
    <t>Saft and Powerhub will supply a 50 kWh system to San Diego Gas and Electric&amp;#039;s (SDG&amp;amp;amp;E) Skills Community Energy Storage project. The system is for power quality.</t>
  </si>
  <si>
    <t>SDGE Clairmont CES, GRC ES Program Unit 3</t>
  </si>
  <si>
    <t>Saft and Powerhub will supply a 50 kWh lithium ion system to San Diego Gas and Electric&amp;#039;s (SDG&amp;amp;amp;E) Clairmont Community Energy Storage Project. The system will be used for power quality.</t>
  </si>
  <si>
    <t>Southwest Jiaotong University 100kW/100kWh ESS</t>
  </si>
  <si>
    <t>Relying on the advanced Fe battery technology, BYD ESS technology uses a modular, flexible design and can be easily tailored to meet a diverse set of customer needs. Up to now, BYD has a lot of successful cases of battery storage solutions from KW sized to MW sized system at home and abroad.</t>
  </si>
  <si>
    <t>Chengdu</t>
  </si>
  <si>
    <t>Sichuan</t>
  </si>
  <si>
    <t>http://www.byd.com</t>
  </si>
  <si>
    <t>11.11.2012</t>
  </si>
  <si>
    <t>Southwest Jiaotong University</t>
  </si>
  <si>
    <t>China EPRI 100kW/100kWh ESS</t>
  </si>
  <si>
    <t>China EPRI</t>
  </si>
  <si>
    <t>Shanghai Caoxi 100kW/80KWh ESS</t>
  </si>
  <si>
    <t>caoxi</t>
  </si>
  <si>
    <t>Shanghai</t>
  </si>
  <si>
    <t>01.04.2010</t>
  </si>
  <si>
    <t>Shanghai municipal Electric power company</t>
  </si>
  <si>
    <t>Zhongsheng 100kW/60kWh ESS</t>
  </si>
  <si>
    <t>Nanjing</t>
  </si>
  <si>
    <t>01.06.2010</t>
  </si>
  <si>
    <t>Shanghai 50kW/50kWh ESS</t>
  </si>
  <si>
    <t>25.03.2013</t>
  </si>
  <si>
    <t>Aikang 35 kw/37 kWh Micro-Grid</t>
  </si>
  <si>
    <t xml:space="preserve">Black Start, Electric Supply Capacity, </t>
  </si>
  <si>
    <t>Zhangjiagang</t>
  </si>
  <si>
    <t>22.11.2012</t>
  </si>
  <si>
    <t>AKCome</t>
  </si>
  <si>
    <t>China EPRI 15 kW/19kWh Micro-grid</t>
  </si>
  <si>
    <t>21.08.2012</t>
  </si>
  <si>
    <t>Enel Livorno Test Facility: 15 kW Lithium Ion</t>
  </si>
  <si>
    <t>20.08.2011</t>
  </si>
  <si>
    <t>POSCO Secondary Battery Research Activity</t>
  </si>
  <si>
    <t>With the lowest cost of ownership and zero ambient emissions, sodium energy backup systems are designed to operate in extreme temperature conditions (-40Â°C to +65Â°C). Â Able to execute more than 4500 cycles at 80% DoD. No cooling required and integrated BMS.</t>
  </si>
  <si>
    <t xml:space="preserve">Electric Supply Capacity, Electric Energy Time Shift, </t>
  </si>
  <si>
    <t>Seoul</t>
  </si>
  <si>
    <t>http://www.poscoenergy.com/</t>
  </si>
  <si>
    <t>POSCO Energy</t>
  </si>
  <si>
    <t>FIAMM Industrial Batteries</t>
  </si>
  <si>
    <t>FIAMM Energy Storage Solutions, POSCO Energy</t>
  </si>
  <si>
    <t>State Grid Shanghai FIAMM Battery Project</t>
  </si>
  <si>
    <t>With the lowest cost of ownership and zero ambient emissions, sodium energy backup systems are designed to operate in extreme temperature conditions (-40Â°C to +65Â°C). Â Able to execute more than 4500 cycles at 80% DoD. No cooling required and integrated BMS. Project provides backup power and load following during peak hours</t>
  </si>
  <si>
    <t xml:space="preserve">Onsite Renewable Generation Shifting, Load Following (Tertiary Balancing), Electric Supply Reserve Capacity - Non-Spinning, </t>
  </si>
  <si>
    <t>http://www.sgcc.com.cn/ywlm/gsgk-e/gsgk-e/gsgk-e1.shtml</t>
  </si>
  <si>
    <t>State Grid Corporation of China (SGCC)</t>
  </si>
  <si>
    <t>State Grid Corporation of China</t>
  </si>
  <si>
    <t>FIAMM Energy Storage Solutions, State Grid Corporation of China</t>
  </si>
  <si>
    <t>EDF EN Gabardone Project</t>
  </si>
  <si>
    <t>Unit: Spring 303, voltage regulation, load following</t>
  </si>
  <si>
    <t xml:space="preserve">Voltage Support, Load Following (Tertiary Balancing), </t>
  </si>
  <si>
    <t>Colombiers</t>
  </si>
  <si>
    <t>Linguadoca-Rossiglione</t>
  </si>
  <si>
    <t>http://www.edf-energies-nouvelles.com/en/</t>
  </si>
  <si>
    <t>EDF EN</t>
  </si>
  <si>
    <t>FIAMM Energy Storage Solutions, EDF EN</t>
  </si>
  <si>
    <t>Horse Island Microgrid Project</t>
  </si>
  <si>
    <t>A tiny island of four cottages, Horse Island&amp;#039;s residents sought to reduce their reliance on their two diesel generators.  In August 2009 the residents contracted Wind &amp;amp;amp; Sun LTD to install a battery bank and 6 wind turbines.</t>
  </si>
  <si>
    <t xml:space="preserve">Renewables Capacity Firming, Electric Supply Capacity, Onsite Renewable Generation Shifting, </t>
  </si>
  <si>
    <t>Horse Island</t>
  </si>
  <si>
    <t>IV26 2SY</t>
  </si>
  <si>
    <t>http://www.windandsun.co.uk/case-studies/islands-mini-grids/horse-island.aspx#.U35T1PldXXo</t>
  </si>
  <si>
    <t>01.08.2009</t>
  </si>
  <si>
    <t>18 kW windfarm</t>
  </si>
  <si>
    <t>Aeolus Power</t>
  </si>
  <si>
    <t>GreenNRG</t>
  </si>
  <si>
    <t>Aeolus Power, GreenNRG</t>
  </si>
  <si>
    <t>Urdiceto Hydroelectric Power Station</t>
  </si>
  <si>
    <t>Open-loop Pumped Hydro Storage</t>
  </si>
  <si>
    <t>Spain is facing many challenges trying to integrate a large amount of renewable energy (wind and solar) into real-time dispatch of its power generation to meet electricity demand. To meet sustainable criteria for grid stability and reliability, the major utilities in Spain are looking into alternative storage projects, and especially pumped storage projects. Spain has one of the most dynamic markets for pumped storage in southern Europe with a total installed capacity of 5, 350 MW in operation against a total estimated potential of 13,000 MW. Spain is slated to construct additional projects in the coming decades. One government report on renewable energy plans for 2011-2020 estimates a target installed capacity of about 6,300 MW by 2015 and 8,800 MW by 2020. Iberdrola, Gas Natural Fenosa (GNF), and Endesa are the three main utilities that are expected to undertake these developments to fulfill the government objective.</t>
  </si>
  <si>
    <t>Bielsa</t>
  </si>
  <si>
    <t>Aragon</t>
  </si>
  <si>
    <t>http://www.iberdrola.es/webibd/gc/prod/en/doc/INFORMEANUAL.pdf</t>
  </si>
  <si>
    <t>01.01.1929</t>
  </si>
  <si>
    <t>Iberdrola</t>
  </si>
  <si>
    <t>Valdencanas Hydroelectric Power Station</t>
  </si>
  <si>
    <t>Valdecanas</t>
  </si>
  <si>
    <t>Castilla-la Mancha</t>
  </si>
  <si>
    <t>http://www.iberdrola.com/webibd/corporativa/iberdrola?IDPAG=ENWEBCONLINLIBESPRODPOTINSTHID</t>
  </si>
  <si>
    <t>01.01.2064</t>
  </si>
  <si>
    <t>Campo Moro Hydro Power Station</t>
  </si>
  <si>
    <t>Pumped hydro was first used in Italy and Switzerland in the 1890&amp;#039;s.Â  In essence, hydro pumped storageÂ is electricity generated from the kinetic energy of falling water. This water is pumped into storage reservoirs using excess power during low demand periods and then released during high demand periods.</t>
  </si>
  <si>
    <t>Lanzada</t>
  </si>
  <si>
    <t>Lombardia</t>
  </si>
  <si>
    <t>http://www.enel.com</t>
  </si>
  <si>
    <t>01.01.1965</t>
  </si>
  <si>
    <t>Capriati Hydro Power Station</t>
  </si>
  <si>
    <t>Capriati Al Volturno</t>
  </si>
  <si>
    <t>Lazio</t>
  </si>
  <si>
    <t>01.01.1966</t>
  </si>
  <si>
    <t>Fadalto Hydro Power Station</t>
  </si>
  <si>
    <t>Fadalto</t>
  </si>
  <si>
    <t>Veneto</t>
  </si>
  <si>
    <t>http://www.enel.it/it-IT/impianti/mappa/dettaglio/fadalto-vittorio-veneto/p/090027d98192fab1</t>
  </si>
  <si>
    <t>01.01.1971</t>
  </si>
  <si>
    <t>Annual Production: 344.8 GWh</t>
  </si>
  <si>
    <t>Villa Gargnano Hydro Power Station</t>
  </si>
  <si>
    <t>Gargnano</t>
  </si>
  <si>
    <t>Brescia</t>
  </si>
  <si>
    <t>http://www.enel.it/it-IT/impianti/mappa/dettaglio/gargnano/p/090027d98192f85f</t>
  </si>
  <si>
    <t>01.01.1964</t>
  </si>
  <si>
    <t>Gaudalami Hydro Power Station</t>
  </si>
  <si>
    <t>Piana Degli Albanesi</t>
  </si>
  <si>
    <t>Sicily</t>
  </si>
  <si>
    <t>http://www.enel.it/it-IT/impianti/mappa/dettaglio/guadalami-piana-degli-albanesi/p/090027d98192f9cd</t>
  </si>
  <si>
    <t>01.01.1960</t>
  </si>
  <si>
    <t>Enel Greenpower</t>
  </si>
  <si>
    <t>Pracomune Hydro Power Station</t>
  </si>
  <si>
    <t>Ultimo</t>
  </si>
  <si>
    <t>Bolzano</t>
  </si>
  <si>
    <t>http://www.enel.it/it-IT/impianti/mappa/dettaglio/pracomune-ultimo/p/090027d98192fa10</t>
  </si>
  <si>
    <t>01.01.1968</t>
  </si>
  <si>
    <t>Annual Production: 70 GWh</t>
  </si>
  <si>
    <t>Taloro Hydro Power Station</t>
  </si>
  <si>
    <t>Ovodda</t>
  </si>
  <si>
    <t>Sardinia</t>
  </si>
  <si>
    <t>http://www.enel.it/it-IT/impianti/mappa/sardegna/taloro_ovodda.aspx</t>
  </si>
  <si>
    <t>01.01.1972</t>
  </si>
  <si>
    <t>Ananaigawa Hydroelectric Power Station</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</si>
  <si>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t>
  </si>
  <si>
    <t>Kami</t>
  </si>
  <si>
    <t>KÅchi</t>
  </si>
  <si>
    <t>http://www.yonden.co.jp/english/</t>
  </si>
  <si>
    <t>01.01.1961</t>
  </si>
  <si>
    <t>Shikoku Electric Power Company</t>
  </si>
  <si>
    <t>Jiangsu 100kW/400kWh ESS</t>
  </si>
  <si>
    <t>25.02.2013</t>
  </si>
  <si>
    <t>JiangSu Electric Power</t>
  </si>
  <si>
    <t>System efficiency: ï¼ž90%</t>
  </si>
  <si>
    <t>XinAo (ENN) 100kW/400kWh ESS</t>
  </si>
  <si>
    <t>Langfang</t>
  </si>
  <si>
    <t>Hebei</t>
  </si>
  <si>
    <t>26.11.2010</t>
  </si>
  <si>
    <t>ENN Group</t>
  </si>
  <si>
    <t>Zhongdianpurui 100kW/400kWh ESS</t>
  </si>
  <si>
    <t>Zhangjiakou</t>
  </si>
  <si>
    <t>30.04.2011</t>
  </si>
  <si>
    <t>China EPRI Science &amp;amp;amp; Technology</t>
  </si>
  <si>
    <t>Shanghai Pujiang 50kW/160kWh ESS</t>
  </si>
  <si>
    <t>Pujiang</t>
  </si>
  <si>
    <t>30.09.2010</t>
  </si>
  <si>
    <t>Anapo (Solarino) Pumped Storage Plant</t>
  </si>
  <si>
    <t>The first unit came into operation in 1989. The plant utilises 4 reversible turbines.</t>
  </si>
  <si>
    <t>Solarino</t>
  </si>
  <si>
    <t>http://www.rteknos.it/area_clienti/pdf_file/ismes/203.pdf</t>
  </si>
  <si>
    <t>Bargi Hydro Power Plant</t>
  </si>
  <si>
    <t>The pumped power plant contains 2 reversible turbines that allow it to pump water back into its upper reservoir during off-peak times.</t>
  </si>
  <si>
    <t>Bargi</t>
  </si>
  <si>
    <t>Emilia-romagna</t>
  </si>
  <si>
    <t>01.01.1975</t>
  </si>
  <si>
    <t>Enel SpA</t>
  </si>
  <si>
    <t>Annual Production: 557,728 MWh</t>
  </si>
  <si>
    <t>Rovina Hydro Power Plant (Entracque Pumped Storage)</t>
  </si>
  <si>
    <t>The Entracque Power Plant, also known as The Upper Gesso Plant, is a pumped-storage hydroelectric power station located in Valle Gesso just south of Entracque, Italy. The power station contains pump-generators for two co-located but hydraulically separated power schemes; the Chiotas-Piastra Plant and Rovina-Piastra Plant. Both plants use separate upper reservoirs but use Lago della Piastra as their common lower reservoir. To produce power, water is released from the upper reservoirs to the power station located at the lower reservoir. The pump-generators re-fill the reservoirs and the process repeats as needed. The Chiotas&amp;#039; upper reservoir, Lago del Chiotas, is located much higher in the valley and larger than Rovina&amp;#039;s Lago della Rovina which affords it the ability to produce more electricity. The installed capacity of Chiotas is 1,184 MW with a hydraulic head (water drop in elevation) of 1,048 m (3,438 ft) while Rovina has an installed capacity of 133.67 MW and a head of 598 m (1,962 ft). Construction on the plant began in 1962 and operations started in 1982.</t>
  </si>
  <si>
    <t>Entracque</t>
  </si>
  <si>
    <t>Cuneo</t>
  </si>
  <si>
    <t>http://en.wikipedia.org/wiki/Entracque_Power_Plant</t>
  </si>
  <si>
    <t>01.01.1980</t>
  </si>
  <si>
    <t>San Fiorano Hydro Power Station</t>
  </si>
  <si>
    <t>The central San Fiorano is a hydroelectric power generation and pumping owned by ENEL with a total capacity of 568 MW and an average annual production of 342 GWh . It is located in Scianica, in the territory of Joint Sellero, in the province of Brescia.  Equipped with Pelton turbines is the hydroelectric plant Italian with the highest average difference between basin and turbine: 1403.80 meters (the minimum is 1361.50 m and the maximum is 1439.70 m)</t>
  </si>
  <si>
    <t>Scianica</t>
  </si>
  <si>
    <t>http://it.wikipedia.org/wiki/Centrale_idroelettrica_di_San_Fiorano</t>
  </si>
  <si>
    <t>01.01.1973</t>
  </si>
  <si>
    <t>Average annual production of 342 GWh</t>
  </si>
  <si>
    <t>Caliraya-Botocan-Kalayaan (CBK) Hydro-Elecric Power Plant Project</t>
  </si>
  <si>
    <t>In Mar 2005, J-Power acquired 50% of the CBK hydro plants from IMPSA and Edison Mission Energy The other 50% is held by Sumitomo Corp. The Kalayaan site is 60km south of Manila. The first stage was commissioned on 28 Feb 1983 and EPDC did the feasibility study in Jan 1990 for Phase-II. A fifth set is now in design. There are two upper storage reservoirs and the lower reservoir is Laguna de Bay. Maximum static head is 289m. The reservoirs are connected by a 2.3km steel penstock.  http://globalenergyobservatory.org/geoid/41706</t>
  </si>
  <si>
    <t>Kalayaan</t>
  </si>
  <si>
    <t>Laguna</t>
  </si>
  <si>
    <t>Philippines</t>
  </si>
  <si>
    <t>http://pippaonline.org/node/36</t>
  </si>
  <si>
    <t>01.05.2004</t>
  </si>
  <si>
    <t>01.01.1999</t>
  </si>
  <si>
    <t>Sumitomo Electric Industries, Ltd.</t>
  </si>
  <si>
    <t>Electric Power Development Co., Ltd.(J-Power)</t>
  </si>
  <si>
    <t>ELC Electroconsult SpA, Ansaldo, Sta Clara International Corp, John Holland Group</t>
  </si>
  <si>
    <t>Frunzaru Reversible Pump Hydro Power Station</t>
  </si>
  <si>
    <t>At the Frunzaru node the storage lake length is 15 km with a width of 1 km and surface area of 1.280 ha. The left bank dike is 16,000 m long and the right bank is 19,223 m long.   Pumping station Pesta is installed on the right bank dike at km 8+200 with intake capabilities of up to 24 m/s, and in the left bank dike another pump station which can take over up to 4.3 m/s.</t>
  </si>
  <si>
    <t>SprÃ¢ncenata</t>
  </si>
  <si>
    <t>Giurgiu</t>
  </si>
  <si>
    <t>http://www.hidroconstructia.com/dyn/2pub/proiecte_det.php?id=207&amp;amp;pg=6</t>
  </si>
  <si>
    <t>01.01.1990</t>
  </si>
  <si>
    <t>Hidroelectrica S.A.</t>
  </si>
  <si>
    <t>Average output 104.00 GWh/year</t>
  </si>
  <si>
    <t>Gabriel Y Galan Hydroelectric Power Station</t>
  </si>
  <si>
    <t>Guijo De Granadilla</t>
  </si>
  <si>
    <t>Extremadura</t>
  </si>
  <si>
    <t>01.01.1982</t>
  </si>
  <si>
    <t>Gobantes Hydroelectric Power Station</t>
  </si>
  <si>
    <t>Gobantes</t>
  </si>
  <si>
    <t>Andalucia</t>
  </si>
  <si>
    <t>www.endesa.com</t>
  </si>
  <si>
    <t>01.01.1955</t>
  </si>
  <si>
    <t>Guijo de Grandadilla Hydroelectric Power Station</t>
  </si>
  <si>
    <t>Guijo de Grandadilla</t>
  </si>
  <si>
    <t>Pintado Hydroelectric Power Station</t>
  </si>
  <si>
    <t>Spain is facing many challenges trying to integrate a large amount of renewable energy (wind and solar) into real-time dispatch of its power generation to meet electricity demand. To meet sustainable criteria for grid stability and reliability, the major utilities in Spain are looking into alternative storage projects, and especially pumped storage projects. Spain has one of the most dynamic markets for pumped storage in southern Europe with a total installed capacity of 5,350 MW in operation against a total estimated potential of 13,000 MW. Spain is slated to construct additional projects in the coming decades. One government report on renewable energy plans for 2011-2020 estimates a target installed capacity of about 6,300 MW by 2015 and 8,800 MW by 2020. Iberdrola, Gas Natural Fenosa (GNF), and Endesa are the three main utilities that are expected to undertake these developments to fulfill the government objective.</t>
  </si>
  <si>
    <t>Cazalla Sierra</t>
  </si>
  <si>
    <t>Sevilla</t>
  </si>
  <si>
    <t>http://www.cne.es/cne/doc/publicaciones/anex5_84.pdf</t>
  </si>
  <si>
    <t>Puente Bibey Hydroelectric Power Station</t>
  </si>
  <si>
    <t>Puente Bibey hydropower plantis aÂ hydroelectric power plantÂ inÂ Spain, of aÂ pumped storage power plantÂ .It is located in the riverÂ BibeyÂ and associated water trayBaodemningenÂ .Â The installed capacity is 315Â MWÂ .It has reversibleturbinesÂ and two water reservoirs.</t>
  </si>
  <si>
    <t>Manzaneda</t>
  </si>
  <si>
    <t>Galicia</t>
  </si>
  <si>
    <t>Tanes Hydroelectric Power Station</t>
  </si>
  <si>
    <t>The pumping station has a net average head for generation of 102 meters and 105 meters for pumping, the useable volume of the reservoir is 25.3 HM3 and utilizes a gravity dam. There are two alternators and the pumping capacity is 114.5 MW viaurbines that are Francis, vertical and reversible. The reservoirs are used to supply water to the central area of Asturias (CADASA).</t>
  </si>
  <si>
    <t>Redes National Park</t>
  </si>
  <si>
    <t>Asturias</t>
  </si>
  <si>
    <t>http://www.hcenergia.com/en/about-us/generation/hydro-electric-plants/tanes</t>
  </si>
  <si>
    <t>01.01.1970</t>
  </si>
  <si>
    <t>Energias de Portugal (EDP)</t>
  </si>
  <si>
    <t>Torrejon Hydroelectric Power Station</t>
  </si>
  <si>
    <t>Torrejon</t>
  </si>
  <si>
    <t>Caceres</t>
  </si>
  <si>
    <t>Netlab2 Sonderbuch</t>
  </si>
  <si>
    <t>This is a pilot project developed by EnBW that is focused on dynamic, local voltage control using Lithium-Ion Battery technology.</t>
  </si>
  <si>
    <t>Zwiefalten</t>
  </si>
  <si>
    <t>http://www.enbw.com/</t>
  </si>
  <si>
    <t>04.09.2013</t>
  </si>
  <si>
    <t>EnBW</t>
  </si>
  <si>
    <t>Round trip efficiency of 95% with response time &amp;lt; 1 second</t>
  </si>
  <si>
    <t>Enel Livorno Test Facility: 10 kW Vanadium Redox Flow</t>
  </si>
  <si>
    <t xml:space="preserve">Renewables Capacity Firming, Renewables Energy Time Shift, Voltage Support, </t>
  </si>
  <si>
    <t>01.12.2010</t>
  </si>
  <si>
    <t>Cellstrom (Gildemeister Energy Solutions)</t>
  </si>
  <si>
    <t>Xi&amp;#039;an EV Charging Staion and Wind-Solar-Storage Microgrid Pilot Project</t>
  </si>
  <si>
    <t>Community Energy Storage pilot project integrating solar and wind energy for an EV charging station.</t>
  </si>
  <si>
    <t xml:space="preserve">Renewables Capacity Firming, Renewables Energy Time Shift, On-Site Power, </t>
  </si>
  <si>
    <t>Shaanxi</t>
  </si>
  <si>
    <t>http://www1.cnesa.org/indexe.php</t>
  </si>
  <si>
    <t>11.12.2013</t>
  </si>
  <si>
    <t>State Grid Corporation of China&amp;#039;s (SGCC)</t>
  </si>
  <si>
    <t>Cherokee County</t>
  </si>
  <si>
    <t>North Carolina</t>
  </si>
  <si>
    <t>http://www.tva.gov/</t>
  </si>
  <si>
    <t>24.05.1956</t>
  </si>
  <si>
    <t>04.01.1954</t>
  </si>
  <si>
    <t>Tennessee Valley Authority</t>
  </si>
  <si>
    <t>Allis-Chalmers Company</t>
  </si>
  <si>
    <t>Orphey Hydro Power Plant</t>
  </si>
  <si>
    <t>The Orphey Hydro Power Plant is an active hydro power project near Krichim, Bulgaria. It has 4 individual Francis turbines which will deliver up to 160 MW of power. One of the turbines can be used as a pump as well (38 MW), making this power plant a pumped storage type. The plant uses water from the Vacha Reservoir, and is part of the Dospat-Vacha Hydro Power Cascade.  https://en.wikipedia.org/wiki/Orphey_Hydroelectric_Power_Station</t>
  </si>
  <si>
    <t>Smolyan</t>
  </si>
  <si>
    <t>Devin</t>
  </si>
  <si>
    <t>Bulgaria</t>
  </si>
  <si>
    <t>http://www.nek.bg/cgi?d=1434</t>
  </si>
  <si>
    <t>01.01.1988</t>
  </si>
  <si>
    <t>NEK EAD</t>
  </si>
  <si>
    <t>115,789  MWh Annually</t>
  </si>
  <si>
    <t>Rustenburg VRLA Project</t>
  </si>
  <si>
    <t>Valve Regulated Lead-acid Battery</t>
  </si>
  <si>
    <t>The project incorporated 48 x 250W solar panels on frames tracking the sun angle, 24 x 2V 1660Ah battery cells, 4 x MPPT controllers, and 2 x 10kW inverters</t>
  </si>
  <si>
    <t>Rustenburg</t>
  </si>
  <si>
    <t>North West</t>
  </si>
  <si>
    <t>http://www.kestrelwind.co.za</t>
  </si>
  <si>
    <t>08.12.2013</t>
  </si>
  <si>
    <t>04.12.2013</t>
  </si>
  <si>
    <t>ESKOM</t>
  </si>
  <si>
    <t>EBJ Mining</t>
  </si>
  <si>
    <t>Kestrel Renewable Energy</t>
  </si>
  <si>
    <t>Poithan (Jayakwadi Dam) Hydro Station</t>
  </si>
  <si>
    <t>Jayakwadi Dam houses a hydroelectric power plant with installed power generating capacity of 12 MW. The water used for power generation is pumped back to main reservoir using a pump house.</t>
  </si>
  <si>
    <t>Jayakwadi</t>
  </si>
  <si>
    <t>Maharashtra</t>
  </si>
  <si>
    <t>http://en.wikipedia.org/wiki/Jayakwadi_Dam#Location</t>
  </si>
  <si>
    <t>01.01.1976</t>
  </si>
  <si>
    <t>01.01.2065</t>
  </si>
  <si>
    <t>Government of Maharashtra</t>
  </si>
  <si>
    <t>100kW/60kWh For Zhongsheng</t>
  </si>
  <si>
    <t>Relying on the advanced Fe battery technology, BYD ESS technology uses a modular, flexible design and can be easily tailored to meet a diverse set of customer needs. Up to now, BYD has a lot of successful cases of battery storage solutions from KW sized to MW sized system at home and abroad.  The 100kW ESS is used in Nanjing Zhongsheng photoelectric new energy Co., LTDâ€”National energy solar power research center, and cooperated on-grid PV station to the comprehensive test.</t>
  </si>
  <si>
    <t>Zhongsheng</t>
  </si>
  <si>
    <t>http://www.byd.com/energy/reference_ess.htm</t>
  </si>
  <si>
    <t>DD.06.YYYY</t>
  </si>
  <si>
    <t>Nanjing Zhongsheng Photoelectric New Energy Co.</t>
  </si>
  <si>
    <t>100kW/400kWh For Zhongdian Purui</t>
  </si>
  <si>
    <t xml:space="preserve">Black Start, Load Following (Tertiary Balancing), Electric Energy Time Shift, Electric Supply Capacity, </t>
  </si>
  <si>
    <t>Zhangbei</t>
  </si>
  <si>
    <t>China EPRI Purui Zhangbei Wind Generation Research Company Co.,Ltd</t>
  </si>
  <si>
    <t xml:space="preserve"> 50kW/160KWh For Shanghai Jiaotong University</t>
  </si>
  <si>
    <t xml:space="preserve">Load Following (Tertiary Balancing), </t>
  </si>
  <si>
    <t>Shanghai Jiaotong University</t>
  </si>
  <si>
    <t>01.04.2011</t>
  </si>
  <si>
    <t>Passivhaus 50kW/130kWh ESS</t>
  </si>
  <si>
    <t>Relying on the advanced Fe battery technology, BYD ESS technology uses a modular, flexible design and can be easily tailored to meet a diverse set of customer needs. Up to now, BYD has a lot of successful cases of battery storage solutions from KW sized to MW sized system at home and abroad.  The ESS will store solar power from four one family houses and take part in the electricity market while storing peaking power. The managing software is provided via Ampard AG.</t>
  </si>
  <si>
    <t xml:space="preserve">Onsite Renewable Generation Shifting, Electric Bill Management, On-Site Power, </t>
  </si>
  <si>
    <t>Bern</t>
  </si>
  <si>
    <t>01.11.2013</t>
  </si>
  <si>
    <t>Passivhaus Technik AG</t>
  </si>
  <si>
    <t>Ampard AG</t>
  </si>
  <si>
    <t>100kW/80kWh For Shanghai Electric</t>
  </si>
  <si>
    <t>In 2010, the Shanghai electric 100kW ESS was used for the Shanghai World Expo. After the World Expo, the system was carried back to BYD and now it is used for micro-grid research.</t>
  </si>
  <si>
    <t>Pingshan</t>
  </si>
  <si>
    <t>Shenzhen</t>
  </si>
  <si>
    <t>Shanghai Electric Power Co.</t>
  </si>
  <si>
    <t>Tods Corner Power Station</t>
  </si>
  <si>
    <t>Tods Corner Power Station was developed to recover the available energy from the water out of Arthurs Lake Pumping Station. The power station is located on the south-eastern shore of Great Lake and is supplied with water via a 105 metre-long penstock connected to an open flume which carries the discharge from Arthurs Lake pumping station.  A manually operated gate is installed at the intake to enable the penstock and turbine to be  dewatered for maintenance and to control flow while filling the penstock. A draft tube valve is  provided for dewatering purposes. The generator is connected to the system at its output voltage of 6.6kV via an SF6 circuit breaker  and an overhead line to Arthurs Lake switchyard where it is connected to the transformer bank.</t>
  </si>
  <si>
    <t>Great Lake</t>
  </si>
  <si>
    <t>Tasmania</t>
  </si>
  <si>
    <t>http://www.hydro.com.au/system/files/documents/PS_Factsheets/TodsCorner_Power_Station-Fact-Sheets.pdf</t>
  </si>
  <si>
    <t>Hydro Tasmania</t>
  </si>
  <si>
    <t>Siemens</t>
  </si>
  <si>
    <t xml:space="preserve">Jukla Hydro Power Plants </t>
  </si>
  <si>
    <t>Jukla power plant is located in Kvinnherad Municipality in Hordaland County. The power station exploits an elevation difference from the regulation reservoir in lake Juklavatn. Water is also collected from reservoirs in lakes Dravladalsvatn Jukladalsvatn and KvanngrÃ¸vvatn as well as a few creek intakes. The cathment area encompasses  the north west and north side of the Folgefonna glacier in Kvinnherad Jondal and Ullensvang municipalities. Lake Juklavatn is regulated between 1060 and 950 metres above sea level. Lake Dravladalsvatn between 957 and 880 metres above sea level. Lake Jukladalsvatn between 1083 and 950 metres above sea level.  When the water has been used in the power station it is pumped onwards for use in Mauranger power plant. The power station started production in 1974 and has an installed capacity of 40 MW. Statkraft</t>
  </si>
  <si>
    <t>Kvinnherad</t>
  </si>
  <si>
    <t>Hordaland</t>
  </si>
  <si>
    <t>Norway</t>
  </si>
  <si>
    <t>http://www.statkraft.com/energy-sources/power-plants/</t>
  </si>
  <si>
    <t>01.01.1974</t>
  </si>
  <si>
    <t>Statkraft</t>
  </si>
  <si>
    <t>Annual Production: 76 GWh</t>
  </si>
  <si>
    <t>StÃ¸lsdal Pumped Hydro Power Plant</t>
  </si>
  <si>
    <t>StÃ¸lsdal power plant is a hydropower plant on the Ulla-FÃ¸rre river system in Hjelmeland Municipality in Rogaland County. The power plant came online in 1986. The power plant has an installed capacity of 17 MW as a power plant and 2x3 MW of installed pump capacity. The water can be pumped up into Kvilldal power plant&amp;#039;s intake reservoir. The power plant exploits the elevation difference of 103 metres from lake Kvivatnet and lake BjÃ¸rndalsvatnet. Lake Vassbotnvatnet is used as a regulation reservoir for the pumping station. The lake can be regulated between 475 and 470 metres above sea level.  Statkraft</t>
  </si>
  <si>
    <t>Hjelmeland</t>
  </si>
  <si>
    <t>Rogaland</t>
  </si>
  <si>
    <t>01.01.1986</t>
  </si>
  <si>
    <t>51 GWh</t>
  </si>
  <si>
    <t>Saurdal Hydro Power Station</t>
  </si>
  <si>
    <t>Saurdal power plant is located in Suldal Municipality, Rogaland County. The power plant came online in 1985-86, and is a reservoir and pumped storage power plant which exploits the water resources and waterfall from Norway&amp;#039;s largest reservoir, BlÃ¥sjÃ¸.</t>
  </si>
  <si>
    <t>Suldal</t>
  </si>
  <si>
    <t>952 GWh</t>
  </si>
  <si>
    <t>Aurland III Hydro Power Plant</t>
  </si>
  <si>
    <t>Aurland III is a hydropower plant at lake Vetlebotnvatn in Aurland  in Sogn og Fjordane county. The power plant was opened in 1979 and is a combined power plant/pumped storage power plant. During summer, water is pumped from lake Vetlebotnvatn up to lake Nyhellervatnet. The water is then used for electricity production in the same plant during winter. Two reversible Francis turbines utilises a gross head of 400 metres from lake Nyhellervatnet.</t>
  </si>
  <si>
    <t>Aurland</t>
  </si>
  <si>
    <t>Sogn og Fjordane</t>
  </si>
  <si>
    <t>01.01.1979</t>
  </si>
  <si>
    <t>E-CO Energi</t>
  </si>
  <si>
    <t>70 GWh</t>
  </si>
  <si>
    <t>Niedzica Pumped Storage Power Plant</t>
  </si>
  <si>
    <t>First studies for this PSP scheme began in 1950 and development work continued until 1964 when comprehensive land use planning through the Dunajec River basin was completed. Approval was granted in 1968 and construction got underway in 1970/71. The first water storage facilities were commissioned in 1994 and the entire project completed in 1997. Above the reservoir is Niedzica Castle, built in the 14th century by the Hungarians to protect an important trade route through the Dunajec Valley.  http://www.industcards.com/ps-poland.htm</t>
  </si>
  <si>
    <t>Jezioro Sromowiekie</t>
  </si>
  <si>
    <t>Malopolskie</t>
  </si>
  <si>
    <t>Poland</t>
  </si>
  <si>
    <t>http://globalenergyobservatory.org/geoid/42476</t>
  </si>
  <si>
    <t>01.01.1997</t>
  </si>
  <si>
    <t>Polish Government</t>
  </si>
  <si>
    <t>CKD, Skoda</t>
  </si>
  <si>
    <t>Zespol Elektrowni Wodnych Niedzica S.A.</t>
  </si>
  <si>
    <t>Energoprojekt-Warszawa, Skansa</t>
  </si>
  <si>
    <t>Porabka-Zar Pumped Storage Power Plant</t>
  </si>
  <si>
    <t>The Porabka-Zar Pumped Storage Power Plant is the only power plant in Poland that is underground. The plant is a classic pumped storage power plant designed for regulation of the power system during load peaks and dips. Quick start-up power (180 sec. Working generational).  Pumping potential of the plant is up to 540MW.  http://globalenergyobservatory.org/geoid/42466</t>
  </si>
  <si>
    <t>EnergetykÃ³w 9</t>
  </si>
  <si>
    <t>Porabka</t>
  </si>
  <si>
    <t>Slaskie</t>
  </si>
  <si>
    <t>http://www.zewpz.pl/pzar.html#1</t>
  </si>
  <si>
    <t>Elek Szczytowo-Pompowe (esp)</t>
  </si>
  <si>
    <t>Annual production is 640 GWh and pumping use is 840GWh, Cycle efficiency: 75%</t>
  </si>
  <si>
    <t>Tunghai Green Transportation Management and Development / Low Carbon Demonstration Project</t>
  </si>
  <si>
    <t>An independent solar powered battery exchange station for e-bikes and e-scooters was established at Tunghai University located in Taichung City in central Taiwan.  It uses the solar power electronics provided by Kingroup Systems Corporation and the solar power controller utilizes the maximum power point tracking (MPPT) technology for charging 8 pieces of 12V, 75Ah Lead Acid batteries by 2KW solar panels.  This is the one independent solar powered EV battery exchange station and can be duplicated easily. NEXcell had assisted Tunghai University in the design of EV battery exchange system and the set-up of this off-grid solar power station.</t>
  </si>
  <si>
    <t>Taichung</t>
  </si>
  <si>
    <t>http://enger.thu.edu.tw</t>
  </si>
  <si>
    <t>21.10.2012</t>
  </si>
  <si>
    <t>Tunghai University</t>
  </si>
  <si>
    <t>Kingroup Systems Corporation</t>
  </si>
  <si>
    <t>NEXcell BATTERY Co., Ltd</t>
  </si>
  <si>
    <t>Cochrane Thermal Power Station Storage System</t>
  </si>
  <si>
    <t>The Cochrane facility being developed by AES Gener, will incorporate AES Energy Storageâ€™s Advanced Reserves product. The advanced lithium-ion battery modules for the project will be supplied by GS Yuasa, and the battery cells will be supplied by Lithium Energy Japan (a joint venture between GS Yuasa and Mitsubishi). The Grid Services division of Parker-Hannifin will provide power conversion and system-level services. The battery energy storage systems in combination with the energy produced by the Cochrane generating station will provide responsive, reliable power in the Northern Grid.</t>
  </si>
  <si>
    <t>Mejillones</t>
  </si>
  <si>
    <t>Antofagasta</t>
  </si>
  <si>
    <t>Chile</t>
  </si>
  <si>
    <t>http://www.mitsubishicorp.com/jp/en/pr/archive/2012/html/0000017852.html</t>
  </si>
  <si>
    <t>06.12.2012</t>
  </si>
  <si>
    <t>AES Gener</t>
  </si>
  <si>
    <t>532 MW Coal-Hybrid Power Plant</t>
  </si>
  <si>
    <t>Mitsubishi</t>
  </si>
  <si>
    <t>GS Yuasa &amp;amp; Lithium Energy Japan</t>
  </si>
  <si>
    <t>Mistubishi Corporation</t>
  </si>
  <si>
    <t>Parker Hannifin Corporation</t>
  </si>
  <si>
    <t>AES Gener &amp;amp; AES Energy Storage</t>
  </si>
  <si>
    <t>El Hierro Hydro-Wind Plant</t>
  </si>
  <si>
    <t>El Hierro, the smallest of the Canary islands, commissioned an open loop pumped hydro plant specifically designed to supplement the islands wind turbines.  The system will be made up of two reservoirs of water, a wind farm, a hydroelectric plant, a pumping station and a diesel powered facility (already in existence). The lower reservoir will have a capacity of up to 150,000 cubic meters of water, while the upper reservoir, which is a natural volcanic caldera, will be able to store up to 556,000 cubic meters. The five turbine wind farm will have installed capacity of 11.5 MW; the hydroelectric plant, with four Pelton turbines will have installed capacity of 11.3 MW and the pumping plant 6 MW. The Llanos Blancos plant has installed capacity of 12.7 MW.  Read the 6/27/14 release: http://goo.gl/qBP9qu</t>
  </si>
  <si>
    <t xml:space="preserve">Renewables Capacity Firming, Renewables Energy Time Shift, Electric Supply Capacity, </t>
  </si>
  <si>
    <t>El Hierro</t>
  </si>
  <si>
    <t>http://www.goronadelviento.es/</t>
  </si>
  <si>
    <t>27.06.2014</t>
  </si>
  <si>
    <t>Canary Island Council</t>
  </si>
  <si>
    <t>Andritz Hydro, Flowserve</t>
  </si>
  <si>
    <t>Gorona del Viento</t>
  </si>
  <si>
    <t>Spanish Governmentâ€™s Institute for Diversification and Energy Saving</t>
  </si>
  <si>
    <t>Duke Energy- Residential</t>
  </si>
  <si>
    <t>Used as a residential energy storage device integrating a 6 kW/11.52 Silent Power lithium-ion residential energy storage unit that is grid connected with PV input.</t>
  </si>
  <si>
    <t xml:space="preserve">Grid-Connected Residential (Reliability), Renewables Energy Time Shift, </t>
  </si>
  <si>
    <t>Charlotte</t>
  </si>
  <si>
    <t>http://www.silentpwr.com</t>
  </si>
  <si>
    <t>Duke Energy</t>
  </si>
  <si>
    <t>Customer side of the meter remotely controlled by utility.</t>
  </si>
  <si>
    <t>Bajina Basta Reversible Hydro Power Plant</t>
  </si>
  <si>
    <t>The energy system of Serbia has one specific plant, a pumped storage hydro power plant Bajina Basta. While operating with the generator, it is practically a hydro power plant with all relevant advantages-characteristics. While operating with pumps, it has a very rigid characteristics. The level of use of pump-turbine is 0.73, which defines this plant as a consumer. Water inflow in the upper storage reservoir is insignificant in comparison with the pumped quantities of water. These reasons cause a rational use of the plant in terms of its maximum engagement in operating with generator within the shortest possible time.  http://www.eps.rs/Eng/Article.aspx?lista=Sitemap&amp;amp;amp;id=71  http://globalenergyobservatory.org/geoid/44122</t>
  </si>
  <si>
    <t>Perucac</t>
  </si>
  <si>
    <t>Zlatibor</t>
  </si>
  <si>
    <t>Serbia</t>
  </si>
  <si>
    <t>http://www.eps.rs/Eng/Article.aspx?lista=Sitemap&amp;amp;id=71</t>
  </si>
  <si>
    <t>23.09.1982</t>
  </si>
  <si>
    <t>Elektroprivreda Srbije (EPS)</t>
  </si>
  <si>
    <t>Elektroproject</t>
  </si>
  <si>
    <t>Annual Production: 501 GWh</t>
  </si>
  <si>
    <t>Holaniku at Keahole Point</t>
  </si>
  <si>
    <t>Heat Thermal Storage</t>
  </si>
  <si>
    <t>Technology:	Parabolic trough Land Area:	 3 acres PPA/Tariff Date:	 January 1, 2010  Plant Configuration Solar Field # of Solar Collector Assemblies (SCAs):	 1,008 SCA Manufacturer (Model):	 Sopogy (SopoNovaÂ®) SCA Drive Manufacturer:	Sopogy (SopoTrackerâ„¢) Heat-Transfer Fluid Type:	Xceltherm-600 Solar-Field Inlet Temp:	 93Â°C Solar-Field Outlet Temp:	 176Â°C Power Block Turbine Capacity (Gross):	 2.0 MW Turbine Capacity (Net):	 2.0 MW Output Type:	Steam Rankine Cooling Method:	Wet cooling</t>
  </si>
  <si>
    <t>Keahole Point</t>
  </si>
  <si>
    <t>http://www.nrel.gov/csp/solarpaces/project_detail.cfm/projectID=71</t>
  </si>
  <si>
    <t>Keahole Solar Power</t>
  </si>
  <si>
    <t>Keahole Solar Power, Sopogy</t>
  </si>
  <si>
    <t>Energy Industries Corporation, Inc.</t>
  </si>
  <si>
    <t>Electricity Generation: 4,030 MWh/yr</t>
  </si>
  <si>
    <t>Yangzhuoyong Lake Pumped Hydro Storage Station (ç¾Šå“é›æ¹–)</t>
  </si>
  <si>
    <t>The water is diverted from the lake by a 6 km long tunnel leading to a 3 km long penstock which ends at the turbine house near the Yarlung-Tsangpo. The net head is 816 m. There are 4 Pelton turbines each capable of 3.16 m3/s throughput and able to produce 23.1 MW.  The State Grid Corp of China, China&amp;#039;s dominant grid operator, plans to raise its pumped storage hydropower generating capacity to 21 gigawatts (GW) by 2015 and 41 GW by 2020, complementing the fast development of irregular renewable energy sources such as wind and solar power.  Under this system, water is pumped from a lower elevation reservoir to a higher elevation by using low cost, off-peak power production such as wind power during the night to run the pumps, and is released to generate power when demand peaks during the day or when electricity prices are higher.  China had only 14.55 GW of pumped storage hydropower capacity at the end of 2009, according to the State Grid.  China&amp;#039;s total power generating capacity was 874 GW at the end of 2009.</t>
  </si>
  <si>
    <t>Tibet</t>
  </si>
  <si>
    <t>Gongga</t>
  </si>
  <si>
    <t>http://dictionary.sensagent.com/List%20of%20pumped-storage%20hydroelectric%20power%20stations/en-en/</t>
  </si>
  <si>
    <t>01.05.1997</t>
  </si>
  <si>
    <t>Chinese Government</t>
  </si>
  <si>
    <t>Chengdu Hydro-electric Investigation &amp;amp; Design Institute</t>
  </si>
  <si>
    <t>84 GWh (Designed)</t>
  </si>
  <si>
    <t>Sikou Pumped Hydro Storage Station (æºªå£)</t>
  </si>
  <si>
    <t>The State Grid Corp of China, China&amp;#039;s dominant grid operator, plans to raise its pumped storage hydropower generating capacity to 21 gigawatts (GW) by 2015 and 41 GW by 2020, complementing the fast development of irregular renewable energy sources such as wind and solar power.  Under this system, water is pumped from a lower elevation reservoir to a higher elevation by using low cost, off-peak power production such as wind power during the night to run the pumps, and is released to generate power when demand peaks during the day or when electricity prices are higher.  China had only 14.55 GW of pumped storage hydropower capacity at the end of 2009, according to the State Grid.  China&amp;#039;s total power generating capacity was 874 GW at the end of 2009.</t>
  </si>
  <si>
    <t>Fenghua</t>
  </si>
  <si>
    <t>01.12.1997</t>
  </si>
  <si>
    <t xml:space="preserve">Xianghongdian Pumped-hydro Storage Station (å“æ´ªç”¸) </t>
  </si>
  <si>
    <t>Xianghongdian station initially had a capacity of 4 Ã— 10MW. In 1959 the first unit came online followed by all units coming online by April 1961.         The power plant was expanded from 1996 to 2000, after which time the installed capacity increased to 2 Ã— 40MW. This is the first pumped storage power station in Anhui Province.    The State Grid Corp of China, China&amp;#039;s dominant grid operator, plans to raise its pumped storage hydropower generating capacity to 21 gigawatts (GW) by 2015 and 41 GW by 2020, complementing the fast development of irregular renewable energy sources such as wind and solar power.  Under this system, water is pumped from a lower elevation reservoir to a higher elevation by using low cost, off-peak power production such as wind power during the night to run the pumps, and is released to generate power when demand peaks during the day or when electricity prices are higher.  China had only 14.55 GW of pumped storage hydropower capacity at the end of 2009, according to the State Grid.  China&amp;#039;s total power generating capacity was 874 GW at the end of 2009.</t>
  </si>
  <si>
    <t>Jinzhai</t>
  </si>
  <si>
    <t>Anhui</t>
  </si>
  <si>
    <t>http://www.xhdskglc.com/</t>
  </si>
  <si>
    <t>01.01.2000</t>
  </si>
  <si>
    <t>Tiantang Pumped Hydro Storage Station (å¤©å ‚)</t>
  </si>
  <si>
    <t>Luotian</t>
  </si>
  <si>
    <t>Hubei</t>
  </si>
  <si>
    <t>http://www.chinapower.com.cn/article/1003/art1003505.asp</t>
  </si>
  <si>
    <t>01.12.2000</t>
  </si>
  <si>
    <t>Shahe Pumped Hydro Storage Station (æ²™æ²³)</t>
  </si>
  <si>
    <t>The facility was recently outfitted with 2 x 51 MW turbine/generator units, electrical &amp;amp;amp; mechanical auxiliaries, and gates by Alstom.   The State Grid Corp of China, China&amp;#039;s dominant grid operator, plans to raise its pumped storage hydropower generating capacity to 21 gigawatts (GW) by 2015 and 41 GW by 2020, complementing the fast development of irregular renewable energy sources such as wind and solar power.  Under this system, water is pumped from a lower elevation reservoir to a higher elevation by using low cost, off-peak power production such as wind power during the night to run the pumps, and is released to generate power when demand peaks during the day or when electricity prices are higher.  China had only 14.55 GW of pumped storage hydropower capacity at the end of 2009, according to the State Grid.  China&amp;#039;s total power generating capacity was 874 GW at the end of 2009.  http://www.waterpowermagazine.com/news/newstable-1-2-2056333/</t>
  </si>
  <si>
    <t>Liyang</t>
  </si>
  <si>
    <t>http://www.alstom.com/Global/Power/Resources/Documents/Brochures/hydro-pumped-storage-power-plant.pdf</t>
  </si>
  <si>
    <t>01.06.2002</t>
  </si>
  <si>
    <t>Alstom</t>
  </si>
  <si>
    <t>Pedreira Pumped Hydro Power Station</t>
  </si>
  <si>
    <t>The plant used the first reversible pump-turbine in the world with an output of 5.3 MW, 30 m, 212 rpm. Alstom has since updated the equipment with a new 1 x 20 MW turbine/generator unit, balance of plant, and control system.  http://voith.com/en/Voith_Pumped_storage_plants.pdf</t>
  </si>
  <si>
    <t>Pedreira</t>
  </si>
  <si>
    <t>SÃ£o Paulo</t>
  </si>
  <si>
    <t>Brazil</t>
  </si>
  <si>
    <t>29.11.2013</t>
  </si>
  <si>
    <t>Empresa Metropolitana de Ãguas e Energia</t>
  </si>
  <si>
    <t>Voith Hydro, SÃ£o Paulo Tramway, Light and Power Company</t>
  </si>
  <si>
    <t>Huilong Pumped Hydro Storage Station (å›žé¾™)</t>
  </si>
  <si>
    <t>Nanyang</t>
  </si>
  <si>
    <t>Henan</t>
  </si>
  <si>
    <t>http://www.hrcshp.org/en/about/yatai.html</t>
  </si>
  <si>
    <t>01.09.2005</t>
  </si>
  <si>
    <t>01.02.2002</t>
  </si>
  <si>
    <t>Geokon Instruments</t>
  </si>
  <si>
    <t>Hangzhou Yatai Supervision &amp;amp; Consultation Co. Ltd.</t>
  </si>
  <si>
    <t>Baishan Pumped Hydro Storage Station (ç™½å±±)</t>
  </si>
  <si>
    <t>The Baishan Dam (Chinese: ç™½å±±æ°´åº“, meaning: &amp;quot;White Mountain Dam&amp;quot;) is an arch-gravity dam on the Second Songhua River near the town of Baishanzhen, Huadian, Jilin Province, China. The purpose of the dam is hydroelectric power generation and flood control. The dam supplies water to five turbine-generators in two different powerhouses for an installed capacity of 1,500 MW while it can also control a design 19,100 cubic metres per second (674,510 cu ft/s) flood. Additionally, it has a 300 MW pumped-storage hydroelectric generation capacity. It is named after Baekdu Mountain (White Mountain), near the city of Baishan.  http://www.waterpub.com.cn/JHDB/DetailDam.asp?ID=12  http://en.wikipedia.org/wiki/List_of_major_power_stations_in_Jilin_province</t>
  </si>
  <si>
    <t>Huadian</t>
  </si>
  <si>
    <t>Jilin</t>
  </si>
  <si>
    <t>http://en.wikipedia.org/wiki/Baishan_Dam</t>
  </si>
  <si>
    <t>01.11.2005</t>
  </si>
  <si>
    <t>Fomo Pumped-hydro Storage Station (ä½›ç£¨)</t>
  </si>
  <si>
    <t>Huoshan</t>
  </si>
  <si>
    <t>30.11.2013</t>
  </si>
  <si>
    <t>Anhui Kangyuan Electric Power</t>
  </si>
  <si>
    <t>AvÄe Pumped Hydro Storage Plant</t>
  </si>
  <si>
    <t>It pumps water from a height of 105 m above sea level near the village of AvÄe to a height of 625 meters. The accumulation lake is close to the village of Kanalski vrh, it holds a little over 2 million cubic meters of water. The generator generates 185 MW when producing electricity and uses 180 MW when pumping water. The same turbine is used for pumping and generating electricity.</t>
  </si>
  <si>
    <t>AvÄe</t>
  </si>
  <si>
    <t>Slovenian Littoral</t>
  </si>
  <si>
    <t>http://en.wikipedia.org/wiki/Av%C4%8De_Pumped_Storage_Plant</t>
  </si>
  <si>
    <t>HSE Group</t>
  </si>
  <si>
    <t>Lepenica Pumped Hydro Power Station</t>
  </si>
  <si>
    <t>The Vinodol hydro power system uses the waters of the basins of Lokvarka (including KriÅ¾ brook) and LiÄanka (Bajer, Lepenica and PotkoÅ¡ reservoirs) and a few other smaller streams. While this catchment area is not large (about 80 km2), the energy value of this system is confirmed by the fact that the catchment area is located at a height above 700 m and that the gross head of the Vinodol power plant is 658 m, which is one of the highest heads of hydroelectric facilities achieved in Europe. The construction of the facilities began in 1939 and the system has been in operation since 1952. With the aim to increase production, the system was expanded in 1985 to include the pump storage power plant Lepenica.  The main parts of the Vinodol power plant are Lokvarka dam and reservoir, FuÅ¾ine pump storage power plant and Bajer reservoir, Lepenica dam and reservoir, Lepenica pump storage plant, KriÅ¾ pumping station, LiÄ pumping station, Lokvarka-LiÄanka tunnel, KriÅ¾ connecting tunnel, LiÄ pipeline, Kobljak-Razromir tunnel, penstock and powerhouse of Vinodol power plant.  Energy data:  Installed flow:Qi = 6.2 m3/s in Turbine mode, 5.3 m3/s in pumping mode Nominal head: H = 17.95 (turbine) Nominal head: H = 15.00 (pump) Installed capacity: 1.14 MW (turbine mode) Pump installed capacity: 1.25 MW</t>
  </si>
  <si>
    <t>FuÅ¾ine</t>
  </si>
  <si>
    <t>Primorje-Gorski Kotar County</t>
  </si>
  <si>
    <t>Croatia</t>
  </si>
  <si>
    <t>http://www.hep.hr/proizvodnja/en/basicdata/hydro/west/vinodol.aspx#lepenica</t>
  </si>
  <si>
    <t>01.01.1985</t>
  </si>
  <si>
    <t>HEP Proizvodnja</t>
  </si>
  <si>
    <t>0,4 GWh 2012 Production</t>
  </si>
  <si>
    <t>FuÅ¾ine Pumped Hydro Storage Power Plant</t>
  </si>
  <si>
    <t>The Vinodol hydro power system uses the waters of the basins of Lokvarka (including KriÅ¾ brook) and LiÄanka (Bajer, Lepenica and PotkoÅ¡ reservoirs) and a few other smaller streams. While this catchment area is not large (about 80 km2), the energy value of this system is confirmed by the fact that the catchment area is located at a height above 700 m and that the gross head of the Vinodol power plant is 658 m, which is one of the highest heads of hydroelectric facilities achieved in Europe. The construction of the facilities began in 1939 and the system has been in operation since 1952. With the aim to increase production, the system was expanded in 1985 to include the pump storage power plant Lepenica.  The main parts of the Vinodol power plant are Lokvarka dam and reservoir, FuÅ¾ine pump storage power plant and Bajer reservoir, Lepenica dam and reservoir, Lepenica pump storage plant, KriÅ¾ pumping station, LiÄ pumping station, Lokvarka-LiÄanka tunnel, KriÅ¾ connecting tunnel, LiÄ pipeline, Kobljak-Razromir tunnel, penstock and powerhouse of Vinodol power plant.  Energy data:  Installed flow: Qi = 10 m3/s in Turbine mode, 9 m3/s in pumping mode Net head: H = 37 m Installed capacity: 4.6 MW (turbine mode) Motor power: 4.8 (in pumping mode)</t>
  </si>
  <si>
    <t>Promorje-Gorski Kotar County</t>
  </si>
  <si>
    <t>http://www.hep.hr/proizvodnja/en/basicdata/hydro/west/vinodol.aspx#fuzine</t>
  </si>
  <si>
    <t>01.01.1957</t>
  </si>
  <si>
    <t>1,8 GWh 2012 Production</t>
  </si>
  <si>
    <t>Velebit Pump Storage Power Plant</t>
  </si>
  <si>
    <t>Velebit is a pump storage hydro power plant. It is situated on the Zrmanja River, 10 km upstream of Obrovac. It uses watercourses of the GraÄac Field, namely: Opsenica, RiÄica, streams of Krivak and OtuÄa. In the pumping mode, the Velebit power plant in addition to the mentioned rivulets uses the waters of the Zrmanja River. In the latter case, using the nightly surplus of energy, it pumps the water from the lower reservoir Razovac into the upper reservoir Å tikada in order for this same water to be used again to generate electricity.  Energy data:  Installed flow: Qi = 60m3/s (2x30) (in turbine mode) Qi = 40m3/s (2x20)(in pumping mode) Design head: Ht = 517 m ( in turbine mode ), Hc = 559 m (in pumping mode) Turbine installed capacity: 276 MW (2x138) Pump installed capacity: 240 MW (2x120) Mean energy equivalent: 1.25 kWh/m3</t>
  </si>
  <si>
    <t>Obrovac</t>
  </si>
  <si>
    <t>Zadar County</t>
  </si>
  <si>
    <t>http://www.hep.hr/proizvodnja/en/basicdata/hydro/south/velebit.aspx</t>
  </si>
  <si>
    <t>01.01.1984</t>
  </si>
  <si>
    <t>470 GWh  2012 Annual Production in Generator Mode</t>
  </si>
  <si>
    <t>Poatina Power Station</t>
  </si>
  <si>
    <t>In 1957 a decision was made to stop water flowing south from Great  Lake through the Shannon and Waddamana Power Stations and take it north to use the much bigger drop down the face of the Great  Western Tiers. A fall of 830 metres was achieved using some of the most advanced engineering techniques available at that time. A six  kilometre tunnel was drilled under a ridge to the northern edge of the Great Western Tiers. From here the water flows down a large high-pressure steel penstock and vertical shaft into Tasmaniaâ€™s first underground power station at Poatin.  The Poatina Power Station is a huge underground excavation, as wide as a city street, as long as a city block and as high as a seven story building. It houses six 50 MW generators and is the Stateâ€™s second largest power station.  http://www.hydro.com.au/system/files/documents/Power-of-Nature_APR2011_web.pdf</t>
  </si>
  <si>
    <t>http://www.hydro.com.au/system/files/documents/PS_Factsheets/Poatina_Power_Station-Fact-Sheets.pdf</t>
  </si>
  <si>
    <t>01.01.1977</t>
  </si>
  <si>
    <t>Siemens, Andritz</t>
  </si>
  <si>
    <t>Kyivska (Kijev) Pumped Hydro Power Station</t>
  </si>
  <si>
    <t>Kijev hydropower plant at Kijev dam are two integrated hydropower plant at the town Kijev , receiving hydropower from a separate jordfyllingsdam in the river Dnepr in Ukraine. Part of the production comes from a pumped storage power plant components from a traditional hydropower plant 25 km below the pump itself. The flow of water from the dam is 14,440 mÂ³ / sec, and the vertical drop height up to 12.0 meters. Pump power plant uses the pent-up reservoir at 3 km Â³ of water power plant as its lower reservoir.   The traditional hydropower plant has an installed capacity of 378 MW distributed on 20 turbines, while pumping plant delivers 235 MW (net 135 MW) in 6 turbines. The annual output is up to 625 GWh of electricity. Dam was completed in 1968 , while pumping plant was completed in 1972 . The dam has locks for river traffic.  http://www.industcards.com/hydro-ukraine.htm  http://www.ecu.gov.ua/</t>
  </si>
  <si>
    <t>Vyshhorod</t>
  </si>
  <si>
    <t>Kiev</t>
  </si>
  <si>
    <t>Ukraine</t>
  </si>
  <si>
    <t>http://no.wikipedia.org/wiki/Kijev_vannkraftverk</t>
  </si>
  <si>
    <t>UKRHYDROENERGO OJSC</t>
  </si>
  <si>
    <t>Kharkov</t>
  </si>
  <si>
    <t>Dniprogidroenergo</t>
  </si>
  <si>
    <t>Tashlyk Pumped Hydro Power Station</t>
  </si>
  <si>
    <t>Tashlyk Pumped Storage Plant is the second power component of the energy complex. Tashlyk PSP site located in the west of the district center Arbuzinka, three kilometers south of town Yuzhnoukrainsk.  Its construction was started in 1981. The first hydraulic unit of Tashlyk PSP was put into operation in December 28, 2006, the second hydraulic unit â€“ August 31, 2007.  http://globalenergyobservatory.org/geoid/43025  http://www.bchydro.com/content/dam/hydro/medialib/internet/documents/planning_regulatory/iep_ltap/ror/appx_10a_pumped_storage_screening_assessment_report.pdf</t>
  </si>
  <si>
    <t xml:space="preserve">Electric Energy Time Shift, Electric Supply Capacity, Frequency Regulation, </t>
  </si>
  <si>
    <t>Yuzhnoukrainsk</t>
  </si>
  <si>
    <t>Mykolayiv</t>
  </si>
  <si>
    <t>http://www.sunpp.mk.ua/en/energocomplex/tashlyk_storage_plant</t>
  </si>
  <si>
    <t>31.08.1983</t>
  </si>
  <si>
    <t>Ukraine Government Owned</t>
  </si>
  <si>
    <t>South-Ukraine Electric Power Producing Complex</t>
  </si>
  <si>
    <t>Ukrhydroproject</t>
  </si>
  <si>
    <t>Efficiency factor in generation mode is 87%;</t>
  </si>
  <si>
    <t>Villarino (Almendra) Reversible Hydro Power Station</t>
  </si>
  <si>
    <t>Villarino is an underground hydroelectric power plant in the province of Salamanca, western Spain.   The power plant is located in the catchment area of the River Duero, near the village Villarino near Salamanca, not far from the border with Portugal. It gets its water from Almendra dam.  Installed capacity of the plant is about 810 MW, divided into six reversible turbines. This is called a pumped storage plants which use water power from two reservoirs at different heights, where water from the lower reservoir can be pumped back into the upper reservoir during periods of lower demand for electricity.  The plant should not be confused with a power plant with the same name in Argentina.  http://en.wikipedia.org/wiki/Almendra_Dam  http://www.seprem.es/ficha.php?idpresa=52&amp;amp;amp;p=2</t>
  </si>
  <si>
    <t>Villarino</t>
  </si>
  <si>
    <t>Salamanca</t>
  </si>
  <si>
    <t>http://no.wikipedia.org/wiki/Villarino_vannkraftverk</t>
  </si>
  <si>
    <t>Iberdrola Sa</t>
  </si>
  <si>
    <t>AldeadÃ¡vila Hydro Power Station</t>
  </si>
  <si>
    <t>The AldeadÃ¡vila Dam has a 422 MW pumped-storage capability. The dam&amp;#039;s power plant contains 2 x 211 MW pumped-storage generators than can generate power in the normal way by allowing water to flow through its turbines. However, during periods when the demand for electricity is low (such as evenings, weekends, or during seasonal fluctuations), the dam can use its excess power generating capacity to pump water back into the reservoirâ€”enhancing reservoir capacity and storing water for periods when the demand for electricity is high. At the time it was constructed, the AldeadÃ¡vila Dam had the largest pumping station in Europe.   The AldeadÃ¡vila Dam has two diversion tunnels, each 1,400 metres (4,600 ft) in length. Each tunnel has a 53-metre (174 ft) high surge tank. The dam also contains more than 12 kilometres (7.5 mi) of tunnels which divert water to the electrical generation turbines. There are six penstock tunnels, each about 5 metres (16 ft) in diameter. The design of the penstocks and auxiliary spillways using these tunnels has proved to be an issue, however. Cavitation problems have damaged these tunnels in the past. Until the Alcantara Dam was built in 1969, the AldeadÃ¡vila Dam was the largest hydroelectric power plant in Europe. As of 2010, it remains the largest in Spain. The dam&amp;#039;s hydroelectric power station originally housed six 170,000 horsepower (130,000 kW) Francis turbines which generated 718 MW, about half that of Hoover Dam.In 1987, the AldeadÃ¡vila II power station extension was completed, boosting generating capacity by 400 MW.  http://www.exergy.se/goran/hig/ses/06/hydro.pdf</t>
  </si>
  <si>
    <t>Duero</t>
  </si>
  <si>
    <t>http://en.wikipedia.org/wiki/Aldead%C3%A1vila_Dam</t>
  </si>
  <si>
    <t>01.01.1956</t>
  </si>
  <si>
    <t>Shisanling (Ming Tombs) Pumped Storage Power Station</t>
  </si>
  <si>
    <t>Shisanling Pumped Storage Power Station is located at a scenic spot in Beijing, with total installed capacity 800 MW, rated head 430 m, design annual generated energy 1246 million kWh and annual generating hours 1558, annual consumed energy for pumping 1669 million kWh and annual pumping hours 2086. The station connects to the Beijing-Tianjin-Tangshan power system via 2 circuits of 220 kV outgoing line.  http://www.modernpowersystems.com/features/featureshi-san-ling-powers-beijing/  http://www.chincold.org.cn/news/li080321-10-Shisanling.pdf</t>
  </si>
  <si>
    <t xml:space="preserve">Black Start, Frequency Regulation, Electric Energy Time Shift, Electric Supply Capacity, </t>
  </si>
  <si>
    <t>Changping</t>
  </si>
  <si>
    <t>http://hydrochina.net/en/businesslistcaseshow.aspx?ProductsID=770&amp;amp;CaseId=310&amp;amp;CateId=310&amp;amp;pid=288</t>
  </si>
  <si>
    <t>01.06.1997</t>
  </si>
  <si>
    <t>01.09.1992</t>
  </si>
  <si>
    <t>North China Power Group (NCPG)</t>
  </si>
  <si>
    <t>Voith Hydro,  Elin Energieversorgung of Austria</t>
  </si>
  <si>
    <t>Beijing Hydroelectric Investigation and Design Institute</t>
  </si>
  <si>
    <t>Beijing government and the State Energy Investment Corporation</t>
  </si>
  <si>
    <t>Design annual generated energy 1246 million kWh</t>
  </si>
  <si>
    <t>Xianju (ä»™å±…) Pumped Storage Power Station</t>
  </si>
  <si>
    <t>The Xianju pumped storage power station is a pure daily regulation pumped storage power station, and serves the functions of peaking and utilizing power at base load, and emergency reserve as well as frequency and phase modulation.  Four single stage Francis reversible pump-turbines are installed at the station with rated capacity of 382.7 MW each. The parameters of the units are as follows:  The rated speed 375 r/min, diameter of runner 4.92 m, rated head 428 m, ratio of max. head to rated head 1.14. The annual generated energy 2513 million kWh with annual generating hours 1675, and annual consumed energy for pumping 3441 million kWh with annual pumping hours 2294.  The existing Xiaan reservoir is taken as the lower reservoir, and the upper reservoir is formed by filling two saddles at the natural depression. The distance between the upper and lower reservoirs is 2 km with height difference of 440 m.  Owner/Developer&amp;#039;s website is located at http://8j.sinohydro.com/  http://8j.sinohydro.com/Web/News/NewsShow.asp?ID=11145</t>
  </si>
  <si>
    <t>Xianju</t>
  </si>
  <si>
    <t>http://hydrochina.net/en/businesslistcaseshow.aspx?ProductsID=779&amp;amp;CaseId=310&amp;amp;CateId=310&amp;amp;pid=288</t>
  </si>
  <si>
    <t>01.01.2015</t>
  </si>
  <si>
    <t>Sinohydro</t>
  </si>
  <si>
    <t>Estimated 2513 million kWh per year</t>
  </si>
  <si>
    <t>China Tianjin EcoCity Project (ä¸­æ–°å¤©æ´¥ç”Ÿæ€åŸŽå‚¨èƒ½ç¤ºèŒƒé¡¹ç›®)</t>
  </si>
  <si>
    <t>Sino-Singapore Tianjin Eco-city is the 2nd flagship Government-to-Government project between Singapore and China after Suzhou Industrial Park. The project was mooted by then Singapore Senior Minister Goh Chok Tong and Chinese Premier Wen Jiabao in April 2007, against the backdrop of rapid urbanisation and increasing global attention on the importance of sustainable development. On 18 November 2007, Singapore Prime Minister Lee Hsien Loong and Chinese Premier Wen Jiabao signed a Framework Agreement for Singapore and China to jointly develop Sino-Singapore Tianjin Eco-city.</t>
  </si>
  <si>
    <t xml:space="preserve">Frequency Regulation, Ramping, Electric Energy Time Shift, </t>
  </si>
  <si>
    <t>Tianjin</t>
  </si>
  <si>
    <t>http://www.tianjinecocity.gov.sg/</t>
  </si>
  <si>
    <t>01.12.2011</t>
  </si>
  <si>
    <t>Singapore Government</t>
  </si>
  <si>
    <t>Hitachi</t>
  </si>
  <si>
    <t>BYD Shenzhen Longgang Demo 1 (æ¯”äºšè¿ªç§»åŠ¨å‚¨èƒ½ç”µç«™å¤§åž‹åº”ç”¨)</t>
  </si>
  <si>
    <t>BYD Energy Power Research Institute has successfully established a 1MW battery based energy storage station, 200kW energy storage container and a 1MW PV Generation. The 1MW battery based energy storage station is the ever first one in the world with Fe-battery as storage media with following functions: Peak shaping, load leveling, power quality improving, and utility efficiency improving. The storage container is characterized with following functions: Short construction lead time, longer life, easy accessibility, higher reliability, less pollution, and less space. It has promising market foreground. The 1MW PV generation, bearing a design capacity of 1MW and with an area of 12,000 sq.m., is empowered with the in-house developed Multi-crystalline PV panels with 14.7% conversion efficiency. It has been put into application and well worth visits.  http://www.prlog.org/10962763-electric-power-research-institute-of-byd.html</t>
  </si>
  <si>
    <t xml:space="preserve">Ramping, Electric Energy Time Shift, Load Following (Tertiary Balancing), </t>
  </si>
  <si>
    <t>Longgang</t>
  </si>
  <si>
    <t>Guangdong</t>
  </si>
  <si>
    <t>01.06.2009</t>
  </si>
  <si>
    <t>ï¼ž90%</t>
  </si>
  <si>
    <t>Inner Mongolia Hulunbeier Village Micro-grid (é™ˆå·´å°”è™Žæ——èµ«å°”æ´ªå¾—ç§»æ°‘æ‘å¾®ç½‘è¯•ç‚¹å·¥ç¨‹)</t>
  </si>
  <si>
    <t>Used in combination with wind turbines and photovoltaic panels as energy sources as a micro-grid project. The project focused on providing electricity to the village via a PCS system that used lithium battery packs.</t>
  </si>
  <si>
    <t xml:space="preserve">Black Start, Renewables Energy Time Shift, Ramping, </t>
  </si>
  <si>
    <t>Hulunbeier</t>
  </si>
  <si>
    <t>Inner Mongolia</t>
  </si>
  <si>
    <t>http://www.windhy.com/html/reference/12.html</t>
  </si>
  <si>
    <t>01.09.2011</t>
  </si>
  <si>
    <t>Gangnan Pumped-hydro Storage Station (å²—å—)</t>
  </si>
  <si>
    <t>Gangnan Reservoir dam is formed by a main dam and 16 auxiliary dams, the main dam was built in March 1958, continued construction in 1966, completed in 1969.  The total installed capacity for hydro power production is 41000kW with power provided by two 15000kW pumps and a 11000kW pump.  Key uses for the reservoir are flood control, irrigation, power generation, urban water and fish.  Technical data provided by Chinese Energy Storage Alliance http://www1.cnesa.org/indexe.php  http://baike.soso.com/v171326.htm</t>
  </si>
  <si>
    <t>http://baike.baidu.com/view/509641.htm</t>
  </si>
  <si>
    <t>01.05.1968</t>
  </si>
  <si>
    <t>Miyun Pumped-hydro Storage Station (å¯†äº‘)</t>
  </si>
  <si>
    <t>Miyun reservoir has a capacity of 4 billion cubic meters, with an average depth of 30 meters, and is the Beijing&amp;#039;s largest and only source of drinking water.   The State Grid Corp of China, China&amp;#039;s dominant grid operator, plans to raise its pumped storage hydropower generating capacity to 21 gigawatts (GW) by 2015 and 41 GW by 2020, complementing the fast development of irregular renewable energy sources such as wind and solar power.  Under this system, water is pumped from a lower elevation reservoir to a higher elevation by using low cost, off-peak power production such as wind power during the night to run the pumps, and is released to generate power when demand peaks during the day or when electricity prices are higher.  China had only 14.55 GW of pumped storage hydropower capacity at the end of 2009, according to the State Grid.  China&amp;#039;s total power generating capacity was 874 GW at the end of 2009.  http://dictionary.sensagent.com/List%20of%20pumped-storage%20hydroelectric%20power%20stations/en-en/</t>
  </si>
  <si>
    <t>Miyun</t>
  </si>
  <si>
    <t>http://zh.wikipedia.org/wiki/%E5%AF%86%E4%BA%91%E6%B0%B4%E5%BA%93</t>
  </si>
  <si>
    <t>01.11.1973</t>
  </si>
  <si>
    <t>Panjiakou Pumped Hydro Power Station (æ½˜å®¶å£)</t>
  </si>
  <si>
    <t>The dam provides flood control and its power plant has an installed capacity of 420 MW which includes a 270 MW pumped storage power station. The dam has an effective capacity of 10 million m3.  The State Grid Corp of China, China&amp;#039;s dominant grid operator, plans to raise its pumped storage hydropower generating capacity to 21 gigawatts (GW) by 2015 and 41 GW by 2020, complementing the fast development of irregular renewable energy sources such as wind and solar power.  Under this system, water is pumped from a lower elevation reservoir to a higher elevation by using low cost, off-peak power production such as wind power during the night to run the pumps, and is released to generate power when demand peaks during the day or when electricity prices are higher.  China had only 14.55 GW of pumped storage hydropower capacity at the end of 2009, according to the State Grid.  China&amp;#039;s total power generating capacity was 874 GW at the end of 2009.</t>
  </si>
  <si>
    <t>Qianxi</t>
  </si>
  <si>
    <t>http://en.wikipedia.org/wiki/Panjiakou_Dam</t>
  </si>
  <si>
    <t>01.09.1991</t>
  </si>
  <si>
    <t>Cuntangkou Pumped Hydro Power Station (å¯¸å¡˜å£)</t>
  </si>
  <si>
    <t>Cuntangkou</t>
  </si>
  <si>
    <t>http://www.instapedia.com/m/Pumped_storage#_note-7</t>
  </si>
  <si>
    <t>01.11.1992</t>
  </si>
  <si>
    <t>Hatanagi No. 1 Pumped Hydro Power Station</t>
  </si>
  <si>
    <t>The Hatanagi-I (ç•‘è–™ç¬¬ä¸€ãƒ€ãƒ )) is a dam on the ÅŒi River in Aoi-ku, Shizuoka, Shizuoka Prefecture on the island of HonshÅ«, Japan. With a height of 125 metres (410 ft), it is the tallest hollow-core concrete gravity dam in the world. It has a hydroelectric power generating station owned by the Chubu Electric Power Company. It supports a 137 MW pumped-storage hydroelectric power station.  http://en.wikipedia.org/wiki/Hatanagi-I_Dam</t>
  </si>
  <si>
    <t>Aoi-ku</t>
  </si>
  <si>
    <t>Shizuoka</t>
  </si>
  <si>
    <t>http://www.chuden.co.jp/english/resource/ir/eirl_investorsdatabook_2013_09.pdf</t>
  </si>
  <si>
    <t>Chubu Electric Power Company</t>
  </si>
  <si>
    <t>Nabara Pumped Hydro Power Station</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</si>
  <si>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Two Hitachi francis pump type turbines were installed in 2001 and 2003.   http://www.fepc.or.jp/english/energy_electricity/location/hydroelectric/  http://www.hitachipowersystems.us/supportingdocs/forbus/hpsa/technical_papers/brochures/Hitachi_Hydroelectric_Equipment.pdf</t>
  </si>
  <si>
    <t>Nabara</t>
  </si>
  <si>
    <t>Hiroshima Province</t>
  </si>
  <si>
    <t>http://en.wikipedia.org/wiki/Nabara_Dam</t>
  </si>
  <si>
    <t>Chugoku Electric Power Company</t>
  </si>
  <si>
    <t>Shin Nariwagawa Pumped Storage Plant</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</si>
  <si>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Reservoir Capacity: 127,500,000 m3</t>
  </si>
  <si>
    <t>Takahashi</t>
  </si>
  <si>
    <t>Okayama</t>
  </si>
  <si>
    <t>http://www.fepc.or.jp/english/energy_electricity/location/hydroelectric/</t>
  </si>
  <si>
    <t>Carthage Water &amp;amp; Electric Plant</t>
  </si>
  <si>
    <t>The Carthage Water &amp;amp;amp; Electric Plant, in an effort to encourage customers to consider energy storage for residential and commercial use, asked EaglePicher to design a system which would demonstrate the potential for utility savings. EPT designed a system integrating renewable generation (solar and wind) as well as energy storage. This system will demonstrate how energy storage can offset utility costs by integrating renewable sources and lowering peak demand.  The demo system also provides technical insight and experience to Carthage Water &amp;amp;amp; Electric Plant on issues associated with grid-tied systems.  EaglePicher&amp;#039;s Renewable Energy Storage System (RESS) will include a turnkey storage system with a single point connection and built in controls necessary to be safely Grid Tied. EaglePicher will install a single tier Power Pyramidâ„¢ system with Advanced Pb-Acid batteries and 20 kW PV solar and 10 kW wind.</t>
  </si>
  <si>
    <t xml:space="preserve">Distribution upgrade due to solar, Distribution upgrade due to wind, Electric Bill Management with Renewables, Grid-Connected Commercial (Reliability &amp;amp; Quality), Ramping, </t>
  </si>
  <si>
    <t>627 W. Centennial</t>
  </si>
  <si>
    <t>Carthage</t>
  </si>
  <si>
    <t>Missouri</t>
  </si>
  <si>
    <t>http://eaglepicher.com</t>
  </si>
  <si>
    <t>07.08.2013</t>
  </si>
  <si>
    <t>30.03.2014</t>
  </si>
  <si>
    <t>31.01.2014</t>
  </si>
  <si>
    <t>Empire District Electric Company</t>
  </si>
  <si>
    <t>20 kW PV, 10 kW Wind</t>
  </si>
  <si>
    <t>EaglePicher Technologies LLC</t>
  </si>
  <si>
    <t>Ohira Pumped Hydro Power Plant</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</si>
  <si>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http://www.kyuden.co.jp/var/rev0/0041/7746/dx84stsj4_all.pdf</t>
  </si>
  <si>
    <t>Yatsushiro-shi</t>
  </si>
  <si>
    <t>Kumamoto</t>
  </si>
  <si>
    <t>Omarugawa Pumped Hydro Storage Station</t>
  </si>
  <si>
    <t>Miyazaki</t>
  </si>
  <si>
    <t>http://www.jepic.or.jp/en/data/EPIJJapanData.pdf</t>
  </si>
  <si>
    <t>Hitachi Mitsubishi Hydro Corporation</t>
  </si>
  <si>
    <t>Tenzan Pumped Hydro Power Station</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</si>
  <si>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http://www.kyuden.co.jp/var/rev0/0041/7746/dx84stsj4_all.pdf  http://www.fepc.or.jp/english/energy_electricity/location/hydroelectric/</t>
  </si>
  <si>
    <t>Karatsu-shi</t>
  </si>
  <si>
    <t>Saga</t>
  </si>
  <si>
    <t>01.01.1987</t>
  </si>
  <si>
    <t>Hongawa (Motokawa) Pumped Hydro Power Station</t>
  </si>
  <si>
    <t>Order to respond to the power demand increase peak, 615,000 permitted output in which case several pumping water to the upper reservoir occur on holidays and at night, in the surplus power of nuclear, thermal power plants generate electricity by using a drop of about 560m at the peak.  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http://www.industcards.com/ps-japan.htm  http://www.jepic.or.jp/en/data/EPIJJapanData.pdf</t>
  </si>
  <si>
    <t>Hongawa</t>
  </si>
  <si>
    <t>Kochi</t>
  </si>
  <si>
    <t>http://www.yonden.co.jp/energy/p_station/hydro/page_04.html</t>
  </si>
  <si>
    <t>MHI, Melco</t>
  </si>
  <si>
    <t>Daini Numazawa Pumped Hydro Power Station</t>
  </si>
  <si>
    <t>Daini Numazawa is a pumped storage power plant on the Tadamigawa River, Japan. Water is pumped from a lower altitude run-of-river reservoir during periods of excess flow into Lake Numazawa and is subsequently fed through turbines at the Miyashita Power Plant. The scheme has an effective head of 220 m, a maximum discharge of 250 m3 and a maximum output of 460 MW.  The Tadamigawa River is part of the Aganogawa River system. At 210 km in length, with a catchment area of 7,710 km2 it is one of the largest rivers in Japan. It boasts a series of dams to maximise hydroelectric generating capacity. Tohoku Electric Power Company manages five dams in this system, generating 60% of their hydroelectric power.   http://www.fepc.or.jp/english/energy_electricity/location/hydroelectric/  http://www.ieahydro.org/reports/Annex_VIII_CaseStudy0301_Daini_Numazawa_Japan.pdf  http://www.sustainablehydropower.org/site/environmental/schemes/daini_numazawa.html</t>
  </si>
  <si>
    <t>Kaneyama</t>
  </si>
  <si>
    <t>Fukushima Prefecture</t>
  </si>
  <si>
    <t>http://www.tohoku-epco.co.jp/ir/report/pdf/ar2013.pdf</t>
  </si>
  <si>
    <t>01.05.1981</t>
  </si>
  <si>
    <t>Tohoku Electric Power Company</t>
  </si>
  <si>
    <t>Azumi, Inekoki Dam Pumped Hydro Power Station</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</si>
  <si>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http://www.jepic.or.jp/en/data/EPIJJapanData.pdf</t>
  </si>
  <si>
    <t>3571-3 Azumi</t>
  </si>
  <si>
    <t>Matsumoto</t>
  </si>
  <si>
    <t>Nagano</t>
  </si>
  <si>
    <t>http://www.tepco.co.jp/en/useful/pdf-3/12i_full-e.pdf</t>
  </si>
  <si>
    <t>01.01.1969</t>
  </si>
  <si>
    <t>Midono Pumped Hydro Power Station</t>
  </si>
  <si>
    <t>The plant configuration consists of 2 X 65 MW Francis and 2 X 65 MW FPT turbines. The T/G supplier was Fuji and Hitachi. The dam utilizes water flow sourced from the Azusa River.   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http://www.jepic.or.jp/en/data/EPIJJapanData.pdf  http://www.industcards.com/ps-japan.htm</t>
  </si>
  <si>
    <t>3081-226 Azumi</t>
  </si>
  <si>
    <t>Shiobara Pumped Hydro Power Station</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</si>
  <si>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http://www3.toshiba.co.jp/power/english/hydro/products/pump/index02_3.htm  http://www.jepic.or.jp/en/data/EPIJJapanData.pdf</t>
  </si>
  <si>
    <t>453 Nishiyamakokuyurin</t>
  </si>
  <si>
    <t>Nasushiobara</t>
  </si>
  <si>
    <t>Tochigi</t>
  </si>
  <si>
    <t>01.01.1994</t>
  </si>
  <si>
    <t>Tanbara Pumped Hydro Power Station</t>
  </si>
  <si>
    <t>Tamahara Dam (çŽ‰åŽŸãƒ€ãƒ ) is a rock-fill embankment dam on a Tone River tributary in Gunma Prefecture of Japan. It is located 14 km (9 mi) north of Numata. It creates the upper reservoir for the 1,200 MW Tamahara Pumped Storage Power Station (çŽ‰åŽŸç™ºé›»æ‰€). Construction began in 1973 and the dam was complete in 1981 while the power station was commissioned in 1986. It is 116 m (381 ft) tall and withholds a reservoir with a storage capacity of 14,800,000 m3 (11,999 acreÂ·ft). Of that capacity, 13,000,000 m3 (10,539 acreÂ·ft) is active (or useful) for power generation. The lower reservoir for the pumped-storage power station is created by the Fujiwara Dam, located 4 km (2 mi) to the northwest on another Tone River tributary. Power is generated during periods of high energy demand and pumping occurs during times when energy demand is low such as at night. The power station contains four 300 MW reversible Francis turbine pump-generators which serve to both pump water and generate electricity. The upper Tamahara Reservoir is at an elevation of 1,177 m (3,862 ft) and the lower Fujiwara Reservoir is at 651 m (2,136 ft) which affords the power station an effective hydraulic head of 518 m (1,699 ft). When pumping, the pump-generators can move up to 210 m3/s (7,416 cu ft/s) of water and when generating, they discharge up to 276 m3/s (9,747 cu ft/s).  http://en.wikipedia.org/wiki/Tamahara_Dam  http://www.jepic.or.jp/en/data/EPIJJapanData.pdf  http://www.suiryoku.com/gallery/gunma/tanbara/tanbara.html</t>
  </si>
  <si>
    <t>Fujiwara Azaootonekokuyurin</t>
  </si>
  <si>
    <t>Tone-gun</t>
  </si>
  <si>
    <t>Gunma Prefecture</t>
  </si>
  <si>
    <t>Kisenyama Pumped Storage Plant</t>
  </si>
  <si>
    <t>Using Lake HÅÅ as the lower reservoir, water is pumped up to the upper reservoir via two pump-generators. The upper reservoir is created by a rock-fill dam 34Â°53â€²42â€³N 135Â°51â€²13â€³E that is 91 m (299 ft) high, 255 m (837 ft) long and has a crest width of 11 m (36 ft). The dam also has structural volume of 2,338,000 m3 (82,565,691 cu ft) and withholds a reservoir of 7,227,000 m3 (5,859 acreÂ·ft) of which 5,408,000 m3 (4,384 acreÂ·ft) is active storage. From the upper reservoir, water can be released back down to the power station 34Â°53â€²30â€³N 135Â°51â€²34â€³E where the two 233 MW reversible Francis turbine pump-generators use it for power production.  This process can be repeated and generation usually occurs during peak usage periods. The high water level at the upper reservoir is 296 m (971 ft) above sea level while it is 78.5 m (258 ft) ASL in the lower reservoir. This affords the power station an effective hydraulic head of 219.35 m (720 ft). Its discharge capacity is 248 m3/s (8,758 cu ft/s). The first generator of the pumped-storage power station was operational in January 1970 and the second in July of that year. It has a maximum output of 466 MW.  http://www.fepc.or.jp/english/energy_electricity/location/hydroelectric/  http://www.jepic.or.jp/en/data/EPIJJapanData.pdf    http://en.wikipedia.org/wiki/Amagase_Dam</t>
  </si>
  <si>
    <t>Uji</t>
  </si>
  <si>
    <t>Kyoto</t>
  </si>
  <si>
    <t>http://en.wikipedia.org/wiki/Amagase_Dam</t>
  </si>
  <si>
    <t>01.07.1970</t>
  </si>
  <si>
    <t>Kansai Electric Power Company (KEPCO)</t>
  </si>
  <si>
    <t>Yagisawa Pumped Hydro Power Station</t>
  </si>
  <si>
    <t>The Yagisawa dam has a height of 131 meters and length of 352 meters. The dam impounds the Tone River and forms a reservoir with a capacity of 204,300,000 mÂ³, catchment area of 167.4 kmÂ², and surface area of 570 hectares.  http://www3.toshiba.co.jp/power/english/hydro/products/pump/storage.htm</t>
  </si>
  <si>
    <t>Minakami</t>
  </si>
  <si>
    <t>http://en.wikipedia.org/wiki/Yagisawa_Dam</t>
  </si>
  <si>
    <t>Tokyo Electric Power Company (TEPCO)</t>
  </si>
  <si>
    <t>Takami Pumped Hydro Power Station</t>
  </si>
  <si>
    <t>Sapporo</t>
  </si>
  <si>
    <t>HokkaidÅ</t>
  </si>
  <si>
    <t>23.11.2013</t>
  </si>
  <si>
    <t>Hokkaido Electric Power Company</t>
  </si>
  <si>
    <t>Mitsubishi Electric, Hitachi</t>
  </si>
  <si>
    <t>Okawachi Pumped Hydro Power Station</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</si>
  <si>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http://www.hitachipowersystems.us/supportingdocs/forbus/hpsa/technical_papers/brochures/Hitachi_Hydroelectric_Equipment.pdf  http://en.wikipedia.org/wiki/Hydroelectricity_in_Japan#List_of_hydroelectric_power_stations  http://www.fepc.or.jp/english/library/electricity_eview_japan/__icsFiles/afieldfile/2009/04/02/erj2009_18.pdf</t>
  </si>
  <si>
    <t>Okawachi</t>
  </si>
  <si>
    <t>Yamaguchi</t>
  </si>
  <si>
    <t>http://www.jepic.or.jp/en/data/EPIJ2012Japan%20data.pdf</t>
  </si>
  <si>
    <t>01.01.1995</t>
  </si>
  <si>
    <t>Kannagawa Pumped Hydro Plant no.3 - 6</t>
  </si>
  <si>
    <t>The Kannagawa Hydropower Plant (ç¥žæµå·ç™ºé›»æ‰€) is partially operational. This entry details the capacity that is currently under construction with expected commissioning of 4X470 MW turbines in 2022.   The power plant utilizes the Minamiaiki River along with an upper and lower reservoir created by two dams, the upper Minamiaiki Dam and the lower Ueno Dam. The power station in between the two dams will contain six 470 MW pump-generators for a total installed capacity of 2,820 MW. When completed, the plant will have the second-largest (after Bath County Pumped Storage Station) pumped-storage power capacity in the world.  The company says Units 1 and 2 are the first in the world to use a &amp;quot;split runner,&amp;quot; which enables simultaneous operation of both the pump and turbine blade. Co-developed with Toshiba, the technology increases the output by 20 MW per unit.  http://www.jepic.or.jp/en/data/EPIJ2012Japan%20data.pdf</t>
  </si>
  <si>
    <t xml:space="preserve">Black Start, Frequency Regulation, Electric Supply Capacity, Electric Energy Time Shift, Electric Supply Reserve Capacity - Spinning, </t>
  </si>
  <si>
    <t>Minamiaiki</t>
  </si>
  <si>
    <t>http://www.powermag.com/issues/cover_stories/Kannagawa-Hydropower-Plant-Japan_461.html</t>
  </si>
  <si>
    <t>Hitachi, Mitsubishi Heavy Industries, Toshiba</t>
  </si>
  <si>
    <t>Numappara Pumped Hydro Power Plant</t>
  </si>
  <si>
    <t>Under an effective head of 478m, this pumped storage power plant has an installed capacity of 675MW. The upper pond, created taking  advantage of the natural topography, is entirely lined with asphalt. Due to the high pressure under the high head, the lower part of the three penstocks are made of 70kg/mm2 high-tensile steel with a maximum thickness of 34mm.  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http://www.jpower.co.jp/english/international/consultation/detail_old/se_as_japan21.pdf  http://www.jepic.or.jp/en/data/EPIJJapanData.pdf</t>
  </si>
  <si>
    <t>Tochigi Prefecture</t>
  </si>
  <si>
    <t>Honshu</t>
  </si>
  <si>
    <t>http://www.jpower.co.jp/english/international/consultation/detail_old/se_as_japan21.pdf</t>
  </si>
  <si>
    <t>01.06.1973</t>
  </si>
  <si>
    <t>01.12.1969</t>
  </si>
  <si>
    <t>Okikuyotsu (Okukiyotsu) No. 2 Pumped Hydro Storage Plant</t>
  </si>
  <si>
    <t>Okukiyotsu No.2 enlarged the existing Okukiyotsu pumped storage power plant from 1,000MW to 1,600MW. This project uses two existing dams without any modification. The new waterway such as intake, headrace tunnel, surge tank, penstock, tailrace  tunnel, another surge tank and outlet were installed in the layout almost parallelled with existing waterway. The powerhouse is located downstream of the lower reservoir adjacent to the existing powerhouse. This project has two generators; one is of conventional type of 429 rpm and the other has adjustable speed machine from 407 rpm to 450 rpm.    http://www.jpower.co.jp/english/ir/pdf/fact05e.pdf  http://www.jepic.or.jp/en/data/EPIJJapanData.pdf  http://www3.toshiba.co.jp/power/english/hydro/products/pump/index02_3.htm</t>
  </si>
  <si>
    <t>Niigata Prefecture</t>
  </si>
  <si>
    <t>HonshÅ«</t>
  </si>
  <si>
    <t>http://www.jpower.co.jp/english/international/facilities/index.html</t>
  </si>
  <si>
    <t>01.01.1996</t>
  </si>
  <si>
    <t>01.10.1992</t>
  </si>
  <si>
    <t>Okikuyotsu (Okukiyotsu) Pumped Hydro Storage Power Plant</t>
  </si>
  <si>
    <t>This pumped storage power plant consists of two reservoirs both created by dams on the adjacent rivers, two 823m-long headrace tunnels and a powerhouse with an installed capacity of 1,000 MW. Perpendicular to the pumped storage plant, the powerhouse was built on the ground immediately down-stream of the rock fill dam of the lower reservoir. The geological formation around the dam which is hydro-thermal altered the and site did not allow the construction of underground structure.    http://www.jpower.co.jp/english/ir/pdf/fact05e.pdf  http://www.jepic.or.jp/en/data/EPIJJapanData.pdf</t>
  </si>
  <si>
    <t>http://www.jpower.co.jp/english/international/consultation/detail_old/se_as_japan25.pdf</t>
  </si>
  <si>
    <t>01.05.1972</t>
  </si>
  <si>
    <t>Ikehara Pumped  Hydro Power Plant</t>
  </si>
  <si>
    <t>Ikehara Project is located on the Kitayama River which is a main tributary of the Shingu River, and consists of a concrete arch dam with a height of 111m and a reservoir with an effective storage capacity of 220.1x106m3. This reservoir serves as the upper reservoir in relation to the existing lower one at Nanairo Reservoir. Utilizing the effective head of 120.5m between both  reservoirs, Ikehara pumped-storage power plant generates a maximum output of 350 MW.  http://www.jpower.co.jp/english/international/facilities/index.html</t>
  </si>
  <si>
    <t>Ikehara</t>
  </si>
  <si>
    <t>Nara</t>
  </si>
  <si>
    <t>http://www.jpower.co.jp/english/international/consultation/detail_old/se_as_japan07.pdf</t>
  </si>
  <si>
    <t>01.03.1962</t>
  </si>
  <si>
    <t>Nagano Pumped Hydro Power Station</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</si>
  <si>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http://www.jpower.co.jp/english/international/facilities/index.html</t>
  </si>
  <si>
    <t>http://www.jpower.co.jp/english/international/consultation/detail_old/se_as_japan18.pdf</t>
  </si>
  <si>
    <t>01.04.1965</t>
  </si>
  <si>
    <t>Mazegawa Daiichi Pumped Hydro Power Station</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</si>
  <si>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http://www.fepc.or.jp/english/energy_electricity/location/hydroelectric/  http://www.industcards.com/ps-japan.htm</t>
  </si>
  <si>
    <t>Gifu</t>
  </si>
  <si>
    <t>Gifu Prefecture</t>
  </si>
  <si>
    <t>http://www.chuden.co.jp/english/corporate/ecor_company/ecom_reference/eref_facilities/index.html</t>
  </si>
  <si>
    <t>01.06.1976</t>
  </si>
  <si>
    <t>MWh 421,420 (2009)</t>
  </si>
  <si>
    <t>Okumino Pumped Hydro Power Station</t>
  </si>
  <si>
    <t>01.11.1995</t>
  </si>
  <si>
    <t>Okuyahagi No. 1 Pumped Hydro Power Station</t>
  </si>
  <si>
    <t>Asahi-cho Higashikamo-gun</t>
  </si>
  <si>
    <t>Aichi</t>
  </si>
  <si>
    <t>01.02.1981</t>
  </si>
  <si>
    <t>Okuyahagi No. 2 Pumped Hydro Power Station</t>
  </si>
  <si>
    <t>Hitachi, Toshiba</t>
  </si>
  <si>
    <t>Takane Daiichi Pumped Hydro Power Station</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</si>
  <si>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http://www.fepc.or.jp/english/library/electricity_eview_japan/__icsFiles/afieldfile/2013/03/28/2013ERJ_16_17.pdf</t>
  </si>
  <si>
    <t>Fuefuki</t>
  </si>
  <si>
    <t>Yamanashi</t>
  </si>
  <si>
    <t>01.11.1969</t>
  </si>
  <si>
    <t>Niikappu Pumped Hydro Power Plant</t>
  </si>
  <si>
    <t>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http://www.fepc.or.jp/english/energy_electricity/location/hydroelectric/</t>
  </si>
  <si>
    <t>Niikappu</t>
  </si>
  <si>
    <t>Hokkaido</t>
  </si>
  <si>
    <t>http://www.hepco.co.jp/english/environment/pdf/report2008.pdf</t>
  </si>
  <si>
    <t>01.11.1974</t>
  </si>
  <si>
    <t xml:space="preserve">Green Mountain Power Ice Energy Project 1 </t>
  </si>
  <si>
    <t>GMP is installing three Ice Bear energy storage systems, integrated with monitoring and control capabilities, in two downtown locations owned by MKF Properties. The units will serve the Citizens Bank building at the corner of West Street and Merchants Row and the Gryphon Building, both of them historic Rutland buildings.  The Ice Bear consists of a large thermal storage tank that attaches directly to a building&amp;#039;s existing roof-top air-conditioning system. The Ice Bear energy storage unit operates in two basic modes, ice cooling and ice charging, to store cooling energy at night, and to deliver that energy the following day.</t>
  </si>
  <si>
    <t>56 Merchants Row</t>
  </si>
  <si>
    <t>Rutland</t>
  </si>
  <si>
    <t>http://news.greenmountainpower.com/manual-releases/2013/GMP-begins-ice-storage-pilot?feed=d51ec270-a483-4f6c-a55e-8e5fbe2238c2</t>
  </si>
  <si>
    <t>03.10.2013</t>
  </si>
  <si>
    <t>Green Mountain Power</t>
  </si>
  <si>
    <t>Green Mountain Power Energy Innovation Center</t>
  </si>
  <si>
    <t>Micro-Grid I-Sare (Battery)</t>
  </si>
  <si>
    <t>The project aims to foster the integration of various renewable energy technologies in order to save energy, reduce costs and increase reliability, and in the process open the door to a smart power grid in the region of Gipuzkoa.  In its first stage, the i-Sare micro-grid will serve as a test bench for developing and experimenting with different technologies that will become the future of power grids worldwide.  The project&amp;#039;s other aims are to become a reference for new generations in terms of operating this kind of system and increasing awareness about power. At the same time, it will become a laboratory for testing and certifying solutions that are developed by companies in the sector, leading to the creation of new products that will create jobs with high added value in our region.</t>
  </si>
  <si>
    <t>05.11.2013</t>
  </si>
  <si>
    <t>Ova Spin Pumped Hydro Storage Power Station</t>
  </si>
  <si>
    <t>The Ova Spin Pumped Hydro Power Station has a live storage capacity of 6.24 million mÂ³, a lake area of 0.34 kmÂ², top water level at 1,630 meters above sea level, and a minimum water level pf 1,600 meters above sea level.</t>
  </si>
  <si>
    <t>Zernez</t>
  </si>
  <si>
    <t>Grisons</t>
  </si>
  <si>
    <t>http://physicshydropower.wikispaces.com/</t>
  </si>
  <si>
    <t>13.11.2013</t>
  </si>
  <si>
    <t>Engadine Power Generation LtdÂ </t>
  </si>
  <si>
    <t>Lago Bianco Pumped Hydro Storage Power Station</t>
  </si>
  <si>
    <t>In the upper Puschlav Repower plans to implement a 1,000-megawatt pumped storage plant . The powerful system takes the place of the former &amp;quot;Project 95&amp;quot;, and was developed together with environmental organizations as an alternative to the earlier expansion options. The future pumped storage plant uses the Lago Bianco on the Bernina Pass and the Lake Poschiavo as storage. By a 18 km long pressure tunnel on the right side of the valley of the Poschiavo and a 2.5-kilometer-long pressure tunnel, the water reaches the main power station at Camp Martin on Poschiavo . The connection to the power grid via the existing international 380-kilovolt line. Repower has submitted the concession project in 2010. End of October, the population of the municipality Poschiavo has approved the concession contracts at the polls with 65% in favor. On 13 December 2010, where the municipal assembly of Pontresina Lagobianco clear green light for the project. If the concessions are approved by the State, then start the project approval process. The construction period is about six to seven years.</t>
  </si>
  <si>
    <t>Poschiavo</t>
  </si>
  <si>
    <t>http://www.lagobianco.repower.com/de/home/</t>
  </si>
  <si>
    <t>13.12.2010</t>
  </si>
  <si>
    <t>Repower</t>
  </si>
  <si>
    <t>Ferrera Pumped Hydro Storage Power Plant</t>
  </si>
  <si>
    <t>In the underground central Ferrera stored in the Valle di Lei reservoir water level of the uppermost slope through turbines and subsequently passed through the transfer tunnel Ferrera Sufers Sufers in the reservoir. The cavern is 143 m long, 29 m wide and - measured in the First - 24 m high. To the cavern include a 180 m long access tunnel, the underwater castle, a cable tunnel and several other studs for the inlet and outlet of the water and for ventilation. With a maximum gradient of 524 m can in three high-pressure Francis turbines, 45 m 3 / s are processed. Pelton turbines today are so large gap still common, the installation of Francis turbines, the construction of the center, a pioneering achievement. Due to the seasonal storage in the Valle di Lei, it is possible to move a large part of the production from summer to winter. For this, the water level will drop the top on the one hand retained in memory during the summer and on the other hand pumped water from the equalization tank or reservoir Ferrera Sufers. The three groups in the horizontal axis machines Pumpspeicherwerk Ferrera serve not only to generate electricity: The generators are also engines for storage pumps, which pump the jam in the equalization tank Ferrera water from the intermediate catchment area of the Valle di Lei. With two vertical-feed pumps in the basement, water can be pumped from the reservoir into the equalization tank Sufers Ferrera and to the memory pumps. Thus, it is possible to largely adapt production to consumption.  http://physicshydropower.wikispaces.com/&amp;quot;</t>
  </si>
  <si>
    <t>Ragn de Ferrera</t>
  </si>
  <si>
    <t>GraubÃ¼nden</t>
  </si>
  <si>
    <t>http://www.khr.ch/anlagen/zentrale-ferrera.html</t>
  </si>
  <si>
    <t>Kraftwerke Hinterrhein AG</t>
  </si>
  <si>
    <t>BKW</t>
  </si>
  <si>
    <t>Voith Hydro</t>
  </si>
  <si>
    <t xml:space="preserve">Tierfehd (Nestil) Pumped Hydro Storage </t>
  </si>
  <si>
    <t>The Linthâ€“Limmern Power Stations are a system of hydroelectric power stations located south of Linthal in the canton of Glarus, Switzerland. Using five reservoirs and three power stations at steep variations in altitude, the scheme currently has an installed capacity of 479.8 MW. Construction on the Limmern Dam and Linthâ€“Limmern Power Stations began in 1957. The Limmern Dam was complete in 1963 and the power stations were all operational by 1968. By 2009, the 140 MW pumped-storage component between Lake Limmern and Tierfehd was commissioned. In 2010 construction began on the Linthal 2015 project, which is the addition of a 1,000 MW pumped-storage component between Lake Mutt and Lake Limmern. This also includes an expansion of Lake Mutt and the Tierfehd Balancing Reservoir.  http://en.wikipedia.org/wiki/Linth%E2%80%93Limmern_Power_Stations  http://www.renewableenergyworld.com/rea/news/article/2009/07/hydropower-in-europe-current-status-future-opportunities</t>
  </si>
  <si>
    <t>Tierfehd</t>
  </si>
  <si>
    <t>8783 Glarus SÃ¼d</t>
  </si>
  <si>
    <t>http://www.axpo.com/axpo/ch/de/axpo-erleben/kraftwerke/hydrokraftwerke/kraftwerke-linth-limmern-ag/_jcr_content/contentPar.html</t>
  </si>
  <si>
    <t>Axpo</t>
  </si>
  <si>
    <t>Canton of Glarus</t>
  </si>
  <si>
    <t>Etzelwerk Pumped Hydro Storage Power Station</t>
  </si>
  <si>
    <t>The dam has a triangular cross section and a volume of 28 000 cubic meters.Â On the right side of the wall, the tunnel is running with a valve chamber, and from there to a 2900 meter long pressure tunnel to the water castle.Â The headrace tunnel is divided after the surge pressure in two lines, each 2,200 meters length.Â Due to this, the engine water reaches the turbines in the old village center.</t>
  </si>
  <si>
    <t xml:space="preserve">On-Site Power, Electric Energy Time Shift, Electric Supply Capacity, </t>
  </si>
  <si>
    <t>Sihlsee</t>
  </si>
  <si>
    <t>Einsiedeln</t>
  </si>
  <si>
    <t>http://www.sbb.ch/sbb-konzern/sbb-als-geschaeftspartnerin/angebote-fuer-evus/energie/erzeugung/wasserkraftwerke/etzelwerk.html</t>
  </si>
  <si>
    <t>01.01.1937</t>
  </si>
  <si>
    <t>01.01.1932</t>
  </si>
  <si>
    <t>SBB CFF FFS</t>
  </si>
  <si>
    <t>Robiei Pumped Hydro Storage Power Station</t>
  </si>
  <si>
    <t>Located in the upper Bavonatal, fed by the reservoir Cavagnoli Naret, with four groups of vertical-axis Francis pump-turbines of 40 MW, 1000 r / min.Â Isogyre and a group of 10 MW, 1500 r / min.equipped, it uses an average of 338 m NutzgefÃ¤lle.Â The water then flows into the overflow tank Robiei.</t>
  </si>
  <si>
    <t>Bignasco</t>
  </si>
  <si>
    <t>http://www.ofima.ch/index.php?option=com_content&amp;amp;task=view&amp;amp;id=49&amp;amp;Itemid=54</t>
  </si>
  <si>
    <t>Officine Idroelettriche della Maggia SA</t>
  </si>
  <si>
    <t>LÃ¼nerseewerk Pumped Hydro Storage Plant</t>
  </si>
  <si>
    <t>The LÃ¼nerseewerk is primarily used as a pumped storage plant built in 1958.   The power house of the LÃ¼nerseewerkes is a typical construction of the 50s. Even in the wake of modernization in the powerhouse Illwerke are trying to take on the architecture of consideration and to obtain the greatest possible extent.  Technical features The LÃ¼nerseewerk was at the time of commissioning the most powerful pumped storage plant in the world. The penstock to LÃ¼nerseewerk was conducted freely concrete benchmarks, the transmission of the anchor forces was not made</t>
  </si>
  <si>
    <t>Luenersee</t>
  </si>
  <si>
    <t>6773 Vandans</t>
  </si>
  <si>
    <t>Austria</t>
  </si>
  <si>
    <t>http://www.illwerke.at/inhalt/at/192.htm</t>
  </si>
  <si>
    <t>01.01.1958</t>
  </si>
  <si>
    <t>01.01.1954</t>
  </si>
  <si>
    <t>Vorarlberger Illwerke AG</t>
  </si>
  <si>
    <t>Rodundwerk I Pumped Hydro Station</t>
  </si>
  <si>
    <t>Absorbed motor power in pump operation 41 MW standard capacity 332 million kWh  The energy produced from the GefÃ¤llstufe Latschau - Rodund is used to generate peak and control energy from the water volumes of the annual Kops, Silvretta, Luenersee and the Vermuntsee and other tributaries. In addition, the Rodundwerk comes I also the task of WÃ¤lzpumpspeicherung to.</t>
  </si>
  <si>
    <t>Rodundwerk</t>
  </si>
  <si>
    <t>Vandans</t>
  </si>
  <si>
    <t>http://www.illwerke.at/inhalt/at/194.htm</t>
  </si>
  <si>
    <t>Rifawerk Pumped Hydro Plant</t>
  </si>
  <si>
    <t>For simultaneous operation of Kopswerkes I and Vermuntwerkes the accumulated water from the equalization tank partenen is relocated to the balance tank Rifa and the slope of the process, used by turbine operation in power plant Rifa. In off-peak periods, a pump operating in the reverse direction. The Rifawerk thus establishes water management connection of the two equalization tanks partenen and Rifa.  To ensure the quality of the electrical energy and to further consolidate the position of Illwerke in the liberalized market, the balancing reservoir Rifa was enlarged in partenen. By increasing the dam around 5 m and the establishment or increase of retaining walls on the crest of the content of the basin from 0.6 to 1.27 million cubic meters of water was increased. The commissioning of the elevated tank in the autumn of 2004 (dam increase) or in autumn 2010 (retaining walls).  It also takes over the function as underwater and pumped storage reservoir basin for the Kops II.</t>
  </si>
  <si>
    <t xml:space="preserve">Electric Supply Capacity, Electric Bill Management with Renewables, </t>
  </si>
  <si>
    <t>Rifa</t>
  </si>
  <si>
    <t>6793 Gaschurn</t>
  </si>
  <si>
    <t>http://www.illwerke.at/inhalt/at/190.htm</t>
  </si>
  <si>
    <t>Rellswerk Pumped Hydro Project</t>
  </si>
  <si>
    <t>The design flow of the dam allows 1.5 mÂ³ per second with a minimum/maximum gross head of 442/522 meters. The net control capacity of inflow is around 18 million kWh / a.  Motor power pump operation allows a  maximum of 15 MW with a turbine capacity of about 12 MW. The flow of the storage pump is 2.6 mÂ³ per second. Water flow in turbine operation is 2.6 mÂ³ per second.</t>
  </si>
  <si>
    <t>LÃ¼nersee</t>
  </si>
  <si>
    <t>Vadans</t>
  </si>
  <si>
    <t>http://www.illwerke.at/inhalt/at/992.htm</t>
  </si>
  <si>
    <t>Srisailam Pumped Hydro Storage</t>
  </si>
  <si>
    <t>The Srisailam Dam is a dam constructed across the Krishna River at Srisailam in the Kurnool district in the state of Andhra Pradesh in India and is the 3rd largest capacity hydroelectric project in the country.  The dam was constructed in a deep gorge in the Nallamala Hills in Kurnool District, 300 m (980 ft) above sea level. It is 512 m (1,680 ft) long, 269.748 m (885.00 ft) high and has 12 radial crest gates. It has a reservoir of 800 km2 (310 sq mi). The left bank power station houses 6 Ã— 150 MW reversible Francis-pump turbines (for pumped-storage) and the right bank contains 7 Ã— 110 MW Francis-turbine generators.  Dam and spillways Height	145.10 m (476 ft)[1][2] Length	512 m (1,680 ft) Impounds	Krishna River Srisailam Reservoir Catchment area	206,040 km2 (79,550 sq mi) Surface area	800 km2 (310 sq mi)</t>
  </si>
  <si>
    <t>Srisailam</t>
  </si>
  <si>
    <t>http://en.wikipedia.org/wiki/Srisailam_Dam</t>
  </si>
  <si>
    <t>01.01.1981</t>
  </si>
  <si>
    <t>APGenco</t>
  </si>
  <si>
    <t>World Bank</t>
  </si>
  <si>
    <t>Campolattaro Pumped Hydro Storage Plant</t>
  </si>
  <si>
    <t>The planned project connects an existing lower dammed lake with a reservoir higher up to create a single system. This upper reservoir will be newly constructed in a natural dip. The penstocks (pressure duct and output lead) carrying the water are between 5 and 6 metres in diameter, and run for a total of 8 kilometres. They take the water to an underground powerhouse that can operate in turbine or pump mode. During periods of high demand the water drives the powerhouse turbines to generate electricity that is fed into the national 380 kV transmission grid. At periods of low demand, the plant takes up electricity from the grid to pump water into the upper reservoir, where it is stored ready to drive the turbines again at a later stage.</t>
  </si>
  <si>
    <t>Campolattaro</t>
  </si>
  <si>
    <t>Benevento</t>
  </si>
  <si>
    <t>http://www.repower.com/group/assets/projects/campolattaro-pumped-storage-plant/</t>
  </si>
  <si>
    <t>REPower</t>
  </si>
  <si>
    <t>REpower</t>
  </si>
  <si>
    <t>LiptovskÃ¡ Mara Pumped Storage Power Plant</t>
  </si>
  <si>
    <t>The LiptovskÃ¡ Mara pumped storage power plant is located by the second &amp;quot;peak-load&amp;quot; reservoir in the upper section of the VÃ¡h catchment area, which performs the same functions as the Orava reservoir. The plant has two classical sets featuring the Kaplan turbine and two pumping sets featuring a diagonal reversible turbine (DÃ©riaz system). In addition to the utilisation of the VÃ¡h river natural flows, the HPP thus also makes use of the water pumped to the upper reservoir at the time of electricity surplus in the system to generate electricity.</t>
  </si>
  <si>
    <t xml:space="preserve">Electric Energy Time Shift, Electric Supply Capacity, Electric Supply Reserve Capacity - Spinning, Frequency Regulation, Voltage Support, </t>
  </si>
  <si>
    <t>LiptovskÃ¡ Mara</t>
  </si>
  <si>
    <t>Liptovsky Mikulas</t>
  </si>
  <si>
    <t>Liptov</t>
  </si>
  <si>
    <t>Slovakia</t>
  </si>
  <si>
    <t>http://www.seas.sk/en/power-plants/fuel-type/hydro/liptovska-mara-hpp</t>
  </si>
  <si>
    <t>SlovenskÃ© ElektrÃ¡rne</t>
  </si>
  <si>
    <t>Annual Generation: 134.5 GWh</t>
  </si>
  <si>
    <t>RuÅ¾Ã­n Pumped Storage Power Plant</t>
  </si>
  <si>
    <t>The RuÅ¾Ã­n pumped storage power plant on the HornÃ¡d river is the countryÂ´s first pumped storage power plant to feature reversible turbines - there are two sets having a Francis turbine here.</t>
  </si>
  <si>
    <t xml:space="preserve">Electric Energy Time Shift, Electric Supply Capacity, Electric Supply Reserve Capacity - Spinning, </t>
  </si>
  <si>
    <t>RuÅ¾Ã­n</t>
  </si>
  <si>
    <t>Kosice</t>
  </si>
  <si>
    <t>http://www.seas.sk/en/power-plants/fuel-type/hydro/ruzin-hpp</t>
  </si>
  <si>
    <t>Annual generation: 54.2 GWh</t>
  </si>
  <si>
    <t>Solina Pumped Storage Power Plant</t>
  </si>
  <si>
    <t>Solina is a peak-load power plant with a pumping component, which plays a significant role in the Polish power system. Prior to its modernisation, the plantâ€˜s installed capacity was 136 MW, increased to 200 MW following the modernisation. The plant consists of four hydroelectric units. It is located at the foot of Polandâ€˜s highest gravity dam. The available head is 60 m. The higher-elevation reservoir of the plant is the largest artificial lake in Poland.</t>
  </si>
  <si>
    <t>Solina</t>
  </si>
  <si>
    <t>Podkarpackie</t>
  </si>
  <si>
    <t>http://www.pgeeo.pl/en/nasze-obiekty/lista-obiektow/energia-wody/solina-hydroelectric-power-plant</t>
  </si>
  <si>
    <t>PGE Energia Odnawialna</t>
  </si>
  <si>
    <t>CKD, Skoda, Voith</t>
  </si>
  <si>
    <t>Å»arnowiec Pumped Storage</t>
  </si>
  <si>
    <t>It is the largest Polish hydroelectric power plant, located on Å»arnowieckie Lake. It is a pumped-storage facility relying on Å»arnowieckie Lake as the lower reservoir, while its upper reservoir built on a nearby plateau is completely artificial.</t>
  </si>
  <si>
    <t>jeziorem Å»arnowieckim</t>
  </si>
  <si>
    <t>Czymanowo</t>
  </si>
  <si>
    <t>Pomorskie</t>
  </si>
  <si>
    <t>http://www.ekoportal.eu/artykuly/zasada_dzialania_oraz_wplyw_na_srodowisko_elektrowni_szczytowo-pompowej_w_zarnowcu.html</t>
  </si>
  <si>
    <t>01.01.1983</t>
  </si>
  <si>
    <t>CKD, Hydroenergo</t>
  </si>
  <si>
    <t>Energoprojekt-Warszawa</t>
  </si>
  <si>
    <t>Aguayo I Pumped Storage Power Plant</t>
  </si>
  <si>
    <t>Aguayo hydropower plant, located in San Miguel de Aguayo (Cantabria), has been in operation since 1982. It currently provides 38% of electricity generation capacity installed in Cantabria.  The plant usually produces energy during the week, when electricity demand spikes, and pumps water for storage during the weekend, when consumption falls. The process takes 33 hours. E.ON Spain will invest â‚¬ 600 million in expanding the Aguayo hydroelectric complex with the addition of Aguayo II, an adjacent pumped storage power plant with a 1,000 MW capacity, in order to accelerate this process and move to a daily cycle. Pumping the upper reservoir will only require eight hours, allowing for greater annual generation.</t>
  </si>
  <si>
    <t xml:space="preserve">Electric Energy Time Shift, Electric Supply Capacity, Electric Supply Reserve Capacity - Spinning, Renewables Energy Time Shift, </t>
  </si>
  <si>
    <t>BÃ¡rcena de Pie de Concha</t>
  </si>
  <si>
    <t>Cantabria</t>
  </si>
  <si>
    <t>http://www.eonespana.com/es/empresa/generacion/proyecto-ampliacion-de-aguayo/actual-central-de-aguayo.html</t>
  </si>
  <si>
    <t>EÂ·ON EspaÃ±a</t>
  </si>
  <si>
    <t>Voith, Mecanica de la Pena, ABB</t>
  </si>
  <si>
    <t>Efficiency: 70%</t>
  </si>
  <si>
    <t>Aguayo II Pumped Storage Power Plant</t>
  </si>
  <si>
    <t>The objective of E.ON&amp;#039;s addition of the underground pumped storage power plant, Aguayo 2, is to shorten production cycles at the Aguayo Group. Aguayo 2 will utilize the elevation drop between the same reservoirs as Aguayo 1 does, and will contain four reversible Francis pump-turbines with a power of 250 MW each. The 1,000 MW expansion in installed capacity will bring the capacity of the Aguayo Group up to 1,360 MW and annual generation up to 2 million MWh, four times its current production.  The estimated investment in the project by E.ON Spain is 600 million euros. Hydroelectric plants pumping high power and efficiency play a key role for Spain&amp;#039;s energy supply is flexible and reliable. The pumping stations are suitable for balancing intermittent renewable energy production because they can store energy with high efficiency and release immediately to provide electricity with zero emissions and environmentally friendly.   Construction is expected to begin in 2014 and commercial opperation is expected to commence in 2017.</t>
  </si>
  <si>
    <t>http://www.eonespana.com/es/empresa/generacion/proyecto-ampliacion-de-aguayo/la-ampliacion-aguayo-ii.html</t>
  </si>
  <si>
    <t>Clique Solar Solar Thermal HVAC System</t>
  </si>
  <si>
    <t>This Solar Thermal HVAC (ST-HVAC) system consists of two numbers of high optical efficiency, point focus, two-axis tracking solar concentrator of Fresnel design, called the ARUN concentrator dish. The ARUN dishes provide fry saturated steam at 180o C at about 200kg per hour. The steam is fed to a 50 TR (i.e. about 175 kW of cooling) Vapour Absorption Machine (VAM). In turn, the VAM utilizes the thermal energy of steam to produce the cooling effect. The distinguishing feature of the system is the storage tank that can store up to 2 days of chilling.</t>
  </si>
  <si>
    <t xml:space="preserve">Onsite Renewable Generation Shifting, Electric Bill Management with Renewables, </t>
  </si>
  <si>
    <t>Greater Noida</t>
  </si>
  <si>
    <t>Uttar Pradesh</t>
  </si>
  <si>
    <t>http://www.cliquesolar.com/latest.aspx#</t>
  </si>
  <si>
    <t>07.10.2011</t>
  </si>
  <si>
    <t>29.06.2012</t>
  </si>
  <si>
    <t>NETRA (NTPC Energy Technology Research Alliance)</t>
  </si>
  <si>
    <t>Clique Solar</t>
  </si>
  <si>
    <t>Gram Power Khareda Lakshmipura Microgrid</t>
  </si>
  <si>
    <t>Gram Power&amp;#039;s microgrid is powered by a centralized array of solar panels which collect the sun&amp;#039;s energy and convert it to DC electricity. Surplus solar DC energy is stored in a battery array, providing users with energy even during peak usage times and night. DC electricity from the solar array and batteries is converted via a AC inverter.</t>
  </si>
  <si>
    <t xml:space="preserve">Renewables Capacity Firming, Onsite Renewable Generation Shifting, Electric Supply Capacity, Microgrid Capability, </t>
  </si>
  <si>
    <t>Khareda Lakshmipura</t>
  </si>
  <si>
    <t>Rajasthan</t>
  </si>
  <si>
    <t>http://www.theguardian.com/world/2012/sep/10/india-hamlet-where-power-stayed-on</t>
  </si>
  <si>
    <t>01.03.2012</t>
  </si>
  <si>
    <t>Gram Power</t>
  </si>
  <si>
    <t xml:space="preserve">Web2Energy Smart Grid Project </t>
  </si>
  <si>
    <t>Project objectives Three pillars of Smart Grids in distribution systems The project Web2Energy is directed to implement and approve all three pillars of &amp;quot;Smart Distribution&amp;quot;.  1. Smart Metering â€“ the consumer participates in the energy market A few hundred electricity consumers in the supply area of HSE AG will be obtained with smart meters. These advanced meters provide many innovative functions:  Remote reading of metered values in short term intervals, Reception and visualization of price signals (variable rates) Disturbance signals and management of failures Estimation of manipulations and stolen energy Permanent meter data storage and monitoring of load profiles Supervision and control of distributed power producer, storage and controllable loads Furthermore, they provide gateways to monitor the current demand with the related costs and to further functions of building automation and in-house energy management (smart home). Variable (up to hourly) rates are offered to the clients. Current rates, the rate forecasts and the current demand are monitored. The consumer gets the opportunity to control his demand regarding non time critical loads in accordance with the offered rates. The project Web2Energy is able to achieve experiences with such a practice. The advanced meter technology comes from Landis + Gyr Austria.  2. Smart  Energy Management â€“ Clustering of small power producers  A large number of small independent power producers are supervised and coordinated in such a way that at each moment a scheduled power feeds into the distribution network in accordance with the current demand or the request from the market. Consequently, the deviation of fluctuating wind or solar power from the predictions can be compensated in real-time through the aggregation with controllable generators, loads and storage in the framework of a virtual power plant (VPP). Inside the supply area of the HSE AG this coordination will be applied with benefits. Parallel with a number of volatile of wind power and photovoltaic plants a large number controllable hydro and thermo power plants with cogeneration of heat and power (CHP), storage and controllable industrial loads are in operation. They are able to contribute to the generation and load management. The central operated VPP participates on the markets for energy and control power and optimizes the operations and the overall power in-feed. In this way all participants can achieve higher efficiency and higher compensation of their expenses in comparison with the single market access. To support the VPP operations advanced storage technologies will be established. The EUS GmbH Dortmund implements the VPP procedures. The Energy Research Centre of the Netherlands (ECN) contributes its experience of market access.  3. Smart Distribution Automation â€“ higher reliability of supply Today supply interruptions happen very rarely. When they do occur, they are caused by 96% in the medium (MV)-/low (LV) voltage distribution networks. In the case of a disturbance an inspection team has to drive along the MV/LV-terminals for disturbance allocation and supply recovery by switching operations. These procedures take on average 1 hour or more. The Web2Energy project implements an automated sequence to execute the former manual processes in a selected area of the HSE AG. This approach cuts the supply interruption down to minutes. Consequently, the very high reliability of supply in Germany will be significantly improved. The necessary control technology comes from iPLS (PL).  Linking the users: All three pillars of smart distribution require the information exchange between the users of the network like consumers, producers, terminals, control centre of the network operator, traders and VPP.  Communication channels have to cover also the last meters to these participants.</t>
  </si>
  <si>
    <t>Darmstadt</t>
  </si>
  <si>
    <t>Hesse</t>
  </si>
  <si>
    <t>http://www.web2energy.com</t>
  </si>
  <si>
    <t>10.09.2013</t>
  </si>
  <si>
    <t>HSE AG</t>
  </si>
  <si>
    <t>European Union</t>
  </si>
  <si>
    <t>RISO Syslab Redox Flow Battery</t>
  </si>
  <si>
    <t>The vanadium battery will be installed as a component in SYSLAB which is the lab facility established at RisÃ¸ for testing and investigating distributed power systems.   SYSLAB consists of two wind turbines, a pv-array, a diesel genset, different types of  load and an office building with intelligent load control. SYSLAB also includes a distributed control system.   The tests on the vanadium battery will include specific tests on the battery alone such as  response tests, efficiency tests at different levels of SOC etc. and tests and measurements while it provides different services to grid including smoothing of wind turbine output, load balancing and similar services. A key point for the investigations is comparison  between laboratory test performance and performance during normal operation.   http://www.risoe.dk/rispubl/reports/ris-r-1608_240-247.pdf</t>
  </si>
  <si>
    <t xml:space="preserve">Renewables Capacity Firming, Renewables Energy Time Shift, Frequency Regulation, Voltage Support, Load Following (Tertiary Balancing), </t>
  </si>
  <si>
    <t>Kongens Lyngby</t>
  </si>
  <si>
    <t>Lyngby-TaarbÃ¦k</t>
  </si>
  <si>
    <t>Denmark</t>
  </si>
  <si>
    <t>http://risoe-forms.risoe.dk/vindselskab/foredrag/7.%20Tema%20VIndkraft%20som%20led%20i%20VE%20selvforsyning/11.50%20-%2012.10%20Henrik%20Bindner/SYSLAB%20vindkonference%20maj%202008.pdf</t>
  </si>
  <si>
    <t>RISO Syslab</t>
  </si>
  <si>
    <t>Prudent Energy Corporation</t>
  </si>
  <si>
    <t>PVCROPS  Evora Demonstration Flow Battery Project</t>
  </si>
  <si>
    <t>The project aims to develop control strategies to store energy in Building Integrated PV (BIPV) installations.  The University of Evora is the principal partner and host for the system, which has been installed in a building on the university&amp;#039;s agriculture and animal husbandry campus in Valverde, just outside Evora.   The system will provide stored solar power to the facility there.  The European Commission chose REDT to build and provide its new flow battery system for this PVCROPS project, which is administered out of the Polytechnica University of Madrid and is included in the EU Seventh Framework Programme (FP7).   High round trip efficiency &amp;amp;gt;80%.</t>
  </si>
  <si>
    <t>Largo dos Colegiais 2</t>
  </si>
  <si>
    <t>Evora</t>
  </si>
  <si>
    <t>Norte</t>
  </si>
  <si>
    <t>7004-516</t>
  </si>
  <si>
    <t>http://www.redtenergy.com/news/fp7</t>
  </si>
  <si>
    <t>22.04.2013</t>
  </si>
  <si>
    <t>10.10.2013</t>
  </si>
  <si>
    <t>6.6 kW PV</t>
  </si>
  <si>
    <t>University of Evora</t>
  </si>
  <si>
    <t>REDT</t>
  </si>
  <si>
    <t>La Muela pumped-storage plant</t>
  </si>
  <si>
    <t>With over 2,000 megawatts (MW) capacity, capable of generating 5,000 gigawatt hours a year, the Cortes-La Muela hydroelectric power plant represents local investments of more than â‚¬1.2 billion  The project took seven years to complete, during which time thousands of jobs were created through contracts placed with more than 30 companies in the Valencia region, Iberdrola said.</t>
  </si>
  <si>
    <t>Cortes-La Muela</t>
  </si>
  <si>
    <t>Valancia</t>
  </si>
  <si>
    <t>http://www.iberdrola.es/webibd/corporativa/iberdrola?IDPAG=ENMODPRENNAC13&amp;amp;URLPAG=/gc/prod/en/comunicacion/notasprensa/131014_NP_01_LaMuela.html</t>
  </si>
  <si>
    <t>14.10.2013</t>
  </si>
  <si>
    <t>Chaira Hydro Power Plant</t>
  </si>
  <si>
    <t>Chaira has generating capacity of 864 MW and a pumping capacity of 788 MW, and is thus the largest pumped-storage plant in southeast Europe. The power plant is equipped with four reversible Francis pump-turbines, each rated at 216 MW in the generating mode, and 197 MW in pumping mode. Units 1 and 2 have been in operation since 1995, and that time Chaira was still first in the world as regards the highest head for a single-stage pump turbine (690 m generating and 701 pumping). Units 3 and 4 came online in 1999. The pump-turbines and motor - generators were supplied by Toshiba, and three of them were manufactured under Japanese supervision in Bulgaria. The upper compensating basin for Chaira is the Belmeken reservoir that is connected to the Chaira pumped storage hydro power plant by two headrace tunnels with a diameter of 4.20 m and two penstocks with diameter 4.40 m, reducing to 4.20 m.</t>
  </si>
  <si>
    <t xml:space="preserve">Electric Energy Time Shift, Frequency Regulation, Voltage Support, </t>
  </si>
  <si>
    <t>Belmeken dam</t>
  </si>
  <si>
    <t>Belmeken Hydro Power Plant</t>
  </si>
  <si>
    <t>The project receives its water from the Belmeken Reservoir and has 5 individual turbines with a nominal output of around 75 MW which can deliver up to 375 MW of power, as well as 2 pumps with an installed capacity of 104 MW. It is part of the Belmeken-Chaira-Sestrimo Hydropower Cascade.</t>
  </si>
  <si>
    <t>Belmeken</t>
  </si>
  <si>
    <t>Pazardzhik</t>
  </si>
  <si>
    <t>http://www.nek.bg/cgi?d=1432</t>
  </si>
  <si>
    <t>21.10.2013</t>
  </si>
  <si>
    <t>Le Cheylas Pumped Storage Power Plant</t>
  </si>
  <si>
    <t>Commissioned in 1979, Cheylas Pumped Storage Power Plant operates with two reversible pump-turbines rated at 240 MW each, the most powerful in France. The elevation drop between the upper reservoir, Bassin du Flumet, and the powerhouse is 261 meters, and the power plant empties into Bassin du Cheylas.  In December, 2012, the European Commission awarded a $21.55 million grant to a consortium, which includes Alstom, Electricite de France (EDF), Elia, Imperial College, DNV Kema and Algoe, to add 70 MW of capacity to Cheylas by converting it to a variable-speed pumped storage plant.</t>
  </si>
  <si>
    <t>Bassin du Cheylas</t>
  </si>
  <si>
    <t>Le Cheylas</t>
  </si>
  <si>
    <t>IsÃ¨re</t>
  </si>
  <si>
    <t>http://hydroweb5.free.fr/hydroweb.php?page=hydro_centrales.php&amp;amp;HWC=9</t>
  </si>
  <si>
    <t>Ã‰lectricitÃ© de France (EDF)</t>
  </si>
  <si>
    <t>Annual generation: 750 GWh</t>
  </si>
  <si>
    <t>La Coche Pumped Storage Power Plant</t>
  </si>
  <si>
    <t>La Coche Pumped Storage Power Plant contains 4 reversible Francis pump-turbines and utilizes a 927 meter drop between the upper reservoir and the turbines.</t>
  </si>
  <si>
    <t>Rue de l&amp;#039;Ã‰lectricitÃ©</t>
  </si>
  <si>
    <t>Moutiers</t>
  </si>
  <si>
    <t>Savoie</t>
  </si>
  <si>
    <t>http://hydroweb5.free.fr/hydroweb.php?page=hydro_centrales.php&amp;amp;HWC=12</t>
  </si>
  <si>
    <t>Annual Generation: 480 GWh</t>
  </si>
  <si>
    <t>La Rance Tidal Power Station</t>
  </si>
  <si>
    <t>La Rance Tidal Power Plant is located at the estuary of the Rance, in the municipality of La Richardais in Ille-et-Vilaine. It draws its energy from the force of the tide by using a tidal barrage. Instead of damming water on one side like a conventional dam, a tidal barrage first allows water to flow into a bay or river during high tide, and releasing the water back during low tide. This is done by measuring the tidal flow and controlling the sluice gates at key times of the tidal cycle. Turbines are then placed at these sluices to capture the energy as the water flows in and out.  The station&amp;#039;s 24 reversible bulb pump-turbines are used to pump water into the river basin at high tide (for ebb generation). This energy is more than returned during generation, because power output is strongly related to the head. If water is raised 2 ft (61 cm) by pumping on a high tide of 10 ft (3 m), this will have been raised by 12 ft (3.7 m) at low tide. The cost of a 2 ft rise is returned by the benefits of a 12 ft rise. This is because the correlation between the potential energy is not a linear relationship, but rather, is related by the square of the tidal height variation.</t>
  </si>
  <si>
    <t>Rance Tidal Power Station</t>
  </si>
  <si>
    <t>La Richardais</t>
  </si>
  <si>
    <t>Ille-et-Vilaine</t>
  </si>
  <si>
    <t>http://energie.edf.com/hydraulique/energies-marines/carte-des-implantations-marines/usine-maremotrice-de-la-rance/presentation-51516.html</t>
  </si>
  <si>
    <t>26.11.1966</t>
  </si>
  <si>
    <t>Annual Generation: 500 GWh</t>
  </si>
  <si>
    <t>Plate Taille Pumped Storage Power Plant</t>
  </si>
  <si>
    <t>The power plant consists of four reversible Francis pump-turbine units and is primarily used to store energy  at night for use during the next day&amp;#039;s peak demand hours.</t>
  </si>
  <si>
    <t>Lac de la Plate Taille</t>
  </si>
  <si>
    <t>Cerfontaine</t>
  </si>
  <si>
    <t>Namur</t>
  </si>
  <si>
    <t>Belgium</t>
  </si>
  <si>
    <t>http://services-techniques.met.wallonie.be/fr/voies_hydrauliques/la_centrale_hydroelectrique/</t>
  </si>
  <si>
    <t>19.01.1981</t>
  </si>
  <si>
    <t>Electrabel</t>
  </si>
  <si>
    <t>Sulzer Escher Wyss, Alstom</t>
  </si>
  <si>
    <t>Service Public de Wallonie</t>
  </si>
  <si>
    <t>Srinagarind Hydroelectric Power Plant</t>
  </si>
  <si>
    <t>The Srinagarind Dam, an embankment dam on the Khwae Yai river, creates a reservoir with a storage capacity of 17,745 million cubic meters. This water is used primarily for river regulation and hydroelectric power generation. The power plant&amp;#039;s rated capacity is 720 MW, which comes from three traditional 120 MW Francis turbines and two 180 reversible Francis pump-turbines. The annual generation from all five turbines is 1,160 GWh.     Initial construction on the dam began in 1974 and it was complete in 1980. The first of the power plant&amp;#039;s generators was commissioned in 1980 and the last by 1991.  http://www.egat.co.th/en/index.php?option=com_content&amp;amp;amp;view=article&amp;amp;amp;id=60&amp;amp;amp;Itemid=117  http://www.mhi.co.jp/en/products/category/water_turbine_plant.html</t>
  </si>
  <si>
    <t>Srinagarind Dam</t>
  </si>
  <si>
    <t>Si Sawat</t>
  </si>
  <si>
    <t>Kanchanaburi</t>
  </si>
  <si>
    <t>Thailand</t>
  </si>
  <si>
    <t>http://www.egat.co.th/en/index.php?option=com_content&amp;amp;view=article&amp;amp;id=60&amp;amp;Itemid=117</t>
  </si>
  <si>
    <t>Electricity Generating Authority of Thailand</t>
  </si>
  <si>
    <t>MHI</t>
  </si>
  <si>
    <t>EPDC</t>
  </si>
  <si>
    <t>Vianini Lavori</t>
  </si>
  <si>
    <t>J-Power</t>
  </si>
  <si>
    <t>Bhumibol Hydroelectric Power Plant</t>
  </si>
  <si>
    <t>The hydroelectric plant situated at the base of the Bhumibol Dam has a total installed capacity of 743.8 MW from seven conventional generating units (Units 1-6 of 76.3 MW each and Unit 7 of 115 MW) and one reversible pump turbine unit of 171 MW. Bhumibol Unit 8 has a two-fold function, serving as a water pump during the off-peak hours to recapture water from the lower reservoir and pump it back up to the upper reservoir; and also operating as a generator to produce electricity during peak periods. Unit 8 was commissioned in 1996.  Construction on the dam commenced in 1952 and  the first two turbines were commissioned in 1964. Six  additional units were installed in later years to cope with the countryâ€™s rapid growth in electricity demand.  http://www.sustainablehydropower.org/site/social/schemes/bhumibol.html</t>
  </si>
  <si>
    <t>Bhumibol Dam</t>
  </si>
  <si>
    <t>Amphoe Sam Ngao</t>
  </si>
  <si>
    <t>Tak</t>
  </si>
  <si>
    <t>http://www.egat.co.th/en/index.php?option=com_content&amp;amp;view=article&amp;amp;id=50&amp;amp;Itemid=117</t>
  </si>
  <si>
    <t>01.01.1952</t>
  </si>
  <si>
    <t>Japan International Cooperation Agency (JICA)</t>
  </si>
  <si>
    <t>Feldsee Pumped Storage Power Plant</t>
  </si>
  <si>
    <t>Feldsee Pumped Storage Power Plant can be used flexibly. When electricity demand is high, it draws water from the upper reservoir, Feldsee, and generates electricity. If nearby wind farms and hydroelectric power plants generate more electricity than customers need at the moment, Feldsee uses the excess energy to pump water from the lower reservoir, Wurten, to Feldsee to be stored and eventually converted back into electricity.</t>
  </si>
  <si>
    <t xml:space="preserve">Electric Energy Time Shift, Electric Supply Capacity, Renewables Energy Time Shift, Load Following (Tertiary Balancing), </t>
  </si>
  <si>
    <t>Wurtenspeicher</t>
  </si>
  <si>
    <t>Flattach</t>
  </si>
  <si>
    <t>Karnten</t>
  </si>
  <si>
    <t>http://konzern.kelag.at/content/page_kraftwerk-feldsee-9593.jsp</t>
  </si>
  <si>
    <t>01.06.2011</t>
  </si>
  <si>
    <t>KELAG</t>
  </si>
  <si>
    <t>VA Tech</t>
  </si>
  <si>
    <t>Annual Generation: 300 GWh</t>
  </si>
  <si>
    <t>Koralpe Pumped Storage Power Plant</t>
  </si>
  <si>
    <t>The pumped storage power station Koralpe has a production capacity of 50 MW and a pumping capacity of 35 MW. The engine and pump houses are near LavamÃ¼nd on the Bank of the river Drava.  In 2011, the plant was converted to pump storage operation. A 35m deep shaft was dug next to the powerhouse and a new pump installed along with a connection to the existing penstock. The project cost â‚¬23mn and doubled the power plant&amp;#039;s annual production to 160 million kWh.</t>
  </si>
  <si>
    <t>LavamÃ¼nd</t>
  </si>
  <si>
    <t>KÃ¤rnten</t>
  </si>
  <si>
    <t>http://konzern.kelag.at/content/page_pumpe-koralpe-9594.jsp</t>
  </si>
  <si>
    <t>Voith Siemens Hydro Power Generation, Sulzer Escher Wyss</t>
  </si>
  <si>
    <t>Rudis</t>
  </si>
  <si>
    <t>Annual Generation: 160 GWh</t>
  </si>
  <si>
    <t>Kops II Pumped Storage Power Station</t>
  </si>
  <si>
    <t>Kops 2 is an underground pumped storage power station located in the Austrian Alps. It shares its upper basin, Kops Reservoir, with Kops 1, a traditional hydroelectric power plant, and uses Rifa Reservoir as its lower basin. Kops 2 contains three Pelton-type machine sets, each with a generating capacity of 175 MW and a pumping capacity of 150 MW.  The total investment was around â‚¬400 million.</t>
  </si>
  <si>
    <t>Gaschurn</t>
  </si>
  <si>
    <t>Vorarlberg</t>
  </si>
  <si>
    <t>http://www.kopswerk2.at/</t>
  </si>
  <si>
    <t>01.05.2009</t>
  </si>
  <si>
    <t>01.03.2003</t>
  </si>
  <si>
    <t>Voralberger Illwerke AG</t>
  </si>
  <si>
    <t>VA TECH</t>
  </si>
  <si>
    <t>Swietelsky</t>
  </si>
  <si>
    <t>Jager Bau, Torno, Beton- und Monierbau, Alpine Mayreder, Zublin, Voith Siemens Hydro</t>
  </si>
  <si>
    <t>Annual Production: 600 GWh</t>
  </si>
  <si>
    <t>Rodundwerk II Pumped Storage Power Station</t>
  </si>
  <si>
    <t>Rodund 2 is directly connected to Rodund 1, and both are located in the Austrian Montafon where they utilize the 350 meter height difference between the Latschau and Tschagguns Dams. Rodund 2 operates with one machine set, a reversible pump-turbine, while Rodund 1 has four conventional turbines.</t>
  </si>
  <si>
    <t>Anton-Ammann-StraÃŸe</t>
  </si>
  <si>
    <t>Tyrol</t>
  </si>
  <si>
    <t>http://www.illwerke.at/inhalt/at/195.htm</t>
  </si>
  <si>
    <t>Voith, Voest, Elin</t>
  </si>
  <si>
    <t>Oschenik Innerfragant Pumped Storage Power Station</t>
  </si>
  <si>
    <t>Kraftwerksgruppe Fragant consists of a system of four storage power stations and three smaller run-of-river power stations built between 1964 and 1985. The Innerfragant powerhouse, located at 1,200m above sea level, is the hydraulic center of the entire power station group.  Source: http://industcards.com/ps-austria.htm</t>
  </si>
  <si>
    <t>Hohen Tauern</t>
  </si>
  <si>
    <t>Salzburg</t>
  </si>
  <si>
    <t>http://de.wikipedia.org/wiki/Liste_%C3%B6sterreichischer_Kraftwerke#FN_.2A.29</t>
  </si>
  <si>
    <t>Voith</t>
  </si>
  <si>
    <t>ÄŒierny VÃ¡h Pumped Storage Power Plant</t>
  </si>
  <si>
    <t>The pumped storage hydro power plant (PSHPP) ÄŒierny VÃ¡h is situated in the valley of the river ÄŒierny VÃ¡h, approximately 10 km above its confluence with the Biely VÃ¡h River near the KrÃ¡Ä¾ovÃ¡ Lehota municipality, which is a part of the Low Tatras National Park protected zone. It is a construction with daily water accumulation that participates in the functioning of the frequency regulation and of the distribution of electricity to the grid. This hydraulic structure consists of four parts: an upper and a lower reservoir, penstocks and a power station. The lower reservoir was created by means of damming up the valley of the ÄŒierny VÃ¡h by a 375 m long dam. Its capacity is 5.1 million m3. The level fluctuates by 7.45 m between elevations 726.00 â€“ 733.45 m. The upper reservoir of an irregular shape is situated between the valleys of the Biely VÃ¡h and the ÄŒierny VÃ¡h. It has a maximum capacity of 3.7 million m3 of water and the level fluctuates by 25 m between the elevation points 1160 â€“ 1135 m above sea level. The sealing of the slopes and of the bottom is provided by one layer of asphalt concrete sealing blanket with a surface of approximately 200,000 m2. Underneath the reservoir, there is an inspection tunnel that should collect the potential seepages from the reservoir bottom and slopes. The hydraulic connection of the upper and lower reservoir is ensured via three pressure penstocks which have an internal diameter of 3.8 m. In the valley, they split into pipes that transport the water to the two turbines and outlets of water from the two accumulation pumps. The maximum head between the upper and the lower reservoirs is 434 m. The lower reservoir dam includes also a power station with a control room. There are six pumping turbo aggregates installed that comprise a motor generator, a Francis turbine and an accumulation pump. When 6 accumulation pumps are in operation, it takes 8 hours to pump the water into the upper reservoir.  Source: http://www.skcold.sk/priehrady/nova_databaza_priehrad/pve_cierny_vah/</t>
  </si>
  <si>
    <t>VodnÃ¡ nÃ¡drz ÄŒierny VÃ¡h</t>
  </si>
  <si>
    <t>http://www.seas.sk/sk/elektrarne/typy-elektrarni/vodne/cierny-vah</t>
  </si>
  <si>
    <t>Vahostav JSC</t>
  </si>
  <si>
    <t>Annual Generation: 370.8 GWh</t>
  </si>
  <si>
    <t>DobÅ¡inÃ¡ I Pumped Storage Power Station</t>
  </si>
  <si>
    <t>SlovakiaÂ´s first larger pumped storage power plant, the DobÅ¡inÃ¡ power plant has been operated since 1953. Following its reconstruction in 2003, its power has increased to 2 x 12 MW. It has a horizontal layout - at one axis it has in the middle a motor-generator and on the one side a Francis turbine and on the other a high-pressure pump. It is also interesting in that it moves water from the Hnilec catchment to the SlanÃ¡ catchment area.</t>
  </si>
  <si>
    <t>DobÅ¡inÃ¡</t>
  </si>
  <si>
    <t>http://www.seas.sk/en/power-plants/fuel-type/hydro/dobsina-hpp</t>
  </si>
  <si>
    <t>01.01.1953</t>
  </si>
  <si>
    <t>Sulzer, Skoda</t>
  </si>
  <si>
    <t>Annual Generation: 60.03 GWh</t>
  </si>
  <si>
    <t>Happurg Pumped Storage Power Plant</t>
  </si>
  <si>
    <t>Offline/Under Repair</t>
  </si>
  <si>
    <t>The Happurg Pumped Storage Power Plant utilizes four Francis turbine sets and a 209 meter elevation drop between the upper reservoir and the lower basin, Happurger Lake.   In January 2011, the upper reservoir began to leak. Its water was drained into the lower lying lake and owner/operator EÂ·ON found that the reservoir was in need of an overhaul. The rehabilitation project is currently underway and the power plant is expected to return to operation in 2017.</t>
  </si>
  <si>
    <t>HauptstraÃŸe 26</t>
  </si>
  <si>
    <t>Happurg</t>
  </si>
  <si>
    <t>http://n-land.de/lokales/lok-detail/datum/2013/07/25/wassermassen-auf-der-bdquotiefgarageldquo.html#.UgcO5dJn-70</t>
  </si>
  <si>
    <t>EÂ·ON</t>
  </si>
  <si>
    <t>FrÃ¤nkischen Ãœberlandwerk</t>
  </si>
  <si>
    <t>Langenprozelten Pumped Storage Power Plant</t>
  </si>
  <si>
    <t>The Langenprozelten Pumped Storage Station is a pumped storage power power station near GemÃ¼nden am Main at the Main in the under-Frankish district Main Spessart (Bavaria), which went in service in 1976. The hydro-electric power plant has an output of 164 MW. It uses two Francis turbines. The upper reservoir is nearly 300 meters higher than the lower reservoir and is connected with ist by one for about 1.3 km long pipes. The maximum head is 320 m. The upper reservoir has a capacity of approximately 1.5 millions mÂ³.  The Langenprozelten Pumped Storage Station produces only traction current and is an important peak load power station in the traction network for railways. The maximum energy store ability amounts to 950 MWh. In the lower reservoir, waters of a creek are accumulated. The creek mostly leads no water in the summer. Therefore, if necessary, water is pumped from a further retention basin, which is situated 1.2 km below the lower reservoir. Both dams (of upper and lower reservoir) are rockfill embankment dams with an asphaltic concrete external sealing.</t>
  </si>
  <si>
    <t>Am Sindersbach 25</t>
  </si>
  <si>
    <t>GemÃ¼nden</t>
  </si>
  <si>
    <t>http://apps.eon.com/documents/EWK_Technik_2010_ger.pdf</t>
  </si>
  <si>
    <t>Leitzachwerk I</t>
  </si>
  <si>
    <t>Leitzachwerk 1 was originally built as a traditional hydroelectric power plant and commissioned in 1913, making use of the waters of the Leitzach, a tributary of the Mangfall, and the recently dammed Seehamer Lake. The plant was then converted into a pumped storage power plant between 1927 and 1929. This pumped storage plant was later shut down and replaced by today&amp;#039;s power plant, which was built between 1980 and 1983 and has a rated capacity of 49 MW. In pumping mode, the power plant requires 45.4 MW.</t>
  </si>
  <si>
    <t>Seehamer See</t>
  </si>
  <si>
    <t>Vagen</t>
  </si>
  <si>
    <t>http://www.windkraft-journal.de/2013/07/30/pumpspeicherkraftwerk-trinkwasserversorgung-stromakku-und-naherholungsgebiet-fuer-muenchen/</t>
  </si>
  <si>
    <t>Stadtwerke MÃ¼nchen</t>
  </si>
  <si>
    <t>Leitzachwerk II</t>
  </si>
  <si>
    <t>Between 1958 and 1960, a second pumped storage power plant was added near Leitzachwerk 1 on Seehamer Lake. While Leitzachwerk 1 uses Francis turbines to generate electricity, the Leitzachwerk 2 plant uses two Kaplan turbines rated at 24.6 MW each.</t>
  </si>
  <si>
    <t>http://www.swm.de/dms/swm/pressemitteilungen/2013/07/versorgung20130730/Pressemitteilung%20vom%2030.07.2013.pdf</t>
  </si>
  <si>
    <t>Voith, Escher-Wyss</t>
  </si>
  <si>
    <t>Reisach Pumped Storage Power Station</t>
  </si>
  <si>
    <t>Reisach Pumped Storage Power Station belongs to the Jansen Power Plant Group, which utilizes the waters of the Pfreimd and includes two other hydroelectric power plants, TanzmÃ¼hle and Trausnitz. This group was recently acquired by the GDF Suez subsidiary Electrabel from the previous owner, EÂ·ON.  Reisach and TanzmÃ¼hle are both capable of pumping water into and drawing water from the same upper basin, Rabenleite Reservoir.  See this link for an interesting animation of how the Jansen Power Plant group works: http://goo.gl/IxfCJI</t>
  </si>
  <si>
    <t>SeestraÃŸe 6</t>
  </si>
  <si>
    <t>Trausnitz</t>
  </si>
  <si>
    <t>09655 741</t>
  </si>
  <si>
    <t>https://www.gdfsuez-energie.de/static/de/erzeugung/pfremid/pfreimd-start.swf</t>
  </si>
  <si>
    <t>GDF Suez</t>
  </si>
  <si>
    <t>Energieversorgung Ostbayern (OBAG)</t>
  </si>
  <si>
    <t>Schwarzenbach Pumped Storage Power Plant</t>
  </si>
  <si>
    <t>Commissioned in 1926, Schwarzenbach is the largest of four hydroelectric power stations known together as Rudolf-Fettweis-Werk. It is the only pumped storage power station of the four, and it contains two Pelton turbines.</t>
  </si>
  <si>
    <t>Schwarzenbachtalsperre</t>
  </si>
  <si>
    <t>Forbach</t>
  </si>
  <si>
    <t>Baden-WÃ¼rttemberg</t>
  </si>
  <si>
    <t>http://www.enbw.com/privatkunden/energie-und-zukunft/erneuerbare-energien/wasserkraft/standorte.html</t>
  </si>
  <si>
    <t>14.08.2013</t>
  </si>
  <si>
    <t>Energie Baden-WÃ¼rttemberg (EnBW)</t>
  </si>
  <si>
    <t>Sorpesee Pumped Storage Power Plant</t>
  </si>
  <si>
    <t>Commissioned in 1935, the pumped storage power plant at the Sorpesee Reservoir uses two reversible Francis pump-turbines to produce electricity during the day and pump water into the reservoir at night for storage.</t>
  </si>
  <si>
    <t>Sorpetalsperre</t>
  </si>
  <si>
    <t>Hochsauerlandkreis</t>
  </si>
  <si>
    <t>North Rhine-Westphalia</t>
  </si>
  <si>
    <t>http://www.ruhrverband.de/fluesse-seen/talsperren/sorpetalsperre/technische-angaben/</t>
  </si>
  <si>
    <t>Ruhrverband</t>
  </si>
  <si>
    <t>Annual generation: 11.5 GWh</t>
  </si>
  <si>
    <t>TanzmÃ¼hle Pumped Storage Power Plant</t>
  </si>
  <si>
    <t>TanzmÃ¼hle is a combined pumped storage and traditional power plant in the town of TÃ¤nnesberg along the River Pfreimd in the OberpfÃ¤lzer Forest. The traditional hydroelectric component is rated at 3.3 MW while the pumped storage component is rated at 35 MW while generating and 25 MW while pumping. The plant is a member of the Jansen Power Plant Group, which utilizes the waters of the Pfreimd and includes two other hydroelectric power plants, Reisach and Trausnitz.  TanzmÃ¼hle is connected via tunnel to two elevated reservoirs, the off-stream Rabenleite Reservoir and the KainzmÃ¼hl Reservoir, which is created by a dam upstream on the Pfreimd. This allows TanzmÃ¼hle to draw water from one reservoir to generate electricity and pump it up to the other reservoir for storage.  The plant&amp;#039;s traditional hydroelectric component draws running water from the Pfreimd and releases it back into the river. It may later be pumped up to the Rabenleite Reservoir by Reisach Power Plant or used to generate electricity by the traditional hydroelectric plant, Trausnitz.   See this link for an interesting animation of how the Jansen Power Plant group works: http://goo.gl/IxfCJI</t>
  </si>
  <si>
    <t>TanzmÃ¼hle</t>
  </si>
  <si>
    <t>TÃ¤nnesberg</t>
  </si>
  <si>
    <t>01.01.1959</t>
  </si>
  <si>
    <t>Waldeck I Pumped Hydro Power Plant</t>
  </si>
  <si>
    <t>The Waldeck Pumped Storage Scheme consists of two power plants, Waldeck 1 and Waldeck 2. Each station draws water from a separate upper reservoir and empties into Affolderner lake. Both plants were built to shift energy from off-peak demand hours to peak demand hours.  Waldeck 1 was commissioned in 1932 and operated with its original four Francis turbines for 74 years. However, in April 2006, the plant was shut down and construction began on a new power station. Two of the old turbines were scrapped and two were refurbished for the new powerhouse. A new 70 MW turbine was added and now Waldeck 1&amp;#039;s three turbines combine for a capacity of 140 MW. The new Waldeck 1 was inaugurated on April 20, 2010.</t>
  </si>
  <si>
    <t>Affolderner Lake</t>
  </si>
  <si>
    <t>Waldeck-Frankenberg</t>
  </si>
  <si>
    <t>http://www.eon.com/de/geschaeftsfelder/stromerzeugung/wasser/wasserkraftwerke/standorte.html</t>
  </si>
  <si>
    <t>20.04.2010</t>
  </si>
  <si>
    <t>01.04.2006</t>
  </si>
  <si>
    <t>EWK GmbH</t>
  </si>
  <si>
    <t>Waldeck II</t>
  </si>
  <si>
    <t>The Waldeck Pumped Storage Scheme consists of two power plants, Waldeck 1 and Waldeck 2. Each station draws water from a separate upper reservoir and empties into Affolderner lake. Both plants were built to shift energy from off-peak demand hours to peak demand hours.  Waldeck 2 contains two machine sets with Francis turbines rated at 140 MW each. EÂ·ON has been planning to add 300 MW of capacity to Waldeck 2 since 2010, but construction has yet to begin.</t>
  </si>
  <si>
    <t>Alrance Pumped Storage Power Station</t>
  </si>
  <si>
    <t>Alrance is a pumped storage hydroelectric power station in the commune of Alrance, Aveyron, southern France. It lies at the head of the Lac de Villefranche-de-Panat and draws water through 10.8 km long penstocks from the Lac de Pareloup.</t>
  </si>
  <si>
    <t>Lac de Villefranche-de-Panat</t>
  </si>
  <si>
    <t>Villefranche-de-Panat</t>
  </si>
  <si>
    <t>Aveyron</t>
  </si>
  <si>
    <t>http://www.hydrelect.info/articles.php?lng=fr&amp;amp;pg=1163</t>
  </si>
  <si>
    <t>01.01.1951</t>
  </si>
  <si>
    <t>Annual Generation: 39,442 MWh</t>
  </si>
  <si>
    <t>Le Pouget Pumped Storage Power Plant</t>
  </si>
  <si>
    <t>Le Pouget is a hydroelectic power station located at Le Truel, on the River Tarn, in the department of Aveyron in France. It uses the difference in height between the artificial lakes of Villefranche-de-Panat and Pareloup on the LÃ©vÃ©zou plateau and the river 500m below. It ranks as the 16th largest station in France. It is part of the complex system that connects the rivers Alrance, Ceor, Viaur, Bage and Violou with the Tarn.  Three of the power plant&amp;#039;s five turbines are Pelton turbines that were commissioned when the plant opened in 1952. Their combined capacity is 128 MW. The other two turbines were added in 1983 when the plant added pumped storage capabilities. The fourth turbine is   the most powerful gravity-fed Francis turbine in France, rated at 275 MW. The fifth turbine is the only reversible pump-turbine in the group, with a generating capacity of 41.5 MW and a pumping capacity of 32.92 MW.</t>
  </si>
  <si>
    <t>Le Truel</t>
  </si>
  <si>
    <t>http://hydroweb5.free.fr/hydroweb.php?page=hydro_centrales.php&amp;amp;HWC=4</t>
  </si>
  <si>
    <t>Neyrpic (Alstom)</t>
  </si>
  <si>
    <t>Annual generation: 300 GWh</t>
  </si>
  <si>
    <t>Argentat Pumped Storage Power Station</t>
  </si>
  <si>
    <t>The power plant is located at the Argentat Dam on the Dordogne River and uses bulb turbines. The plant&amp;#039;s technical features include foundations 34 meters high, a crest length of 196 meters, a crest width of 27.35 meters, a base width of 35.50 meters, and a dam volume of 85,000 m3.</t>
  </si>
  <si>
    <t>Barrage d&amp;#039;Argentat</t>
  </si>
  <si>
    <t>Argentat</t>
  </si>
  <si>
    <t>Correze</t>
  </si>
  <si>
    <t>http://fr.wikipedia.org/wiki/Barrage_d&amp;#039;Argentat</t>
  </si>
  <si>
    <t>Voest, Alsthom-Jeumont</t>
  </si>
  <si>
    <t>MontÃ©zic Pumped Storage Power Plant</t>
  </si>
  <si>
    <t>The MontÃ©zic power plant operates with four reversible pump-turbines and a 423 meter elevation drop between the upper reservoir and the subterranean powerhouse.</t>
  </si>
  <si>
    <t>MontÃ©zic</t>
  </si>
  <si>
    <t>http://globalenergyobservatory.org/geoid/42240</t>
  </si>
  <si>
    <t>01.12.1982</t>
  </si>
  <si>
    <t>01.08.1976</t>
  </si>
  <si>
    <t>Revin Pumped Storage Power Plant</t>
  </si>
  <si>
    <t>The municipality of Revin&amp;#039;s underground pumped storage power plant rests 250 meters below its upper reservoir, Basin de Marquisades, and empties into Basin de Whitaker. It shifts energy to hours of peak demand by pumping water from Whitaker to Marquisades when electricity demand is low and generating electricity when demand is high.  The plant&amp;#039;s four reversible pump-turbines combine for a rated capacity of 800 MW and can be ready to generate electricity within two minutes. The power plant is capable of supporting the grid in the case of a voltage drop due for example to the crash of a conventional power plant.</t>
  </si>
  <si>
    <t>Basin de Whitaker</t>
  </si>
  <si>
    <t>Revin</t>
  </si>
  <si>
    <t>Ardennes</t>
  </si>
  <si>
    <t>http://energie.edf.com/fichiers/fckeditor/Commun/En_Direct_Centrales/Hydraulique/Centres/est/publications/documents/fiche_identite_geh_revin%20_2011%20.pdf</t>
  </si>
  <si>
    <t>Neyrpic, Alsthom-Jeumont</t>
  </si>
  <si>
    <t>Generation in 2010: 1,000 GWh; Starts in 2010: 5,310</t>
  </si>
  <si>
    <t>Super Bissorte Pumped Storage Power Plant</t>
  </si>
  <si>
    <t>Commissioned in 1986, Super Bissorte consists of two underground facilities, Bissorte 2 and Bissorte 3. B2 houses four 150 MW reversible Francis pump-turbines while B3 houses one 150 MW Pelton turbine. The powerhouses lay an extraordinary 1,160 meters below their upper reservoir.</t>
  </si>
  <si>
    <t>L&amp;#039;Arc</t>
  </si>
  <si>
    <t>Valmeinier</t>
  </si>
  <si>
    <t>http://energie.edf.com/fichiers/fckeditor/Commun/En_Direct_Centrales/Hydraulique/Centres/Les_Alpes/publications/documents/bissorte%20corrigee.pdf</t>
  </si>
  <si>
    <t>Annual generation: 165 GWh; Annual CO2 saved: 240,000 tons</t>
  </si>
  <si>
    <t>Liyang Pumped Storage Power Station</t>
  </si>
  <si>
    <t>The Liyang Pumped Storage Power Station is a pumped-storage hydroelectric power station currently under construction 22 km (14 mi) south of Liyang in Jiangsu Province, eastern China. Project completion is projected for 2016.  The powerhouse accommodates 6 sets of 250MW single-stage, vertical-shaft, single-speed, reversible Francis pump-turbine motor-generator units.</t>
  </si>
  <si>
    <t xml:space="preserve">Electric Energy Time Shift, Electric Supply Capacity, Load Following (Tertiary Balancing), </t>
  </si>
  <si>
    <t>Tianmu Lake</t>
  </si>
  <si>
    <t>http://en.msdi.cn/69844_1.view</t>
  </si>
  <si>
    <t>01.05.2011</t>
  </si>
  <si>
    <t>Guoxin Asset Management Group Ltd.</t>
  </si>
  <si>
    <t>Hydrochina International Engineering Co. Ltd.</t>
  </si>
  <si>
    <t>Converteam</t>
  </si>
  <si>
    <t>Guoxin Asset Management Group Ltd., Hydrochina International Engineering Co. Ltd., South Design and Research Institute, Liyang City Investment Company</t>
  </si>
  <si>
    <t>NARI Technology Development Company</t>
  </si>
  <si>
    <t>HydroChina Zhongnan Engineering Corporation</t>
  </si>
  <si>
    <t>Planned Annual Generation: 2,007,000 MWh</t>
  </si>
  <si>
    <t xml:space="preserve">Foyers Pumped Storage Power Station </t>
  </si>
  <si>
    <t>Located on the southeast shore of Loch Ness,  Foyers is a pumped-storage power station with a small amount of conventional hydro-electric capacity. The scheme was redeveloped to focus on pumped-storage in 1969, having been purchased by the Hydro Board from the British Aluminium Company (BAC). The scheme was originally built by BAC in 1896 and was the first large-scale commercial hydro-electric scheme in the UK, used to power an aluminium smelter also located here until this closed in 1967. BAC created a reservoir by joining two small lochs to form Loch Mhor, which lies 179 m above Loch Ness and 2 miles away.  During the redevelopment, a 5 MW turbine was installed in the original power station building to replace the original plant and provide pure hydro-electric generation, while the tunnels and pipes which carried the water were reused. The River Fechlin was diverted into Loch Mhor to provide additional water and, to support the pumped-storage system, new tunnels and a further power station were built.  A new power station was built to house two 150 MW Francis generation-motor sets, each weighing 914 tonnes, with 5 m wide turbine blades. 100 cubic meters of water pass through each turbine and out into the loch every second during generation. The turbines can be brought from a standstill to full power output in less than two minutes, which makes the station extremely responsive to demand. The new scheme became fully operational in 1975.  The scheme has a total capacity of 305 MW and is run by Scottish &amp;amp;amp; Southern Energy Plc.</t>
  </si>
  <si>
    <t>Loch Ness</t>
  </si>
  <si>
    <t>Highland</t>
  </si>
  <si>
    <t>http://www.scottish-places.info/scotgaz/features/featurefirst3852.html</t>
  </si>
  <si>
    <t>31.12.1974</t>
  </si>
  <si>
    <t>Scottish and Southern Energy</t>
  </si>
  <si>
    <t>Performance metrics not available</t>
  </si>
  <si>
    <t>Bhira Pumped Storage Hydro Plant</t>
  </si>
  <si>
    <t>Bhira, located about 150 km from Mumbai, was the third hydropower plant installed by The Tata Power Company Ltd. (TPCL) in 1927. Bhira power station with a 6 x 25 MW generating units (double overhang Pelton turbines), along with other hydro and thermal power stations forms a vital link in sustaining the industrial activity of Mumbai-Pune region of Maharashtra state. Realizing the crucial importance of peaking assistance to the grid, Tata Power had installed a pumped storage unit as an extension to the existing Bhira hydro power station. The Bhira pumped storage unit is the single largest such unit in India and is perhaps the only pumped storage unit operating in both pumping and generation mode in India at the time of its commissioning.</t>
  </si>
  <si>
    <t>Bhira</t>
  </si>
  <si>
    <t>Maharashitra</t>
  </si>
  <si>
    <t>http://www.tatapower.com/whatsnew/silver-shield.aspx</t>
  </si>
  <si>
    <t>TaTa Powers</t>
  </si>
  <si>
    <t>Ghatghar Pumped Storage Hydroelectric Power Plant</t>
  </si>
  <si>
    <t>Having started in 1994, the Ghatagr Dams Project, due for completion in 2005, is the first major dam construction in India to use fly ash as a major constituent.  Funded by the Overseas Economic Cooperation Fund (OECF) of Japan, the Â£40 million Ghatghar Pumped Storage Scheme is also the first of its kind in the Maharashtra State being undertaken by the State Government&amp;#039;s Irrigation Department.  The scheme involves the construction of two reservoirs. Both upper and lower reservoirs are constructed in Roller Compacted Concrete (RCC). This is the first time this method has been used in India. The water transmission system consists of an approach channel, intake structure and a pressure shaft that will take the water to the underground turbine house to feed two reversible units. The tailrace discharge from the turbine house is taken through the common tailrace tunnel to the lower pond.</t>
  </si>
  <si>
    <t>Ghatghar</t>
  </si>
  <si>
    <t>http://www.water-technology.net/projects/ghatagar/</t>
  </si>
  <si>
    <t>13.05.1995</t>
  </si>
  <si>
    <t>Maharashtra State Power Generation Co. Ltd.</t>
  </si>
  <si>
    <t>Kadamparai Hydroelectric Pumped Storage Power Plant</t>
  </si>
  <si>
    <t>Also in the south, the 400MW Kadamparai pumped storage plant came up in Tamilnadu state during the years 1987-89. It is located on a river of the same name and utilises the base created for the earlier 60MW Aliyar project. An upper reservoir had to be created by construction of a masonry-earthen dam. Its underground power house has four vertical Francis reversible units rated at 102MW, with generators of 100MW. The first unit was supplied by Boving and GE of the UK, while the latter collaborated with India&amp;#039;s BHEL to supply the other three units, all of mixed type. The Kadamparai Pumped Storage Hydro Electric station (4 x100 MW) in Coimbatore District was commissioned in the year 1986 and is the first of its kind in the country to operate both in operation and pumping mode since 1987. In this Power House the off peak energy is utilized to pump water to the upper reservoir and during peak hours the Power House is put in generation mode.</t>
  </si>
  <si>
    <t>Coimbature</t>
  </si>
  <si>
    <t>http://globalenergyobservatory.org/geoid/3766</t>
  </si>
  <si>
    <t>West Bengal State Electricity Distribution Co. Ltd.</t>
  </si>
  <si>
    <t>Mitsui</t>
  </si>
  <si>
    <t>Mitsubishi Heavy Industries</t>
  </si>
  <si>
    <t>Purulia Pumped Storage Hydroelectric Power Plant</t>
  </si>
  <si>
    <t>&amp;quot;Purulia Pumped Storage Project of West Bengal State Electricity Distribution Company Ltd (WBSEDCL) envisaged 4 units of 224 MW each. This project can generate 900 MW power instantly by discharging stored water from Upper dam to Lower Dam through reversible pump-turbine and generator motor. The project located in Ajodhya Hills in Bagmundi village of Purulia district was commissioned in February 2008 and was dedicated to the nation by the Buddhadeb Bhattercharjee, Chief Minister of West Bengal on 6th April 2008. The project cost of Rs 2,953 crore is funded as a loan assistance from the Japan Bank for International Cooperation. The entire Power house was constructed under the hills, by gauging out the rocky hills of Purulia , with access through a kilometer long tunnel. HCC- L&amp;amp;amp;T JV carried out a major portion of the project under contract from M/s TAISEI, one of the Japanese Contractors. HVAC System for the entire project was carried out by Aircon Group under sub-contract from HCC- L&amp;amp;amp;T JV.&amp;quot;</t>
  </si>
  <si>
    <t>Purulia</t>
  </si>
  <si>
    <t>West Bengal</t>
  </si>
  <si>
    <t>http://www.jpower.co.jp/english/international/consultation/detail/hydro/india_purulia.pdf</t>
  </si>
  <si>
    <t>01.02.2008</t>
  </si>
  <si>
    <t>Qingyuan Pumped Storage Power Station</t>
  </si>
  <si>
    <t>CSG Power Generation Company, a group company of China Southern Power Grid Co. Ltd., is developing the 1,280 MW Qingyuan Pumped-Storage Power Station in Guangdong Province. The powerhouse will contain four 320 MW units consisting of pump-turbines, motor-generators, and associated equipment. The first unit at Qingyuan is expected to be commissioned in October 2014.  The project&amp;#039;s dynamic total investment is approximately 5 billion yuan.</t>
  </si>
  <si>
    <t xml:space="preserve">Electric Energy Time Shift, Electric Supply Capacity, Electric Supply Reserve Capacity - Spinning, Frequency Regulation, Load Following (Tertiary Balancing), </t>
  </si>
  <si>
    <t>Qingyuan</t>
  </si>
  <si>
    <t>http://www.cqgmgd.com/en/ReadNews.asp?rid=822</t>
  </si>
  <si>
    <t>09.07.2009</t>
  </si>
  <si>
    <t>China Southern Power Company</t>
  </si>
  <si>
    <t>CSG Power Generation Company</t>
  </si>
  <si>
    <t>Chongqing Industrial &amp;amp; Civil Electric Power Equipment Company</t>
  </si>
  <si>
    <t>Hongping Pumped Storage Power Station</t>
  </si>
  <si>
    <t>The power station will contain eight pumped storage units, each with an output of 300 megawatts (MW). During the initial development phase, which is due to be completed in 2015, the plant will supply 1,200 MW of power. Hongping will generate 2,400 MW of power once fully developed, making it one of the largest pumped storage plants in the world.</t>
  </si>
  <si>
    <t>Hongping</t>
  </si>
  <si>
    <t>Jiangxi</t>
  </si>
  <si>
    <t>http://www.sgcc.com.cn/ywlm/gsyw-e/232055.shtml</t>
  </si>
  <si>
    <t>China Gezhouba Group Corporation</t>
  </si>
  <si>
    <t>China Resources Group</t>
  </si>
  <si>
    <t>Upper Cisokan Pumped Storage Power Plant</t>
  </si>
  <si>
    <t>The objective of the Upper Cisokan Pumped Storage (UCPS) Power Project for Indonesia is to significantly increase the peaking capacity of the power generation system in Java-Bali in an environmentally and socially sustainable way and strengthen the institutional capacity of the project implementing entity Perusahaan Listrik Negara (PLN) in hydropower planning, development and operation.   The plant will utilize four 260 MW pump-turbine generating units.</t>
  </si>
  <si>
    <t>Bandung</t>
  </si>
  <si>
    <t>West Java</t>
  </si>
  <si>
    <t>Indonesia</t>
  </si>
  <si>
    <t>http://documents.worldbank.org/curated/en/2011/04/14171427/indonesia-upper-cisokan-pumped-storage-power-project</t>
  </si>
  <si>
    <t>Perusahaan Listrik Negara</t>
  </si>
  <si>
    <t>Linthâ€“Limmern Pumped Storage Scheme</t>
  </si>
  <si>
    <t>The Linthâ€“Limmern Power Stations are a system of hydroelectric power stations located south of Linthal in the canton of Glarus, Switzerland. Using five reservoirs and three power stations at steep variations in altitude, the scheme currently has an installed capacity of 479.8 MW, 140 MW of which comes from a pump-generator at the Tierfehd power station. Construction on the Limmern Dam and Linthâ€“Limmern Power Stations began in 1957. The Limmern Dam was complete in 1963 and the power stations were all operational by 1968. In 2009, the 140 MW pumped-storage component between Lake Limmern and Tierfehd was commissioned. In 2010 construction began on the Linthal 2015 project, which is the addition of a 1,000 MW pumped-storage component between Lake Mutt and Lake Limmern. This also includes an expansion of Lake Mutt and the Tierfehd Balancing Reservoir.</t>
  </si>
  <si>
    <t>Lake Timmern</t>
  </si>
  <si>
    <t>Glarus</t>
  </si>
  <si>
    <t>http://www.axpo.com/axpo/ch/de/axpo-erleben/linthal-2015/kraftwerke-linth-limmern.html</t>
  </si>
  <si>
    <t>ABB, Nexans</t>
  </si>
  <si>
    <t>Kraftwerk Linth-Limmern AG</t>
  </si>
  <si>
    <t>Poyry</t>
  </si>
  <si>
    <t>Walo Bertschinger</t>
  </si>
  <si>
    <t>Kirchentellinsfurt Hydroelectric Power Plant</t>
  </si>
  <si>
    <t>The Kirchentellinsfurt Hydroelectric Power Plant on the Neckar River went into operation in 1926 and incorporates both a traditional hydroelectric plant and a pumped storage plant. The 1.3 MW pumped storage power station sits 1 kilometer North of and 130 m lower than the 1.2 MW traditional hydroelectric power station.</t>
  </si>
  <si>
    <t>Einsiedel</t>
  </si>
  <si>
    <t>https://www.stadtwerke-reutlingen.de/fairenergie/06_energie/wasserkraft-kirchentellinsfurt.php</t>
  </si>
  <si>
    <t>Stadtwerke Reutlingen</t>
  </si>
  <si>
    <t>FairEnergie</t>
  </si>
  <si>
    <t>Erzhausen Pumped Storage Power Plant</t>
  </si>
  <si>
    <t>The pumped storage power plant Erzhausen in Lower Saxony was commissioned in 1964 after a ten-year construction phase by PreussenElektra (later called E.ON).  At the beginning of 2009 Statkraft took over the pumped-storage power plant Erzhausen which has an installed capacity of 220 MW. The yearly electricity generation is variable and dependent on the electricity demand.   The Erzhausen pumped storage power plant works with four Francis-Spiral turbines and is primarily used for peak power needs as well as to support the power frequency.</t>
  </si>
  <si>
    <t xml:space="preserve">Electric Energy Time Shift, Electric Supply Capacity, Electric Supply Reserve Capacity - Spinning, Frequency Regulation, </t>
  </si>
  <si>
    <t>Unterbecken</t>
  </si>
  <si>
    <t>Erzhausen</t>
  </si>
  <si>
    <t>Voith, Siemens</t>
  </si>
  <si>
    <t>Allgemeine ElektricitÃ¤ts-Gesellschaft</t>
  </si>
  <si>
    <t>PreussenElektra (later called E.ON)</t>
  </si>
  <si>
    <t>RTE: 75%</t>
  </si>
  <si>
    <t>Glems Pumped Storage Power Plant</t>
  </si>
  <si>
    <t>The Glems Pumped Storage Power Station was acquired by EnBW in 2003. It&amp;#039;s capacity of 90 MW comes from two Francis Turbines rated at 45 MW each. The maximum power in pumping mode is 68 MW. While the plant can generate for 6.5 hours before emptying the upper reservoir, the plant&amp;#039;s two pumps take 11 hours completely fill the upper reservoir back up again.</t>
  </si>
  <si>
    <t>Glems-unterbecken</t>
  </si>
  <si>
    <t>Metzingen</t>
  </si>
  <si>
    <t>http://www.gea.de/region+reutlingen/neckar+erms/pumpspeicherkraftwerk+in+glems+lecks+per+knopfdruck+schliessbar.2714095.htm</t>
  </si>
  <si>
    <t>01.01.1962</t>
  </si>
  <si>
    <t>Escher-Wyss</t>
  </si>
  <si>
    <t>Technischen Werke der Stadt Stuttgart</t>
  </si>
  <si>
    <t>Round Trip Efficiency: 74%</t>
  </si>
  <si>
    <t>Cheongpyeong Pumped Hydro Power Plant</t>
  </si>
  <si>
    <t>Cheongpyeong Pumped Storage Power Plant is the first hydroelectric plant built in South Korea. It is owned and operated by the Korea Southern Power Co., Ltd (KOSPO), subsidiary of the Korea Electric Power Corporation (KEPCO). It consists of two reversible turbines that can generate maximum 400 MW of electricity, and a massive underground facility.  The power plant was built to quickly respond to failure of main power plants and to secure reserve sources of power.  The turbines and generators are located 350 meters underground and the water flows from the upper reservoir to the lower reservoir that are separated by vertical distance of 480 meters.  The existing Cheongpyeong lake is currently being used as the lower reservoir while the the Homyeong reservoir was constructed for use as the upper reservoir.</t>
  </si>
  <si>
    <t>Gapyeong-gun</t>
  </si>
  <si>
    <t>http://khnp.yoon114.com/eng/pumped-storage-plants/</t>
  </si>
  <si>
    <t>16.04.1980</t>
  </si>
  <si>
    <t>Korea Hydro and Nuclear Power Co. Ltd.</t>
  </si>
  <si>
    <t>Samrangjin Pumped Hydro Power Plant</t>
  </si>
  <si>
    <t>Following the construction of of the first pumped hydro power plant in Cheongpyeong, Samrangjin Pumped Hydro Power Plant is the second pumped hydro power plant in Korea with output power capacity exceeding Cheongpyeong by 200MW.  Unlike Cheongpyeong, Samrangjin project built a lower reservoir named Chuntaechun by damming a tributary of Nakdong River.  The rigorous construction resulted in 6,578 meters of tunnel inside the facility.</t>
  </si>
  <si>
    <t>Milyang</t>
  </si>
  <si>
    <t>Gyeongsangnam-do</t>
  </si>
  <si>
    <t>01.11.1985</t>
  </si>
  <si>
    <t>01.09.1979</t>
  </si>
  <si>
    <t>Shin Toyone Pumped Storage</t>
  </si>
  <si>
    <t>The Shintoyone pumped storage project was implemented utilizing the existing Sakuma Reservoir as its lower reservoir. Two 1,884m-long headrace tunnels connect water in the Shintoyone Reservoir to the underground powerhouse which was constructed adjacent to the Sakuma Reservoir without lowering the water level in the reservoir. The powerhouse has an installed capacity of 1,125MW with a head of 203m.</t>
  </si>
  <si>
    <t>Toyone</t>
  </si>
  <si>
    <t>http://www.jpower.co.jp/english/international/consultation/detail_old/se_as_japan36.pdf</t>
  </si>
  <si>
    <t>Ministry of Land, Infrastructure, Transport and Tourism</t>
  </si>
  <si>
    <t>Electric Power Development Co., Ltd.(EPDC)</t>
  </si>
  <si>
    <t>Siah Bishe Pumped Storage Power Plant</t>
  </si>
  <si>
    <t>The Siah Bisheh Pumped Storage Power Plant, also spelled SiyÄhbisheh and Siah Bishe, is located in the Alborz Mountain range near the village of Siah Bisheh and 48 km (30 mi) south of Chalus in Mazandaran Province, Iran. The power plant uses the pumped-storage hydroelectric method to generate electricity during periods of high energy demand, making it a peaking power plant, intended to fulfill peak electricity demand in Tehran 60 km (37 mi) to the south. When complete it will have an installed generating capacity of 1,040 MW and a pumping capacity of 940 MW. Planning for the project began in the 1970s and construction began in 1985. It was delayed from 1992 until 2001 and the first generator went online in May 2013 with an installed capacity of 260 MW. The remaining generators should be commissioned by the end of 2013.</t>
  </si>
  <si>
    <t>Siah Bisheh</t>
  </si>
  <si>
    <t>Mazandaran</t>
  </si>
  <si>
    <t>Iran</t>
  </si>
  <si>
    <t>http://en.iwpco.ir/Siahbishe/default.aspx</t>
  </si>
  <si>
    <t>Thermal Power Plants</t>
  </si>
  <si>
    <t>Iran Water &amp;amp; Power Resources Development Co.</t>
  </si>
  <si>
    <t>Foit, Siemens, Fuji</t>
  </si>
  <si>
    <t>Traksionel, EDF Co., Moshanir Consulting Engineer, Lahmeyer International</t>
  </si>
  <si>
    <t>Farab, Tabliyeh, Kayson, Beta, Mechanic khak, Electrowatt, Ekono</t>
  </si>
  <si>
    <t>AF-Consult Switzerland Ltd, Colenco Power Engineering Ltd</t>
  </si>
  <si>
    <t>Minghu Pumped Storage</t>
  </si>
  <si>
    <t>The Minghu Pumped Storage Powerplant is on the Shuili River located 7 km (4 mi) north of Shuili in Nantou County, Taiwan.  During periods of low demand, such as at night, when electricity is cheap, water is pumped to Sun Moon Lake. When energy demand is high, water is released down to the power station for power generation. This is accomplished by four 252 MW Francis pump-turbine-generators which are reversible and serve to both pump water and generate electricity. The power plant has an installed capacity of 1,008 MW. Mingtan Dam, located downstream serves as the lower reservoir for another pump-storage project with an installed capacity of 1,602 MW.</t>
  </si>
  <si>
    <t xml:space="preserve">Electric Energy Time Shift, Electric Supply Capacity, Electric Supply Reserve Capacity - Spinning, Load Following (Tertiary Balancing), </t>
  </si>
  <si>
    <t>Sun Moon Lake</t>
  </si>
  <si>
    <t>Shuili</t>
  </si>
  <si>
    <t>Nantou</t>
  </si>
  <si>
    <t>http://cdn.intechopen.com/pdfs/6257/InTech-Particle_swarm_optimization_for_power_dispatch_with_pumped_hydro.pdf</t>
  </si>
  <si>
    <t>01.08.1985</t>
  </si>
  <si>
    <t>Taiwan Power Company</t>
  </si>
  <si>
    <t>Nuclear Power Plants</t>
  </si>
  <si>
    <t>Temes, Invensys</t>
  </si>
  <si>
    <t>Efficiency: 74%; The load factor is improved from 0.82 to 0.88 due to the contribution of the four pumped hydro units; The Ming-Hu pumped hydro plant generates 3,893 MWh power during peak load hours and pumps up 5,250 MWh power during light load hours, resulting in a cost saving of NT$5.91 million in one day</t>
  </si>
  <si>
    <t>Tai&amp;#039;an Pumped Storage Power Station</t>
  </si>
  <si>
    <t>The Tai&amp;#039;an Pumped Storage Power Station has been built to service the Shangdong Power Grid in Northeast China.  Estimated Cost: 4.326 billion yuan</t>
  </si>
  <si>
    <t xml:space="preserve">Electric Energy Time Shift, Electric Supply Reserve Capacity - Spinning, Frequency Regulation, Voltage Support, Load Following (Tertiary Balancing), </t>
  </si>
  <si>
    <t>Tai&amp;#039;an</t>
  </si>
  <si>
    <t>http://www.gov.cn/jrzg/2006-12/22/content_476186.htm</t>
  </si>
  <si>
    <t>20.12.2006</t>
  </si>
  <si>
    <t>Shangdong Electric Power Corporation</t>
  </si>
  <si>
    <t>Voith, China National General Machinery Engineering Corporation</t>
  </si>
  <si>
    <t>Hydrochina International Engineering Co. Ltd., BGK</t>
  </si>
  <si>
    <t>SEPCOIII Electric Power Construction Corporation</t>
  </si>
  <si>
    <t>Annual Generation: 1,347,800 MWh</t>
  </si>
  <si>
    <t>Xiangshuijian (å“æ°´æ¶§æŠ½æ°´è“„èƒ½ç”µç«™) Pumped Storage Power Station</t>
  </si>
  <si>
    <t>The station lies in the border of Sanshan Region, in Wuhu City of Anhui Province, nearby the load center of East China Power Grid. Dynamic investment in the station amounts to 3.8 billion yuan. Its total installed capacity is 1000MW and designed annual energy output 1762GWh and annual corresponding energy consumed for pumping water 2274GWh.  The power station consists of upper reservoir, lower reservoir, water conveyance system, underground powerhouse and a ground substation etc. A dam creating the upper reservoir is a reinforced concrete facing rockfill one with the maximum height of 89.5m. The reservoirâ€™s normal storage water level is 222m and a total storage capacity 17.48 million m3. The lower reservoir is formed by excavating lower-lying land in a valley and building a dam with the maximum height 21.5m. Its normal storage water level is 14.6m and total storage capacity 14.35 million m3.  http://en.wikipedia.org/wiki/Jixi_Pumped_Storage_Power_Station</t>
  </si>
  <si>
    <t xml:space="preserve">Electric Energy Time Shift, Electric Supply Capacity, Load Following (Tertiary Balancing), Electric Supply Reserve Capacity - Spinning, Frequency Regulation, </t>
  </si>
  <si>
    <t>Wuhu City</t>
  </si>
  <si>
    <t>http://en.sidri.com/ProjectsInfo.aspx?cid=6&amp;amp;nid=29</t>
  </si>
  <si>
    <t>14.08.2011</t>
  </si>
  <si>
    <t>08.12.2006</t>
  </si>
  <si>
    <t>State Grid Xinyuan Co Ltd.</t>
  </si>
  <si>
    <t>Harbin Electric Machinery Co., Ltd.</t>
  </si>
  <si>
    <t>Prysmian China</t>
  </si>
  <si>
    <t>Shanghai Investigation, Design &amp;amp; Research Institute (SIDRI)</t>
  </si>
  <si>
    <t>Yixing Pumped Storage</t>
  </si>
  <si>
    <t>The Yixing Pumped Storage Project for China&amp;#039;s development objective is to increase the overall efficiency of the power sector in Jiangsu Province in two ways: a) design and implementation of a restructuring of the power sector to further competition at the generation level and to provide large consumers access to generators, and b) construction of a pumped storage plant (4 x 250 MW) in Yixing to ease acute peaking problems and improve the generation mix that will create the conditions for more flexible dispatch and improved supply reliability an essential requirement for well-functioning competitive markets. The project components are: 1) construction of the Yinxing pumped storage power plant, a new upper reservoir, new main dam and subsidiary dam, and the underground powerhouse; 2) assistance to the restructuring of the power sector; and 3) construction of a double circuit transmission line to connect the Yixing pumped storage plant to the East China 500 KV network.   Static investment in the power station is 3.985 billion RMB yuan and dynamic investment 4.763 billion RMB yuan including the loan of US$ 145 million from the World Bank.</t>
  </si>
  <si>
    <t xml:space="preserve">Electric Energy Time Shift, Electric Supply Reserve Capacity - Spinning, Electric Supply Capacity, Frequency Regulation, Load Following (Tertiary Balancing), </t>
  </si>
  <si>
    <t>Yixing</t>
  </si>
  <si>
    <t>http://en.sidri.com/ProjectsInfo.aspx?cid=6&amp;amp;nid=31</t>
  </si>
  <si>
    <t>01.12.2008</t>
  </si>
  <si>
    <t>01.08.2003</t>
  </si>
  <si>
    <t>CR Power</t>
  </si>
  <si>
    <t>ABB, Geokon Instruments</t>
  </si>
  <si>
    <t>Overall Efficiency: 76%</t>
  </si>
  <si>
    <t>Sancheong Pumped Storage Power Plant</t>
  </si>
  <si>
    <t>KOREA Hydro and Nuclear Power Co, a power generation subsidiary of Korea Electric Power Company (KEPCO) began construction of a new 700MW hydroelectric power project in Sancheong, South Korea, in February 1995 and the construction was complete in November of 2011.  The pumped storage project is located upstream on the Deokcheon River in the province of Gyeongsangnam-do.  Civil work for the US$559.5M scheme was carried out by a consortium of Sambu Construction Industrial Company and Doosan Heavy Industries and Construction Company, both Korean companies. Alstom S.A. and Doosan provided two 350MW reversible pump turbines.</t>
  </si>
  <si>
    <t>Sancheong-gun</t>
  </si>
  <si>
    <t>28.09.2001</t>
  </si>
  <si>
    <t>01.12.2001</t>
  </si>
  <si>
    <t>Korea Electric Power Company (KEPCO)</t>
  </si>
  <si>
    <t>Doosan, Alstom</t>
  </si>
  <si>
    <t>Muju pumped storage power plant</t>
  </si>
  <si>
    <t>KOREA Hydro and Nuclear Power Co, a power generation subsidiary of Korea Electric Power Company (KEPCO) began construction of a new 600MW hydroelectric power project in Muju-gun, South Korea, in May 1988 and the construction was complete in May of 1995.  The pumped storage project is located upstream on the Gwemok Stream in the province of Jeollabuk-do.  Muju plant is the third pumped-hydro power plant constructed in Korea to support rapidly developing economy of Korea.  The location of Muju power plant is ideal to supply power to five surrounding states of South Korea.    Civil work for the US$268.8M scheme was carried out by a consortium of Dongah Construction Industrial Company and Doosan Heavy Industries and Construction Company, both Korean companies. Alstom S.A. provided two 300MW reversible pump turbines.</t>
  </si>
  <si>
    <t>Muju-gun</t>
  </si>
  <si>
    <t>Jeollabuk-do</t>
  </si>
  <si>
    <t>28.02.1995</t>
  </si>
  <si>
    <t>01.05.1995</t>
  </si>
  <si>
    <t>Korea Hydro and Nuclear Power Company</t>
  </si>
  <si>
    <t>Ffestiniog Pumped Hydro Power Plant</t>
  </si>
  <si>
    <t>Commissioned in 1963, Ffestiniog Power Station was the UK&amp;#039;s first major pumped storage power facility. Although of an older generation to those at Dinorwig, Ffestiniog&amp;#039;s four generating units are still capable of achieving a combined output of 360MW of electricity - enough to supply the entire power needs of North Wales for several hours.  The Generation Cycle begins at Llyn Stwlan - Ffestiniog&amp;#039;s upper reservoir. Large screens inside the intake towers are opened to activate the high-pressure downflow.  27 cubic metres of water per second are discharged through two high-pressure shafts (each 200 metres in depth), which are connected to four concrete-lined tunnels. Steel penstocks then direct the discharge into the station via inlet pipes and valves to start generation.  Water is captured in Tan-y-Grisiau and pumped back to Llyn Stwlan, usually overnight, to complete the cycle.  Source: http://www.fhc.co.uk/ffestiniog.htm</t>
  </si>
  <si>
    <t>Ffestiniog</t>
  </si>
  <si>
    <t>Gwynedd</t>
  </si>
  <si>
    <t>http://www.fhc.co.uk/ffestiniog.htm</t>
  </si>
  <si>
    <t>31.12.1963</t>
  </si>
  <si>
    <t>First Hydro Company</t>
  </si>
  <si>
    <t>Kannagawa Hydropower Plant No.1, No. 2</t>
  </si>
  <si>
    <t>The Kannagawa Hydropower Plant (ç¥žæµå·ç™ºé›»æ‰€) is partially operational. This entry details the current installed capacity of the plant with 1 470 MW pump commissioned in 2005 and the second commissioned in 2012. See Kannagawa Hydro Power Plant (2019 Expansion) for details on later commission dates and capacity.   The power plant utilizes the Minamiaiki River along with an upper and lower reservoir created by two dams, the upper Minamiaiki Dam and the lower Ueno Dam. The power station in between the two dams will contain six 470 MW pump-generators for a total installed capacity of 2,820 MW. When completed, the plant will have the second-largest (after Bath County Pumped Storage Station) pumped-storage power capacity in the world.  The company says Units 1 and 2 are the first in the world to use a &amp;quot;split runner,&amp;quot; which enables simultaneous operation of both the pump and turbine blade. Co-developed with Toshiba, the technology increases the output by 20 MW per unit.   http://www.jepic.or.jp/en/data/EPIJJapanData.pdf</t>
  </si>
  <si>
    <t xml:space="preserve">Black Start, Electric Energy Time Shift, Electric Supply Capacity, Electric Supply Reserve Capacity - Spinning, Frequency Regulation, </t>
  </si>
  <si>
    <t>Dniester Pumped Storage Power Station</t>
  </si>
  <si>
    <t>The Dniester Pumped Storage Power Station is a pumped storage hydroelectric scheme that uses the Dniester River 8 km (5 mi) northeast of Sokyriany in Chernivtsi Oblast, Ukraine. Currently, one of the seven 324 MW generators is operational and when complete, the power station will have an installed capacity of 2,268 MW. During pumping, the power station will consume a maximum of 2,947 MW.</t>
  </si>
  <si>
    <t>Sokyriany</t>
  </si>
  <si>
    <t>Chernivtsi Oblast</t>
  </si>
  <si>
    <t>http://en.wikipedia.org/wiki/Dniester_Pumped_Storage_Power_Station</t>
  </si>
  <si>
    <t>Dniester HPP-I, Dniester HPP-II</t>
  </si>
  <si>
    <t>Ukrhydroenergo</t>
  </si>
  <si>
    <t>Dnisterhydroenergo</t>
  </si>
  <si>
    <t>Ukrhydroproject PJSC</t>
  </si>
  <si>
    <t>Emerson Process Management</t>
  </si>
  <si>
    <t xml:space="preserve">Jixi Pumped Storage Power Station (ç»©æºªæŠ½æ°´è“„èƒ½ç”µç«™) </t>
  </si>
  <si>
    <t>The Jixi Pumped Storage Power Station is a pumped-storage hydroelectric power station currently under construction in Jixi County, Anhui Province, China. Studies were carried out in 2008 and construction began in December 2010. It is expected to last 6 years.  The power station will contain six 300 MW Francis pump turbine-generators.</t>
  </si>
  <si>
    <t>Fuling</t>
  </si>
  <si>
    <t>http://www.yztpdq.com/articleinfo/detail_5_10_2505.aspx</t>
  </si>
  <si>
    <t>State Grid Corporation of China, East China Grid, Jiangsu Electric Power, Shanghai Electric Power, Xuangcheng municipal government</t>
  </si>
  <si>
    <t>Hydrochina Huadong</t>
  </si>
  <si>
    <t>Tianhuangping Pumped Storage Hydro Plant</t>
  </si>
  <si>
    <t>East China Electric Power&amp;#039;s Tianhuangping pumped storage hydroelectric project is the biggest of its type in Asia. It provides valuable cover for demand surges in the central coastal region, including high growth Shanghai. It is located in Anji County in Zhejiang, about 175km from Shanghai, and has a total installed capacity of 1,800MW.  The new plant plays a vital role in stabilising the entire East China Power Grid, improving the quality of the power supply in east China, and ensuring the safe operation of the nuclear power stations in the surrounding areas.</t>
  </si>
  <si>
    <t xml:space="preserve">Electric Energy Time Shift, Electric Supply Capacity, Voltage Support, </t>
  </si>
  <si>
    <t>Anji County</t>
  </si>
  <si>
    <t>http://www.power-technology.com/projects/tianhuangping/</t>
  </si>
  <si>
    <t>25.12.2000</t>
  </si>
  <si>
    <t>01.03.1994</t>
  </si>
  <si>
    <t>East China Electric Power</t>
  </si>
  <si>
    <t>KvÃ¦rner, GE Hydro</t>
  </si>
  <si>
    <t>Peebles Electric Limited, Geokon Instruments</t>
  </si>
  <si>
    <t>Elin</t>
  </si>
  <si>
    <t>Sino Hydro</t>
  </si>
  <si>
    <t>Cycle Efficiency â‰ˆ 73%; Annual generated energy 3014 million kWh and annual consumed energy for pumping 4104 million kWh.</t>
  </si>
  <si>
    <t>Mingtan Dam</t>
  </si>
  <si>
    <t>The Mingtan Pumped Storage Hydro Power Plant was completed in 1994 as an important facility to control peak hoursâ€™ electricity demand in Taiwan. It has two reservoirs, one is the existing lake Sun Moon Lake as an upper reservoir and the other is Shui Li reservoir formed by building a dam as a lower reservoir.</t>
  </si>
  <si>
    <t xml:space="preserve">Electric Energy Time Shift, Electric Supply Capacity, Frequency Regulation, Voltage Support, </t>
  </si>
  <si>
    <t>http://www.ieahydro.org/reports/Annex_VIII_CaseStudy0506_Mingtan_Taiwan.pdf</t>
  </si>
  <si>
    <t>Voith, A-J</t>
  </si>
  <si>
    <t>Sinotech</t>
  </si>
  <si>
    <t>TEMES, Inc.</t>
  </si>
  <si>
    <t>RSEA Engineering Corporation</t>
  </si>
  <si>
    <t>Coo-Trois-Ponts Hydroelectric Power Station</t>
  </si>
  <si>
    <t>This plant near Ambleve utilizes two upper basins on Mont de Brume and a lower reservoir built on the Coo giving an effective heed of about 275m. The four first-phase units use one upper reservoir and a second phase was added when the second upper basin was built.  Begun in 1967, the development is planned in two phases. The first was completed in 1971-1972 by commissioning three turbogenerator (Coo 1) with a total capacity of 474 MW. The work of the second, including the installation of three additional groups increased power - 690 MW - completed in 1979 (Coo 2).</t>
  </si>
  <si>
    <t>Trois-Ponts</t>
  </si>
  <si>
    <t>Liege</t>
  </si>
  <si>
    <t>https://www.electrabel.com/assets/be/corporate/documents/12018_Coo_Folder_FR_LR.pdf</t>
  </si>
  <si>
    <t>01.01.1967</t>
  </si>
  <si>
    <t>Allis Chalmers, Cockerill, Alstom</t>
  </si>
  <si>
    <t>Coyne et Bellier</t>
  </si>
  <si>
    <t>Annual Generation: 1,600 GWh; Cycle Efficiency: 75%</t>
  </si>
  <si>
    <t>Edolo Pumped Storage Plant</t>
  </si>
  <si>
    <t>This plant started its activity in 1985 and is located in Val Camonica on the right bank of the river Oglio in Brescia Province, Lombardy, North Italy.  The plant utilizes eight Francis pump-turbines each rated at 125 MW when generating and 140 MW when pumping. The upper reservoir rests 1,265.6 meters higher than the lower reservoir.</t>
  </si>
  <si>
    <t>Edolo</t>
  </si>
  <si>
    <t>http://www.enel.it/it-IT/impianti/mappa/dettaglio/edolo-bs-/p/090027d98192f858</t>
  </si>
  <si>
    <t>The plant generates 737 GWh annually but consumes 1,021 GWh pumping; Approximate cycle efficiency: 72%</t>
  </si>
  <si>
    <t>Chiotas Hydro Power Plant (Entracque Pumped Storage)</t>
  </si>
  <si>
    <t>01.10.1969</t>
  </si>
  <si>
    <t>Annual Generation Capacity: 1,040 GWh</t>
  </si>
  <si>
    <t>Imaichi Pumped Storage Power Station</t>
  </si>
  <si>
    <t>The Imaichi dam serves as the lower reservoir for the 1,050 MW Imaichi Pumped Storage Power Station, while the Kuriyama Dam forms the upper. Its reservoir can store 9,100,000 m3 (7,377 acreÂ·ft) of water. Of that storage volume, 6,200,000 m3 (5,026 acreÂ·ft) can be used for power generation. The power plant operates using the pump-storage hydroelectric method. During periods of high electricity demand, water is sent from the upper Kuriyama Reservoir to the power plant which contains 3 x 350 MW Francis pump turbines. Water discharged from the power plant then enters the Imaichi Reservoir. When demand is low, the pump-generators reverse mode and pump water from the lower reservoir back up to the upper.  Head = 524 meters</t>
  </si>
  <si>
    <t xml:space="preserve">Electric Energy Time Shift, Electric Supply Reserve Capacity - Spinning, Voltage Support, Black Start, Frequency Regulation, </t>
  </si>
  <si>
    <t>Togawa River</t>
  </si>
  <si>
    <t>NikkÅ</t>
  </si>
  <si>
    <t>http://www.suiryoku.com/gallery/tochigi/imaichi/imaichi.html</t>
  </si>
  <si>
    <t>01.07.1988</t>
  </si>
  <si>
    <t>01.10.1979</t>
  </si>
  <si>
    <t>TEPCO</t>
  </si>
  <si>
    <t>Matanogawa Pumped Storage Power Station</t>
  </si>
  <si>
    <t>The Matanogawa Pumped Storage Power station, or Matano River Power Plant, generates electricity by using about 500m drop from the upper pond in the Okayama prefecture Shinjo village to the lower reservoir in the Tottori Prefecture Kofu-cho.</t>
  </si>
  <si>
    <t>Matano</t>
  </si>
  <si>
    <t>KÅfu, Hino District</t>
  </si>
  <si>
    <t>Tottori</t>
  </si>
  <si>
    <t>1990-1</t>
  </si>
  <si>
    <t>http://www.energia.co.jp/tori/space/matano.html</t>
  </si>
  <si>
    <t>01.04.1996</t>
  </si>
  <si>
    <t>Chugoku Electric Power Co.</t>
  </si>
  <si>
    <t>Fujita</t>
  </si>
  <si>
    <t>Maeda</t>
  </si>
  <si>
    <t>Sardar Sarovar Pumped Storage Power Station</t>
  </si>
  <si>
    <t>The dam&amp;#039;s main power plant houses six 200 MW Francis pump-turbines to generate electricity and afford a pumped-storage capability. Additionally, a power plant on the intake for the main canal contains five 50 MW Kaplan turbine-generators. The total installed capacity of the power facilities is 1,450 MW.  The power would be shared by three states - Madhya Pradesh - 57%, Maharashtra - 27% and Gujarat 16%. This will provide a useful peaking power to western grid of the country which has very limited hydro power production at present.</t>
  </si>
  <si>
    <t>Navagam</t>
  </si>
  <si>
    <t>Gujarat</t>
  </si>
  <si>
    <t>http://www.sardarsarovardam.org/Client/Index.aspx</t>
  </si>
  <si>
    <t>20.06.2006</t>
  </si>
  <si>
    <t>Narmada Control Authority</t>
  </si>
  <si>
    <t>Hitachi, Siemens, Sumitomo, BHEL</t>
  </si>
  <si>
    <t>Sardar Sarovar Narmada Nigam LTD.</t>
  </si>
  <si>
    <t>Centarl Electricity Authority</t>
  </si>
  <si>
    <t>Central Water Commission</t>
  </si>
  <si>
    <t>Jaiprakash Associates Ltd</t>
  </si>
  <si>
    <t>Annual Generation: 1,000 GWh</t>
  </si>
  <si>
    <t>Tamahara Pumped Storage Power Station</t>
  </si>
  <si>
    <t>The Tamahara Powerplant is located 14 km (9 mi) north of Numata.  Power is generated during periods of high energy demand and pumping occurs during times when energy demand is low such as at night. The power station contains four 300 MW reversible Francis turbine pump-generators which serve to both pump water and generate electricity.  Effective hydraulic head: 518 m</t>
  </si>
  <si>
    <t>Tamahara Dam</t>
  </si>
  <si>
    <t>Numata</t>
  </si>
  <si>
    <t>http://www.suiryoku.com/gallery/gunma/tanbara/tanbara.html</t>
  </si>
  <si>
    <t>01.07.1986</t>
  </si>
  <si>
    <t>Roncovalgrande (Lago Delio) Hydroelectric Plant</t>
  </si>
  <si>
    <t>The Roncovalgrande Hydroelectric Plant, also known as the Delio Hydroelectric Plant, is located 3 km (2 mi) north of Maccagno in the Province of Varese, Lombardy, Italy.  At the power plant, eight four-stage Pelton turbine-generators generate electricity. Power generation occurs during periods of high energy demand and when energy demand is low, pumping usually occur. The pumps are on the same shaft as the Pelton turbines and send water from the lower to the upper reservoir to serve as stored energy. In the future, this water is sent back down to the power station and the process repeats. The difference in elevation between the upper and lower reservoirs affords a hydraulic head of 736.25 m (2,416 ft) and Lago Delio has a usable storage capacity of 10,000,000 m3 (8,107 acreÂ·ft).</t>
  </si>
  <si>
    <t>Lake Maggiore</t>
  </si>
  <si>
    <t>Maccagno</t>
  </si>
  <si>
    <t>Varese</t>
  </si>
  <si>
    <t>http://www.enel.it/it-IT/impianti/mappa/dettaglio/roncovalgrande-maccagno/p/090027d98192f884</t>
  </si>
  <si>
    <t>Annual Generation: 983.48 GWh</t>
  </si>
  <si>
    <t>Domenico Cimarosa (Presenzano) Hydroelectric Plant</t>
  </si>
  <si>
    <t>The Presenzano Hydroelectric Plant, officially known as the Domenico Cimarosa Hydroelectric Plant, is located along the Volturno River in Presenzano, Province of Caserta, Italy.  Power is generated by releasing water from the upper Cesima reservoir down to the power plant which contains four reversible 250 MW Francis pump-turbine-generators. After power production, the water is sent to the lower reservoir. During periods of low energy demand, the same pump-generators pump water from the lower reservoir back to the upper where it becomes stored energy. The difference in elevation between both the upper and lower affords a hydraulic head of 495 m (1,624 ft).  The approximate cost for the construction of the plant is around 1,000 billion lire.</t>
  </si>
  <si>
    <t>Presenzano</t>
  </si>
  <si>
    <t>Caserta</t>
  </si>
  <si>
    <t>http://www.enel.it/it-IT/impianti/mappa/dettaglio/domenico-cimarosa-presenzano-ce-/p/090027d98192f7d7</t>
  </si>
  <si>
    <t>Annual generation: 1276 GWh</t>
  </si>
  <si>
    <t>Shin-Takasegawa Pumped Storage Station</t>
  </si>
  <si>
    <t>The Shin-Takasegawa Pumped Storage Station uses the Takase River to operate a pumped storage hydroelectric scheme about 12 km (7 mi) west of ÅŒmachi in Nagano Prefecture, Japan.  The power plant has a 1,280 MW installed capacity, utilizing four 320 MW Francis turbine-generators, and its upper reservoir is created by the Takase Dam, a rock-fill dam â€” which at 176 m (577 ft) in height is the tallest of its type in Japan.</t>
  </si>
  <si>
    <t>Nakanura Dam</t>
  </si>
  <si>
    <t>ÅŒmachi</t>
  </si>
  <si>
    <t>http://www.suiryoku.com/gallery/nagano/nknosawa/nknosawa.html</t>
  </si>
  <si>
    <t>01.05.1980</t>
  </si>
  <si>
    <t>Tongbai Pumped Storage</t>
  </si>
  <si>
    <t>The Tongbai project in Zhejiang Province was built to increase generating capacity and improve load regulating capability. The development uses an existing upper reservoir and involved construction of a new lower reservoir and an underground powerhouse. The powerhouse contains four 306-MW reversible pump-turbines at a net head of 244 meters. Two penstocks each supply two units. A tailrace tunnel leads from each unit to the lower reservoir. Each tailrace tunnel is equipped with an emergency gate.  The project was funded by Shenergy Co., Ltd. (20%), Shanghai Electric Power Co., Ltd. (17%), State Power East China Company (10%), Zhejiang Electric Power Company (25%), Zhejiang Electric Power Development Company (23%) and Tiantai Water &amp;amp;amp; Electric Power Development Company (5%).</t>
  </si>
  <si>
    <t>Hangzhou</t>
  </si>
  <si>
    <t>http://www.hydroworld.com/articles/print/volume-18/issue-1/Articles/pumped-storage/designing-pump-turbines-for-tongbai-in-china.html</t>
  </si>
  <si>
    <t>30.12.2001</t>
  </si>
  <si>
    <t>Zhejiang Electric Power Company</t>
  </si>
  <si>
    <t>Zhejiang Electric Power Development Company</t>
  </si>
  <si>
    <t>Andritz VA Tech Hydro</t>
  </si>
  <si>
    <t>Shenergy Co., Ltd., Shanghai Electric Power Co., Ltd., State Power East China Company, Zhejiang Electric Power Company, Zhejiang Electric Power Development Company, Tiantai Water &amp;amp; Electric Power Development Company</t>
  </si>
  <si>
    <t>ZHEJIANG ELECTRIC POWER CONSTRUCTION CORPORATION</t>
  </si>
  <si>
    <t>Lahmeyer International, MWH, Norconsult</t>
  </si>
  <si>
    <t>The World Bank</t>
  </si>
  <si>
    <t>Xilongchi Pumped Storage Power Station</t>
  </si>
  <si>
    <t>The Xilongchi pumped storage power plant (output: 1,224 MW) in China started commercial operation. This plant, which takes advantage of a large difference in elevation of around 700 meters, was delivered as the first pumped storage power plant in China by a consortium of Japanese companies. Its main feature is that although it uses a high elevation drop and is designed for high output, it generates very little noise or vibration. Pumped storage power generation works by pumping water to a higher elevation during slack periods and using the stored water to generate electricity during high-demand periods. In this way it is able to match supply to demand, and this station is contributing to the stable supply of electricity to the Huabei region, including Beijing.</t>
  </si>
  <si>
    <t>Taiyuan</t>
  </si>
  <si>
    <t>Shanxi</t>
  </si>
  <si>
    <t>http://www.power-hitachi.com/news/2004/20040903.html</t>
  </si>
  <si>
    <t>16.10.2009</t>
  </si>
  <si>
    <t>Shanxi Xilongchi Pumped Storage Power Station Co., Ltd.</t>
  </si>
  <si>
    <t>Mitsubishi Electric Corporation, Hitachi, Toshiba</t>
  </si>
  <si>
    <t>Mitsubishi Electric Corporation, Hitachi, Toshiba, Geokon Instruments</t>
  </si>
  <si>
    <t>Pumped Storage Power Station Co., Ltd.</t>
  </si>
  <si>
    <t>Shanghai CNSK Electric Group</t>
  </si>
  <si>
    <t>Annual Generation: 1,850,000,000 kWh</t>
  </si>
  <si>
    <t>Los Reyunos Pumped Hydro Storage</t>
  </si>
  <si>
    <t>The Reyunos Dam is used to generate hydroelectricity. This is done in a power station located below the level of the reservoir. About one mile (two kilometer) downstream is a smaller, compensation dam called El Tigre. During the hours of decreased power demand, water is pumped from the reservoir of El Tigre back into Los Reyunos to stabilize the water level.</t>
  </si>
  <si>
    <t>Embalse Los Reyunos</t>
  </si>
  <si>
    <t>Mendoza</t>
  </si>
  <si>
    <t>Argentina</t>
  </si>
  <si>
    <t>http://energy.org.ar/index1_files/PROYARG/WWW/ELECTR~1/diaman2.htm</t>
  </si>
  <si>
    <t>06.07.1984</t>
  </si>
  <si>
    <t>Pampa EnergÃ­a</t>
  </si>
  <si>
    <t>Pampa EnergÃ­a S.A.</t>
  </si>
  <si>
    <t>Hidroelectrica Diamante S.A.</t>
  </si>
  <si>
    <t>Agua y EnergÃ­a ElÃ©ctrica S.E</t>
  </si>
  <si>
    <t>Conevial S. A. - Babic S. A.</t>
  </si>
  <si>
    <t>Annual Generation: 370,000,000 kWh</t>
  </si>
  <si>
    <t>Bailianhe Pumped Storage Power Station</t>
  </si>
  <si>
    <t>The Bailianhe Pumped Storage Power Station is a pumped-storage hydroelectric power station located 58 km (36 mi) east of Huanggang in Hubei Province, China. It was constructed between 2004 and 2009 and has a 1,200 MW installed capacity. The power station operates by shifting water between an upper and lower reservoir to generate electricity. For this project, only the upper reservoir had to be created as an existing reservoir, the Bailianhe Reservoir, was used as the lower. During periods of low energy demand, such as at night, water is pumped from Bailianhe Reservoir up to the upper reservoir. When energy demand is high, the water is released back down to the lower reservoir but the pump turbines that pumped the water up now reverse mode and serve as generators to produce electricity. The process is repeated as necessary and the plant serves as a peaking power plant.</t>
  </si>
  <si>
    <t>Bailianhe Reservoir</t>
  </si>
  <si>
    <t>Huanggang</t>
  </si>
  <si>
    <t>http://www.gzbgj.com/english/article.aspx?menuid=1385&amp;amp;tab=tab_e&amp;amp;tabid=1203</t>
  </si>
  <si>
    <t>21.11.2009</t>
  </si>
  <si>
    <t>State Grid Xinyuan Co Ltd</t>
  </si>
  <si>
    <t>SinoHydro</t>
  </si>
  <si>
    <t>HydroChina Zhongnan Engineering</t>
  </si>
  <si>
    <t>While generating electricity, the pump-generators produce 967 million kWh annually and consumes 1,289 kWh when pumping.</t>
  </si>
  <si>
    <t>Baoquan Pumped Storage Power Station</t>
  </si>
  <si>
    <t>The Baoquan Pumped Storage Power Station is a pumped-storage hydroelectric power station located 34 km (21 mi) northeast of Jiaozuo in Henan Province, China. It was constructed between June 2004 and December 2011 and has a 1,200 MW installed capacity.[2] The power station operates by shifting water between an upper and lower reservoir to generate electricity. The lower reservoir was formed by raising the height of the existing Baoquan Dam while the Upper Baoquan Reservoir is located in a valley above the north side of the lower reservoir. During periods of low energy demand, such as at night, water is pumped from Baoquan Reservoir up to the upper reservoir. When energy demand is high, the water is released back down to the lower reservoir but the pump turbines that pumped the water up now reverse mode and serve as generators to produce electricity. The process is repeated as necessary and the plant serves as a peaking power plant.</t>
  </si>
  <si>
    <t>Baoquan Reservoir</t>
  </si>
  <si>
    <t>Huixian</t>
  </si>
  <si>
    <t>Xinxiang</t>
  </si>
  <si>
    <t>http://www.hydrochina.com.cn/gcjs/dbx/zj/2.jsp</t>
  </si>
  <si>
    <t>15.12.2011</t>
  </si>
  <si>
    <t>State Grid Henan Baoquan Pumped Storage Co.</t>
  </si>
  <si>
    <t>HydroChina Corporation</t>
  </si>
  <si>
    <t>While generating electricity, the pump-generators produce 2,010 million kWh annually and consumes 2,642 million kWh when pumping.</t>
  </si>
  <si>
    <t>Heimifeng Pumped Storage Power Station</t>
  </si>
  <si>
    <t>The Heimifeng Pumped Storage Power Station is located in the hills 25 km (16 mi) north of Changsha in Hunan Province, China. It is a pumped-storage hydroelectric power station with an installed capacity of 1,200 MW. It was constructed between 2005 and 2009 with the generators being commissioned in 2009 and 2010. The station generates power by transferring water between an upper and lower reservoir. When energy demand is high, water from the upper reservoir is released and used to generate electricity before being discharged into the lower reservoir. During times of low demand, water from the lower reservoir is then pumped back up to replenish upper reservoir. This process allows the station to meet peak energy demand and it can go from standstill to operational in three minutes.</t>
  </si>
  <si>
    <t xml:space="preserve">Electric Energy Time Shift, Electric Supply Reserve Capacity - Spinning, </t>
  </si>
  <si>
    <t>Changsha</t>
  </si>
  <si>
    <t>Hunan</t>
  </si>
  <si>
    <t>http://www.baju.com.cn/Web/Production/ProductionShow.asp?ID=42</t>
  </si>
  <si>
    <t>01.10.2010</t>
  </si>
  <si>
    <t>01.05.2005</t>
  </si>
  <si>
    <t>China Power Investment Corporation</t>
  </si>
  <si>
    <t>Dongfang</t>
  </si>
  <si>
    <t>Wuling Electric Power Co.</t>
  </si>
  <si>
    <t>China Gezhouba Group</t>
  </si>
  <si>
    <t>The station generates 1.606 billion kWh annually and consumes 2.16 billion kWh in pumping mode.</t>
  </si>
  <si>
    <t>Pushihe Pumped Storage Power Station</t>
  </si>
  <si>
    <t>The Pushihe pumped-storage hydropower plant in northeast China&amp;#039;s Liaoning Province commisioned the 4th and last of its pump-turbines in September, 2012.   Construction on the RMB 4.5 billion ($712.70 million) plant in east Liaoning&amp;#039;s Kuandian Manchu Autonomous County began in 2006.</t>
  </si>
  <si>
    <t xml:space="preserve">Electric Energy Time Shift, Electric Supply Reserve Capacity - Spinning, Frequency Regulation, Voltage Support, </t>
  </si>
  <si>
    <t>Dandong</t>
  </si>
  <si>
    <t>http://baike.baidu.com/view/4308042.htm</t>
  </si>
  <si>
    <t>29.09.2012</t>
  </si>
  <si>
    <t>01.08.2006</t>
  </si>
  <si>
    <t>Average annual generation: 1,860 GWh; Overall efficiency: 77.2%</t>
  </si>
  <si>
    <t>Huizhou Pumped Storage Power Station</t>
  </si>
  <si>
    <t>The Huizhou Pumped Storage Power Station is a pumped storage hydroelectric power station near Huizhou in Guangdong province, China. It contains 8 pump-generators that total a 2,448 MW installed capacity. Initial units went online between 2007 and 2008,and the power station was complete on June 15, 2011.  The Guangdong power grid requires emergency reserve capacity of 5000MW. Guangzhou Pumped Storage can provide about 900MW.</t>
  </si>
  <si>
    <t>Huizhou</t>
  </si>
  <si>
    <t>http://baike.baidu.com/view/4304113.htm</t>
  </si>
  <si>
    <t>15.06.2011</t>
  </si>
  <si>
    <t>Guangdong Pumped Storage Power Company Limited</t>
  </si>
  <si>
    <t>Annual Generation: 4,500,000,000 kWh; Annual Consumption while Pumping: 6,003,000,000; Efficiency: 74.96%</t>
  </si>
  <si>
    <t>Zhanghewan Pumped Storage Power Station</t>
  </si>
  <si>
    <t>Zhanghewan Pumped Storage Power Station is located on the Gantao River, Jingxing county, Hebei province, 45 km away from Jingxing and 77 km from Shijiazhuang city. 4 reversible pump-turbine generator units of 250 MW are installed in the underground power house, with a the total installed capacity of 1,000 MW. Construction of the project is estimated to have cost 4.12 billion yuan.</t>
  </si>
  <si>
    <t xml:space="preserve">Electric Energy Time Shift, Load Following (Tertiary Balancing), Frequency Regulation, Electric Supply Reserve Capacity - Spinning, </t>
  </si>
  <si>
    <t>Gantao River</t>
  </si>
  <si>
    <t>Jingxing</t>
  </si>
  <si>
    <t>Hebei Province</t>
  </si>
  <si>
    <t>http://hydrochina.net/en/businesslistcaseshow.aspx?ProductsID=774&amp;amp;CaseId=310&amp;amp;CateId=310&amp;amp;pid=288</t>
  </si>
  <si>
    <t>01.02.2009</t>
  </si>
  <si>
    <t>06.12.2003</t>
  </si>
  <si>
    <t>Voith, Geokon Instruments</t>
  </si>
  <si>
    <t>China National Complete Engineering Corporation (CCEC)</t>
  </si>
  <si>
    <t>HydroChina Beijing Engineering</t>
  </si>
  <si>
    <t>Asian Development Bank (ADB)</t>
  </si>
  <si>
    <t>In generating mode, rated head 305.0 m, flow rate 94.1 m3/s, rated output 255 MW; In pumping mode, max. lift 350.8 m, max. flow rate 61.5 m3/s, max. input power 225 MW;</t>
  </si>
  <si>
    <t>Guangzhou Pumped Storage Power Station</t>
  </si>
  <si>
    <t>Guangzhou pumped storage power station (GPSPS) is currently the largest pumped storage power station around the world. It has 2400MW installed capacity, which includes 8 reversible pumped storage units, whose gross head is 535 m. The station is built in 2 stages. During Stage 1 (1989.5-1994.3) it built in 4*300MW&amp;#039;s reversible units which were imported from France, and in Stage 2 (1994.9-2000.6) it built in 4*300MW&amp;#039;s reversible units which were imported from Germany. The project complex is made up of upper and lower reservoir, waterway system, underground power house and T&amp;amp;amp;D works.  Construction of the plant in total cost approximately 5.8 billion yuan.</t>
  </si>
  <si>
    <t>Longkou East Road</t>
  </si>
  <si>
    <t>Guangzhou</t>
  </si>
  <si>
    <t>http://www.chincold.org.cn/dams/rootfiles/2010/07/20/1279253974055450-1279253974057795.pdf</t>
  </si>
  <si>
    <t>01.06.2000</t>
  </si>
  <si>
    <t>01.05.1989</t>
  </si>
  <si>
    <t>CLP Group</t>
  </si>
  <si>
    <t>Guangdong Pumped Storage Co. Ltd. (CLP Group)</t>
  </si>
  <si>
    <t>Neyrpic, Voith, A-J, Siemens, Peebles, ABB</t>
  </si>
  <si>
    <t>Guangdong Electric Power</t>
  </si>
  <si>
    <t>Hong Kong Pumped Storage Development Company, Limited (PSDC)</t>
  </si>
  <si>
    <t>Fourteenth Construction Bureau</t>
  </si>
  <si>
    <t>Max Generating Power (per pump): 347,700 kW w/ Max Flow: 72.2 m3 / s.; Max Pumping Power (per pump) 326,080 kW w/ Max Flow: 60.03 m3 / s.</t>
  </si>
  <si>
    <t>Afourer Pumped Storage Scheme</t>
  </si>
  <si>
    <t>The Afourer Pumped Storage Station is a pumped storage hydroelectric scheme located in the hills above Afourer of Azilal Province, Morocco. The scheme consists of two power stations with a combined installed capacity of 465 MW. Construction on the project began in 2001 and was complete in 2004. It was funded by the Arab Fund for Economic &amp;amp;amp; Social Development at a cost of US$220 million.  Water for the scheme is derived from the AÃ¯t Ouarda Dam on the El Abid River at 32Â°06â€²32â€³N 06Â°30â€²34â€³W, just downstream of the Bin el Ouidane Dam. Water from the dam is pumped up 600 m (1,969 ft) in elevation via Step 1 to the Upper Afourer Reservoir at 32Â°10â€²32â€³N 06Â°32â€²02â€³W which has a capacity of 1,260,000 m3 (1,021 acreÂ·ft) and lies at at elevation of 1,280 m (4,199 ft) above sea level. Step 1&amp;#039;s power and pumping station contains 2 x 172.5 MW reversible Francis turbines. From the upper reservoir, water can be released back to Step 1 for power generation or released 800 m (2,625 ft) down in elevation to the Lower Afourer Reservoir at 32Â°12â€²36â€³N 06Â°31â€²01â€³W which lies at an elevation of 480 m (1,575 ft) and also has a capacity of 1,260,000 m3 (1,021 acreÂ·ft). The power station at the lower reservoir, Step 2, contains 2 x 60 MW reversible Francis turbines From the lower reservoir, water can be pumped back into the upper reservoir or released into a canal near Afourer for use in irrigation.</t>
  </si>
  <si>
    <t>R301</t>
  </si>
  <si>
    <t>Afourer</t>
  </si>
  <si>
    <t>Beni-Mellal Province</t>
  </si>
  <si>
    <t>Morocco</t>
  </si>
  <si>
    <t>http://en.wikipedia.org/wiki/Afourer_Pumped_Storage_Station</t>
  </si>
  <si>
    <t>13.06.2013</t>
  </si>
  <si>
    <t>Office National de l&amp;#039;Electricite (ONE)</t>
  </si>
  <si>
    <t>La SociÃ©tÃ© GÃ©nÃ©rale des Travaux du Maroc (SGTM)</t>
  </si>
  <si>
    <t>Alkor Draka</t>
  </si>
  <si>
    <t>Arab Fund for Economic and Social Development, European Investment Bank</t>
  </si>
  <si>
    <t>Abdelmoumen Pumped Storage Power Station</t>
  </si>
  <si>
    <t>The Abdelmoumen Pumped Power Transfer Station Project (STEP) is located about 70 km Northeast of Agadir. The site is located upstream of the existing reservoir of the Abdelmoumen dam on the Oued Issen. It falls under Taroudant Province and Bigoudine rural council. The Abdelmoumen STEP Project will reinforce the national electricity grid in the South. The STEP provides energy capacity as follows: 616 GWh / year of energy produced for 812 GWh / year of energy consumed.  The project works will span approximately 48 months. STEPâ€™s total construction cost estimate is DH 2 300 million.</t>
  </si>
  <si>
    <t xml:space="preserve">Electric Energy Time Shift, Electric Supply Reserve Capacity - Spinning, Frequency Regulation, Renewables Energy Time Shift, </t>
  </si>
  <si>
    <t>Abdelmoumen Dam</t>
  </si>
  <si>
    <t>Agadir</t>
  </si>
  <si>
    <t>Agadir-Ida Ou Tanane</t>
  </si>
  <si>
    <t>http://www.afdb.org/fileadmin/uploads/afdb/Documents/Environmental-and-Social-Assessments/EESS-Renouvelable%20et%20PERG-Resume_English.pdf</t>
  </si>
  <si>
    <t>31.01.2013</t>
  </si>
  <si>
    <t>Power Consulting Associates</t>
  </si>
  <si>
    <t>European Investment Bank, African Development Bank Group</t>
  </si>
  <si>
    <t>Projected Cycle Efficiency: 75.86%</t>
  </si>
  <si>
    <t>Lam Ta Khong Pumped Storage Power Plant</t>
  </si>
  <si>
    <t>The pumped storage project was initially proposed in 1975. The project was to be constructed in two 500 MW phases. The first phase began in December 1995 and was completed in 2001, with the first two 250 MW generators operational in August 2002.   Phase two has recently (9/24/14) begun with Voith being awarded the contract for two 255 MW pump turbines.  Type: Rockfill dam                                             Height: 50 meters                                               Crest Length: 2,170 meters                                    Reservoirâ€™s storage capacity: 10.3 million cubic meters       Maximum reservoir water level: +660 meters (MSL)</t>
  </si>
  <si>
    <t>Lam Takhong Dam</t>
  </si>
  <si>
    <t>Pak Chong</t>
  </si>
  <si>
    <t>Nakhon Ratchasima</t>
  </si>
  <si>
    <t>http://en.wikipedia.org/wiki/Lam_Takhong_Dam</t>
  </si>
  <si>
    <t>01.01.2002</t>
  </si>
  <si>
    <t>01.12.1995</t>
  </si>
  <si>
    <t>Metropolitan Electricity Authority</t>
  </si>
  <si>
    <t>Alstom, Voith</t>
  </si>
  <si>
    <t>Electric Power Development Co., Ltd.</t>
  </si>
  <si>
    <t>Annual generation: 400 GWh</t>
  </si>
  <si>
    <t>Yecheon Pumped Storage Power Plant</t>
  </si>
  <si>
    <t>The Yecheon PSPP utilizes two 400 MW reversible pump-turbines to store water for the purpose of generating electricity during peak demand hours.</t>
  </si>
  <si>
    <t>Yecheon-gun</t>
  </si>
  <si>
    <t>Gyeongsangbuk-do</t>
  </si>
  <si>
    <t>Korea Hydro &amp;amp; Nuclear Power (KHNP)</t>
  </si>
  <si>
    <t>Doosan</t>
  </si>
  <si>
    <t>Daelim Group</t>
  </si>
  <si>
    <t>Yangyang Pumped Storage Power Plant</t>
  </si>
  <si>
    <t>During low electricity demand periods, such as the night time, water from the lower reservoir is pumped 937 m (3,074 ft) above the valley to the upper reservoir in the mountains. The upper reservoir is created by the Inje Dam, located 5.3 km2 (2 sq mi) west of the Yangyang Dam at 38Â°01â€²08â€³N 128Â°29â€²47â€³E. The Inje is a 84 m (276 ft) tall and 415 m (1,362 ft) long rock-fill embankment dam. The capacity of the upper reservoir is 4,200,000 m3 (3,405 acreÂ·ft) and it has a surface area of 190 m2 (0 acre). When electricity demand rises and the power plant begins to operate, water is released from the upper reservoir back towards the underground power plant, at the western edge of the lower reservoir. Water fluctuations in the upper reservoir range from 900 m (2,953 ft) and 936 m (3,071 ft) above sea level. The power plant contains four 250 MW reversible Francis turbine-generators for an installed capacity of 1,000 MW. The drop in elevation affords a maximum hydraulic head (drop) of 817 m (2,680 ft) and effective head of 776 m (2,546 ft).  Additionally, there are 2 x 1.5 MW Wind turbines installed at the upper reservoir and a 1.5 MW small hydro turbine on the Yangsang Dam.</t>
  </si>
  <si>
    <t>Yangyang</t>
  </si>
  <si>
    <t>Gangwon</t>
  </si>
  <si>
    <t>http://www.hydroworld.com/articles/2006/09/korea-dedicates-1000-mw-yangyang-pumped-storage.html</t>
  </si>
  <si>
    <t>12.09.2006</t>
  </si>
  <si>
    <t>Korea Midland Power Co. (KOMIPO)</t>
  </si>
  <si>
    <t>Okutataragi Pumped Storage Power Station</t>
  </si>
  <si>
    <t>The Okutataragi Pumped Storage Power Station is a large pumped-storage hydroelectric power station in Asago, in the HyÅgo Prefecture of Japan. With a total installed capacity of a 1,932 MW, it is one of the largest pumped-storage power stations in the world, and the largest in Japan.   Construction on the facility began in 1970 and was completed in 1974. The first of six pump-generating turbines was commissioned in June 1974, the last in June 1998.</t>
  </si>
  <si>
    <t xml:space="preserve">Electric Energy Time Shift, Voltage Support, Frequency Regulation, </t>
  </si>
  <si>
    <t>Kurokawa Reservoir</t>
  </si>
  <si>
    <t>Asago</t>
  </si>
  <si>
    <t>HyÅgo</t>
  </si>
  <si>
    <t>http://www1.kepco.co.jp/himeji/jigyousyo/den/toyoden/okutataragi.htm</t>
  </si>
  <si>
    <t>01.06.1998</t>
  </si>
  <si>
    <t>Maximum Water Consumption: 594m3 / s</t>
  </si>
  <si>
    <t>Grand&amp;#039;Maison Dam Pumped Storage Power Plant</t>
  </si>
  <si>
    <t>The Grandâ€™Maison &amp;quot;high head&amp;quot; dam is located upstream of the Romanche valley. It uses 8 pump turbines to drive water back up to the upper pondage in order to store it for use during periods of high demand.  The power station has a total output of 1820MW (12 turbine sets each producing 150MW). Its annual production of 1,420GWh (Gigawatt hours) accounts for 8% of Franceâ€™s hydro-electric power. The total amount of power required for pumping is 1,720 (i.e. an overall loss of 300GWh or 30%). The rate of flow is of little importance at this mountain site, what matters is the 950 metre drop.</t>
  </si>
  <si>
    <t>Barrage de Grand&amp;#039;Maison</t>
  </si>
  <si>
    <t>Vaujany</t>
  </si>
  <si>
    <t>http://www.planete-tp.com/en/upstream-of-the-romanche-valley-a235.html</t>
  </si>
  <si>
    <t>Annual Generation: 1420 GWh; Approximate Round Trip Efficiency: 70%</t>
  </si>
  <si>
    <t>Burbank Buena Vista Library #3 - Ice Energy</t>
  </si>
  <si>
    <t>300 N. Buena Vista</t>
  </si>
  <si>
    <t>http://www.ice-energy.com/</t>
  </si>
  <si>
    <t>Burbank Water Reclamation Plant #2 - Ice Energy</t>
  </si>
  <si>
    <t>740 Lake Street</t>
  </si>
  <si>
    <t>Burbank Water Reclamation Plant #3 - Ice Energy</t>
  </si>
  <si>
    <t>Verdugo Recreation #2 - Ice Energy</t>
  </si>
  <si>
    <t>630 California St./3201 W. Verdugo</t>
  </si>
  <si>
    <t>Burbank Fire Station #16 #2 - Ice Energy</t>
  </si>
  <si>
    <t>1600 N. Bel Aire Dr.</t>
  </si>
  <si>
    <t xml:space="preserve">Glendale Water and Power/Skylar Energy BESS Pilot </t>
  </si>
  <si>
    <t>After careful evaluation of several battery systems and working closely with reputed battery system and inverter companies to analyze different technologies, GWP agreed to Skylarâ€™s recommendation to use a 2-MW battery energy storage system (BESS) as a pilot system. This pilot unit was used to evaluate the ACE application. A vacant lot adjacent to the newly built Grandview substation in northwest Glendale, California, U.S., was chosen for the location of the BESS. In March 2016, GWP executed a turnkey equipment supply agreement, whereby Skylar agreed to engineer, procure, construct and commission the BESS.  The main components of the BESS are as follows:  â€¢ 2-MW BESS, supplied by Saft  â€¢ 2-MVA PCS, supplied by ABB  â€¢ 2-MVA, 69-kV, 373-V power transformer, supplied by Virginia Transformer  â€¢ 69-kV gas-insulated substation breaker, supplied by GE  â€¢ A new 69-kV transmission line connecting the BESS to the Kellogg switching station, completed by GWP.</t>
  </si>
  <si>
    <t xml:space="preserve">Frequency Regulation, Renewables Capacity Firming, Transmission Congestion Relief, </t>
  </si>
  <si>
    <t>6135 San Fernando Road</t>
  </si>
  <si>
    <t>Glendale</t>
  </si>
  <si>
    <t>http://www.glendaleca.gov/government/departments/glendale-water-and-power/projects/current/battery-energy-storage-system-ess</t>
  </si>
  <si>
    <t>01.05.2017</t>
  </si>
  <si>
    <t>Los Angeles Department of Water and Power</t>
  </si>
  <si>
    <t>Skylar Resources LP</t>
  </si>
  <si>
    <t>Ultralife SUNY Canton Wind Integration Demo</t>
  </si>
  <si>
    <t>***Project on Hold*** Ultralife Corporation has been awarded a total of $3 million by the New York State Energy Research and Development Authority (NYSERDA) and the New York Power Authority (NYPA) following its successful application for grant funding under NYSERDA Program Opportunity Notice 1670. NYSERDA has awarded $1.5 million and NYPA is providing an additional $1.5 million in co-funding to support the battery project.  Ultralife will use the funding to demonstrate its new lithium ion battery energy storage system to support a wind turbine demonstration project planned for installation on the campus of the State University of New York at Canton (SUNY Canton).  Ultralife will manufacture, at its Newark, New York facility, an advanced 2 megawatt-hour lithium ion battery energy storage system for integration with a single wind turbine being planned for installation and operation in 2011. The energy storage system is based on Ultralife&amp;#039;s existing modular lithium ion battery system technology, and will be designed to support the SUNY Canton electrical power demand with a capacity to store 2 megawatt-hours of electrical power, and deliver that power at a rate of up to 500 kilowatts for up to four hours. This jointly funded research and development initiative will be one of the first battery-integrated wind turbine projects installed in the United States.</t>
  </si>
  <si>
    <t>34 Cornell Drive</t>
  </si>
  <si>
    <t>Canton</t>
  </si>
  <si>
    <t>http://investor.ultralifecorporation.com/releasedetail.cfm?ReleaseID=734861</t>
  </si>
  <si>
    <t>04.05.2010</t>
  </si>
  <si>
    <t>New York Power Authority (NYPA)</t>
  </si>
  <si>
    <t>1.8 MW Vesta 100 Wind Turbine</t>
  </si>
  <si>
    <t>State University of New York at Canton (SUNY Canton)</t>
  </si>
  <si>
    <t>Ultralife Corporation</t>
  </si>
  <si>
    <t>State/Provincial/Regional Commercialization Incentive*</t>
  </si>
  <si>
    <t>NYSERDA - NYSERDA Program Opportunity Notice 1670</t>
  </si>
  <si>
    <t>New York Power Authority</t>
  </si>
  <si>
    <t>HECO/Greensmith Energy Battery Energy Storage System</t>
  </si>
  <si>
    <t>Greensmith Energy has provided HECO with a Lithium Ion BESS to integrate a level 2 EV charging station with a nearby solar array.</t>
  </si>
  <si>
    <t>http://greensmith.us.com/news/50-greensmith-software-applies-self-correction-to-energy-storage-issues</t>
  </si>
  <si>
    <t>23.04.2012</t>
  </si>
  <si>
    <t>Solar Array</t>
  </si>
  <si>
    <t>Hawaii Electric Company (HECO)</t>
  </si>
  <si>
    <t>Greensmith Energy</t>
  </si>
  <si>
    <t>Rocky Mountain Hydroelectric Plant</t>
  </si>
  <si>
    <t xml:space="preserve">Electric Supply Reserve Capacity - Spinning, Frequency Regulation, Electric Energy Time Shift, </t>
  </si>
  <si>
    <t>Floyd County</t>
  </si>
  <si>
    <t>Georgia</t>
  </si>
  <si>
    <t>http://www.opc.com/PoweringGeorgia/GeneratingFacilities/HydroelectricPlants/RockyMountainPumped-StorageHydroelectricPlant/index.htm</t>
  </si>
  <si>
    <t>Oglethorpe Power</t>
  </si>
  <si>
    <t>Georgia Power</t>
  </si>
  <si>
    <t>American Hydro Corporation</t>
  </si>
  <si>
    <t>Hitachi, GE</t>
  </si>
  <si>
    <t>Harza</t>
  </si>
  <si>
    <t>Morrison-Knudsen</t>
  </si>
  <si>
    <t>Clement Bros</t>
  </si>
  <si>
    <t>Cycle Efficiency: 78.3%</t>
  </si>
  <si>
    <t>TAS Thermal Storage with Combined-Cycle Cogeneration Plant</t>
  </si>
  <si>
    <t>Independent Power Producers are looking for solutions that can make up for the decrease in power output when ambient temperatures increase â€“ allowing them to sell more electric energy when demand increases.  With the evaluation of various solutions, TAS Energyâ€™s Generation Storageâ„¢ was utilized for the retrofit that included installation of a hybrid refrigeration system including a combination of absorption chillers, an electric chiller and a Thermal Energy Storage (TES) tank, custom built filter houses with cooling coils and a heat recovery coil retrofit.</t>
  </si>
  <si>
    <t>9602 Bayport Blvd</t>
  </si>
  <si>
    <t>Pasadena</t>
  </si>
  <si>
    <t>http://www.storagealliance.org/sites/default/files/whystorage/Calpine-Clear-Lake-Project-Profile-2-2-2012.pdf</t>
  </si>
  <si>
    <t>Calpine Clear Lake Cogeneration, Inc.</t>
  </si>
  <si>
    <t>TAS Energy</t>
  </si>
  <si>
    <t>The TIC application added over 51 net MW to the facilityâ€™s output on the hot day (95Â°F dry-bulb/80Â°F wet-bulb temperature) while improving the â€œon-peakâ€ heat rate by approximately 3.5 percent.</t>
  </si>
  <si>
    <t>Tumut Hydroelectric Power Station 3</t>
  </si>
  <si>
    <t>Tumut 3 Power Station is the first pumped storage hydroelectric power station in Australia. Pump-storage schemes use off-peak energy to pump water to a reservoir on a higher level. This water then passes through turbines to generate electricity when prices are higher. The sole powerhouse is located above ground, approximately 1,800 metres (5,900 ft) below Talbingo Dam.   The power station is fitted with six Toshiba turbines, three of which are reversible pump-turbines. All six turbines are equipped with Melco-manufactured generators, and they have a combined generating capacity of 1,500 megawatts (2,000,000 hp) of electricity.   The power station was completed in 1973, and has 150.9 metres (495 ft) rated head. Water is pumped through six pipelines, each 488 metres (1,601 ft) long and 5.6 metres (18 ft) in diameter, delivering water to Talbingo Reservoir.   During 2003, Snowy Hydro commissioned six 140 kilowatts (190 hp) micro-hydro generators on the existing cooling water systems on each of the six generating units at Tumut 3 Power Station. These GreenPower accredited units enable Snowy Hydro to save approximately 3,137 tonnes (3,458 short tons) of carbon dioxide per annum. In addition, this installation not only captures previous wasted renewable energy, but also will be substantially reducing the noise that was associated with the previous pressure reducing valves on the six generating unit&amp;#039;s cooling systems. Between 2009 and December 2011, there was a major upgrade of Tumut 3, adding additional capacity in the range of 25 megawatts (34,000 hp) to 50 megawatts (67,000 hp) per unit.</t>
  </si>
  <si>
    <t>Talbingo Dam</t>
  </si>
  <si>
    <t>Talbingo</t>
  </si>
  <si>
    <t>http://www.snowyhydro.com.au/</t>
  </si>
  <si>
    <t>Snowy Hydro Limited</t>
  </si>
  <si>
    <t>Rio Grande-Cerro Pelado Hydroelectric Complex</t>
  </si>
  <si>
    <t>The Rio Grande pumped storage project is located on the Rio Grande river near the town of Santa Rosa de Calamucita in the Province of Cordoba in Argentina and contains four reversible Francis pump-turbines rated at 175 MW each. It provides electrical storage for the power grid and, in particular, for a nuclear power plant about 50 km away from Rio Grande.</t>
  </si>
  <si>
    <t>Valle de Calamuchita</t>
  </si>
  <si>
    <t>CÃ³rdoba</t>
  </si>
  <si>
    <t>http://www.epec.com.ar/docs/educativo/institucional/riogrande.pdf</t>
  </si>
  <si>
    <t>14.02.1986</t>
  </si>
  <si>
    <t>NucleoelÃ©ctrica Argentina S.A.</t>
  </si>
  <si>
    <t>Allis Chalmers, Siemens</t>
  </si>
  <si>
    <t>Empresa Provincial de Energia de Cordoba (EPEC)</t>
  </si>
  <si>
    <t>Agua y Energia</t>
  </si>
  <si>
    <t>Panedile Argentina</t>
  </si>
  <si>
    <t>Techint</t>
  </si>
  <si>
    <t>Boot Time: 3 minutes; Average Annual Energy Production: 970 GWh / year</t>
  </si>
  <si>
    <t>Power Station Generation Storage</t>
  </si>
  <si>
    <t>Before installing energy storage, the power station was experiencing only 87% of the rated output at 95Â°F (35Â°C). This output was decreasing significantly as temperatures rose. Unfortunately, this also occurred when demand was at its highest.  The power station installed TAS Energyâ€™s Generation Storageâ„¢ solution, the combination of TAS Energyâ€™s patented Turbine Inlet Chilling (TIC) system and a Thermal Energy Storage (TES) tank, to address the problem.  The power station was able to produce inlet air temperature of 50Â°F (10Â°C), enabling the gas turbine to generate above its ISO rating. TAS Energy also designed and engineered a TES tank to provide the ability to pull electricity from the grid at night-time hours (and pricing) to chill the water and have it stored for use the following day during peak demand.</t>
  </si>
  <si>
    <t>Philadelphia</t>
  </si>
  <si>
    <t>http://www.tas.com/energy-storage.html</t>
  </si>
  <si>
    <t>30.05.2013</t>
  </si>
  <si>
    <t>PECO</t>
  </si>
  <si>
    <t>PECO/Exelon Corporation</t>
  </si>
  <si>
    <t>TIC contribution of additional 118 MW 10+% net output compared to base, ISO Neutralized heat rate</t>
  </si>
  <si>
    <t>CuisinArt Resort Solar Plus Storage Microgird</t>
  </si>
  <si>
    <t>The energy storage system to supports a 1MW solar installation for a desalination reverse osmosis plant. This is the largest installation of it&amp;#039;s kind in the region and is a potential game changer for the energy policy and delivery in the region. The system went live in August 2014. The resort can operate it&amp;#039;s reverse osmosis plant utilizing 100% renewable energy, and produce over 300,000 gallons of fresh water day per day using solar + storage from the Dynapower inverter.</t>
  </si>
  <si>
    <t xml:space="preserve">Microgrid Capability, On-Site Power, Renewables Capacity Firming, Resiliency, </t>
  </si>
  <si>
    <t>The Valley</t>
  </si>
  <si>
    <t>Rendezvous Bay</t>
  </si>
  <si>
    <t>Anguilla</t>
  </si>
  <si>
    <t>https://www.pdeinc.com/net-zero-renewables-microgrid-ev-charging/</t>
  </si>
  <si>
    <t>01.08.2014</t>
  </si>
  <si>
    <t>Pacific Data Electric</t>
  </si>
  <si>
    <t>Net Zero Plus Electric Training Institute (NZP-ETI) - Solar Plus Storage</t>
  </si>
  <si>
    <t>As defined by the U.S. Department of Energy, â€œa zero net energy (ZNE) is a building with zero net energy consumption, meaning the total amount of energy used by the building on an annual basis is roughly equal to the amount of renewable energy created on the site.â€ The NZP-ETI takes it a step farther, as it will generate more energy than it consumes each year. This excess energy, generated by an onsite photovoltaic solar array, can be stored in the centerâ€™s battery storage system or discharged back into the electric grid system.</t>
  </si>
  <si>
    <t xml:space="preserve">Black Start, Demand Response, Electric Bill Management, Electric Energy Time Shift, Microgrid Capability, On-Site Power, Renewables Capacity Firming, </t>
  </si>
  <si>
    <t>City of Commerce</t>
  </si>
  <si>
    <t>http://nzp-eti.com/nzp-news/</t>
  </si>
  <si>
    <t>16.06.2016</t>
  </si>
  <si>
    <t>Escondido Energy Storage</t>
  </si>
  <si>
    <t>SDG&amp;amp;amp;E is showcasing the worldâ€™s largest lithium-ion battery energy storage facility in partnership with AES Energy Storage, which will enhance regional energy reliability while maximizing renewable energy use.  The 30 megawatt (MW) energy storage facility is capable of storing up to 120 megawatt hours of energy, the energy equivalent of serving 20,000 customers for four hours.  The California Public Utility Commission (CPUC) directed Southern California investor-owned electric utilities to fast-track additional energy storage options to enhance regional energy reliability.  In response, SDG&amp;amp;amp;E expedited ongoing negotiations and contracted with AES Energy Storage.</t>
  </si>
  <si>
    <t xml:space="preserve">Electric Energy Time Shift, Frequency Regulation, Resiliency, </t>
  </si>
  <si>
    <t>http://sdgenews.com/battery-storage/sdge-unveils-world%E2%80%99s-largest-lithium-ion-battery-storage-facility</t>
  </si>
  <si>
    <t>18.08.2016</t>
  </si>
  <si>
    <t>24.02.2017</t>
  </si>
  <si>
    <t>01.09.2016</t>
  </si>
  <si>
    <t>SDG&amp;amp;E</t>
  </si>
  <si>
    <t>AES Energy Storage</t>
  </si>
  <si>
    <t>Ulsan manufactoring facility VRFB Project</t>
  </si>
  <si>
    <t>Vanadium Redox Flow Battery (100kW/600kWh) ESS for TOU Energy shifting, installed by H2, inc. application using KEPCO&amp;#039;s ESS TOU rate</t>
  </si>
  <si>
    <t xml:space="preserve">Electric Bill Management, Electric Energy Time Shift, </t>
  </si>
  <si>
    <t>Ulsan</t>
  </si>
  <si>
    <t>Gyengnam</t>
  </si>
  <si>
    <t>http://www.h2aec.com</t>
  </si>
  <si>
    <t>07.03.2017</t>
  </si>
  <si>
    <t>01.04.2017</t>
  </si>
  <si>
    <t>Ulsan manufactory facility</t>
  </si>
  <si>
    <t>H2 Inc.</t>
  </si>
  <si>
    <t>SCE LM6000 Hybrid EGT - Center</t>
  </si>
  <si>
    <t>GE (NYSE: GE) and Southern California Edison (SCE), an Edison International (NYSE: EIX) company commissioned the worldâ€™s first battery-gas turbine hybrid system in Norwalk, California. This is the first of two units that GE has delivered for SCE only months after announcing initial deployment plans of this innovative technology.  This system, called the LM6000 Hybrid Electric Gas Turbine (Hybrid EGT)* supports SCEâ€™s increasing renewable energy capacity by providing quick start, fast ramping capabilities when they are needed. The unit integrates a 10 MW/ 4.3 MWh battery energy storage system capable of immediately providing power with GEâ€™s proven 50MW LM6000 aeroderivative gas turbine.  (Image credit: InsideEdison - http://insideedison.com/stories/sce-unveils-worlds-first-low-emission-hybrid-battery-storage-gas-turbine-peaker-system)</t>
  </si>
  <si>
    <t xml:space="preserve">Electric Supply Reserve Capacity - Spinning, Frequency Regulation, Load Following (Tertiary Balancing), </t>
  </si>
  <si>
    <t>Norwalk</t>
  </si>
  <si>
    <t>http://www.businesswire.com/news/home/20170417005741/en/GE-Southern-California-Edison-Debut-World%E2%80%99s-Battery-Gas</t>
  </si>
  <si>
    <t>04.10.2016</t>
  </si>
  <si>
    <t>30.03.2017</t>
  </si>
  <si>
    <t>LM6000 Gas Turbine</t>
  </si>
  <si>
    <t>Wellhead Power Solutions</t>
  </si>
  <si>
    <t>SCE LM6000 Hybrid EGT - Grapeland</t>
  </si>
  <si>
    <t>GE (NYSE: GE) and Southern California Edison (SCE), an Edison International (NYSE: EIX) company commissioned the worldâ€™s second battery-gas turbine hybrid system in Rancho Cucamonga, California. This is the second of two units that GE has delivered for SCE only months after announcing initial deployment plans of this technology.  This system, called the LM6000 Hybrid Electric Gas Turbine (Hybrid EGT)* supports SCEâ€™s increasing renewable energy capacity by providing quick start, fast ramping capabilities when they are needed. The unit integrates a 10 MW/ 4.3 MWh battery energy storage system capable of immediately providing power with GEâ€™s proven 50MW LM6000 aeroderivative gas turbine.</t>
  </si>
  <si>
    <t>Rancho Cucamonga</t>
  </si>
  <si>
    <t>03.04.2017</t>
  </si>
  <si>
    <t>Vector Alice Springs Energy Storage Project</t>
  </si>
  <si>
    <t>The 5MW energy storage system is the largest grid connected system in Australia and was won after a 2 stage process (expression of interest and request for tender) that began late last year by the Vector Australia team. This system will be connected at TGs Ron Goodin Power Station in Alice Springs as a first stage to transition to a renewable future.</t>
  </si>
  <si>
    <t xml:space="preserve">Demand Response, Electric Energy Time Shift, Electric Supply Reserve Capacity - Spinning, Frequency Regulation, Grid-Connected Commercial (Reliability &amp;amp; Quality), Grid-Connected Residential (Reliability), Load Following (Tertiary Balancing), Onsite Renewable Generation Shifting, Ramping, Renewables Capacity Firming, Renewables Energy Time Shift, Resiliency, </t>
  </si>
  <si>
    <t>Alice Springs</t>
  </si>
  <si>
    <t>https://www.vector.co.nz/news/northern-territory-seeks-vector-solution-for-batte</t>
  </si>
  <si>
    <t>22.06.2017</t>
  </si>
  <si>
    <t>Territory Generation</t>
  </si>
  <si>
    <t>Vector</t>
  </si>
  <si>
    <t>Once constructed: Smoothing of variable PV generation, Frequency control ancillary services (FCAS) , Peak shaving, Reactive power and voltage control, Load shifting</t>
  </si>
  <si>
    <t>Tierra Atacama Hotel &amp;amp; Spa</t>
  </si>
  <si>
    <t>The PV-Battery system will supply the Hotel Tierra Atacama in San Pedro. The 156kWp PV system was build by Germany &amp;amp;amp; Chile based project developer and EPC company Kraftwerk RPS. The battery storage system (180kVA/335kWh) with a mini-grid management and monitoring system is developed by the German system integrator QINOUS. The system operates totally of grid with 3 already existing diesel gensets in parallel (1 Ã— 200 kVA, 2 Ã— 150 kVA)   more: http://www.kraftwerk-rps.com/dena-chile-2017-de-de-2/</t>
  </si>
  <si>
    <t xml:space="preserve">Black Start, Microgrid Capability, On-Site Power, Onsite Renewable Generation Shifting, </t>
  </si>
  <si>
    <t>San Pedro</t>
  </si>
  <si>
    <t>El Loa</t>
  </si>
  <si>
    <t>http://www.kraftwerk-rps.com/dena-chile-2017-de-de-2/</t>
  </si>
  <si>
    <t>19.09.2017</t>
  </si>
  <si>
    <t>QINOUS GmbH</t>
  </si>
  <si>
    <t>KRAFTWERK Renewable Power Solutions GmbH</t>
  </si>
  <si>
    <t>Tallangatta Integrated Community Centre</t>
  </si>
  <si>
    <t>&amp;quot;The Tallangatta Integrated Community Centre was a key project identified through the Tallangatta Tomorrow masterplanning process. 30 kW Solar panel rooftop installation comprising of 116 panels; 16 KWh Sonnen 3 Phase Eco 8 Lithium Ion Phosphate battery system. The project was also identified during Strategic Early Years planning to support future growth of Tallangatta. The project has received $2.2 million in funding from the Victorian State Government.  The sustainable, solar passive, architectually designed facility will incorporate a diverse range of services including a modern library, community space, public access computers, kindergarten, long day care, an eco-educational centre, maternal health and provision for Council and other community services.The delivery of this project supported by State and Local government collaboration. Towong Shire Council successfully applied for $800,000 from the Department of Education and Early Childhood Development (Victoria), $500,000 from the Department of Sustainability (Victoria), $400,000 from the Victorian Living Libraries Infrastructure Fund and $500,000 from Regional Development Victoria. The Council itself has contributed $400,000 to support the project; a significant amount considering annual rate income is only around $4 million. &amp;quot;</t>
  </si>
  <si>
    <t>35 Towong Street</t>
  </si>
  <si>
    <t>Tallangatta</t>
  </si>
  <si>
    <t>http://www.towong.vic.gov.au/major-projects/new-development/tallangatta-integrated-community-centre.asp</t>
  </si>
  <si>
    <t>29.11.2016</t>
  </si>
  <si>
    <t>Sonnen</t>
  </si>
  <si>
    <t xml:space="preserve">VRB High Performance Vanadium Redox Flow </t>
  </si>
  <si>
    <t>Vanadium Redox Flow Energy Storage System .</t>
  </si>
  <si>
    <t xml:space="preserve">Black Start, Distribution upgrade due to solar, Electric Energy Time Shift, Electric Supply Reserve Capacity - Non-Spinning, Electric Supply Reserve Capacity - Spinning, Frequency Regulation, Microgrid Capability, Ramping, Renewables Energy Time Shift, </t>
  </si>
  <si>
    <t>Ernst Sachs Strasse 26</t>
  </si>
  <si>
    <t>Koblenz</t>
  </si>
  <si>
    <t>http://vanadiumredoxflow.com</t>
  </si>
  <si>
    <t>06.10.2017</t>
  </si>
  <si>
    <t>Co2Free Energy Invest Gmbh &amp;amp; Co.KG</t>
  </si>
  <si>
    <t>Solibra Energy Storage Technologies GmbH</t>
  </si>
  <si>
    <t>nn</t>
  </si>
  <si>
    <t>Solibra System Montage GmbH</t>
  </si>
  <si>
    <t>Fraunhofer /</t>
  </si>
  <si>
    <t>Hornsdale Power Reserve 100MW / 129MWh Tesla Battery</t>
  </si>
  <si>
    <t>The worldâ€™s largest lithium-ion battery has officially been turned on in South Australia promising to usher in a revolution in how electricity is produced and stored.  Tesla boss Elon Musk has made good on his promise to build the 100-megawatt facility on deadline or provide it free after blackouts last year that critics of the stateâ€™s Labor government blamed on pro-renewable policies.  The battery had begun dispatching some power into the stateâ€™s electricity network on Thursday afternoon as temperatures rose above 30C.  The stateâ€™s premier, Jay Weatherill, flicked the switch at Jamestown on Friday, saying it was history in the making. â€œI want to express my gratitude to the workers who have constructed this battery, they have every right to be proud of what they have constructed,â€ he said in a statement.  The project grew out of a Twitter bet between Australian software billionaire Mike Cannon-Brookes and Telsa and SpaceX CEO Elon Musk. In response to Cannon-Brookesâ€™ incredulity about the speed that Tesla was claiming it could install grid-tied batteries, Musk promised to deliver a system to South Australia, a state thatâ€™s suffered debilitating blackouts in recent summers, â€œin 100 days or its free.â€</t>
  </si>
  <si>
    <t>Jamestown</t>
  </si>
  <si>
    <t>https://www.reuters.com/article/us-australia-power-tesla/tesla-switches-on-giant-battery-to-shore-up-australias-grid-idUSKBN1DV3VR?feedType=RSS&amp;amp;feedName=newsOne</t>
  </si>
  <si>
    <t>07.07.2017</t>
  </si>
  <si>
    <t>01.12.2017</t>
  </si>
  <si>
    <t>100 MW Hornsdale Wind Farm</t>
  </si>
  <si>
    <t>Neoen</t>
  </si>
  <si>
    <t>South Australian Government</t>
  </si>
  <si>
    <t>Cypress College TES Tank</t>
  </si>
  <si>
    <t>In 2016, Cypress College embarked on an ambitious project to expand their central plant which provides the cooling for the students, faculty, and staff of this 110 acre campus. As a part of the expansion of the central plant (built by PPC Mechanical Contractors), a new 890,000 gallon chilled water Thermal Energy Storage (TES) tank was designed and built by DN Tanks.  The performance criteria for the tank was specified by P2S Engineering and included a useable TES capacity of 10,000 ton-hours and a maximum chilled water flow rate of 2,400 gallons per minute. Integrated into the campus district cooling system, the tank provides cooling for the campus during the peak electric period of time during the afternoon, allowing the chiller equipment to de-energize during this time, which permanently reduces the campusâ€™s electric demand. Utilizing the TES tank, the peak-demand electric load of the campus will be reduced by 1,100 kWâ€™s. Albert Miranda, Facilities Director at Cypress College, estimates that the TES tank will save over $ 190,000 per year in energy costs.</t>
  </si>
  <si>
    <t>9200 Valley View St</t>
  </si>
  <si>
    <t>Cypress</t>
  </si>
  <si>
    <t>https://www.dntanks.com/projects/cypress-college-tes-tank-cypress-ca/</t>
  </si>
  <si>
    <t>01.01.2016</t>
  </si>
  <si>
    <t>Cypress College</t>
  </si>
  <si>
    <t>Northeast Lakeview College TES Tank</t>
  </si>
  <si>
    <t>In 2012, Alamo Colleges contracted with Trane to provide a Thermal Energy Storage (TES) system for their Northeast Lakeview College campus. Trane selected DN Tanks to provide a 1 million gallon TES tank for this project, for the purpose of saving energy costs for Northeast Lakeview College.  The TES system was designed to shift the electric load of the chillers and associated cooling equipment from the on-peak periods (daytime), to the off-peak periods (night time). Texas Energy Engineering Services, Inc. (TEESI) specified a stratified chilled water tank with 9,380 ton-hrs of useable TES capacity, and Trane provided the design-build expertise that integrated the TES tank into the existing chilled water district cooling system for the campus. This central chilled water system provides cooling for this 370,000 square foot college campus with a spring 2015 headcount enrollment of 5,700 students.  Per Brad Bright of Trane, this TES system will allow Alamo Colleges to shift approximately 600kW from the â€œon-peakâ€ electric period to the â€œoff-peakâ€ electrical period. John Strybos, Associate Vice Chancellor of Facilities at Alamo Colleges, estimates that this TES system will save the college over $114,000 annually. Also, the TES tank provides flexibility for the facilities staff to take the physical plant down for several hours to perform emergency or routine service without interrupting the chilled water district cooling supply to the campus.</t>
  </si>
  <si>
    <t>1201 Kitty Hawk Road</t>
  </si>
  <si>
    <t>Universal City</t>
  </si>
  <si>
    <t>https://www.dntanks.com/projects/northeast-lakeview-college/</t>
  </si>
  <si>
    <t>Alamo Colleges</t>
  </si>
  <si>
    <t>Burbank Buena Vista Library #2 - Ice Energy</t>
  </si>
  <si>
    <t>Sault Ste. Marie Energy Storage - Convergent + GE / IESO</t>
  </si>
  <si>
    <t>Convergent Energy + Power will install a 7 megawatt (MW)-7 megawatt hour battery energy storage system for the Ontario Independent Electricity System Operator (IESO). The complete solution features GEâ€™s Mark* VI plant control system with SCADA, Brilliance* MW Inverters, packaged lithium ion battery modules, medium-voltage transformers and switchgear integration.  The 7 MW / 7 MWh lithium-ion battery project will provide Ontarioâ€™s Independent Electricity System Operator with Reactive Support and Voltage Control services via a pay-for-performance service contract. Additionally, the project has been strategically located in PUC Services territory, allowing it to balance and integrate 60 MWs of photovoltaic solar capacity and 150 MWs of peak load on the end of a 115 kV radial circuit.</t>
  </si>
  <si>
    <t>Sault Ste. Marie</t>
  </si>
  <si>
    <t>http://www.convergentep.com/projects/</t>
  </si>
  <si>
    <t>27.05.2015</t>
  </si>
  <si>
    <t>21.03.2017</t>
  </si>
  <si>
    <t>GE</t>
  </si>
  <si>
    <t>Caterva SWARM</t>
  </si>
  <si>
    <t>For the first time: Frequency Containment Reserve by privately used swarm of Energy Storage Systems  -	Successful pre-qualification as part of the SWARM pilot project  -	A contribution to the stabilization of the European power transmission grid system    On 20 July 2015, pre-qualification was for the first time obtained for a network of privately used solar Energy Storage Systems (ESS) for supply of Frequency Containment Reserve (FCR) in Germany. As a result, 65 ESS in the SWARM pilot project were allowed to immediately contribute to stabilization of the power grid. The joint project by the technology and system supplier, Caterva GmbH, and by the Nuremberg community utility N-ERGIE Aktiengesellschaft, is supported by a grant of the State of Bavaria. Siemens AG is a technology partner.  The special feature of the large-scale virtual storage system is the networking of the storage units of household size. The ESS feature lithium-ion storage batteries. Siemens delivers the power electronics system.  Each ESS is provided with its own control unit, so that it can react on a stand-alone basis to grid frequency. The ESS, installed in private households, are connected via the UMTS network, with the control center at Caterva, which coordinates the households as a swarm. The control center acquires the latest individual data on storage-charging levels of the ESS and regulates the swarm such that the FCR, also known as frequency regulation or balancing power, on offer is actually available. At the TenneT control station, the data are forwarded online. The N-ERGIE power plant control station is responsible 24 by 7 for operator control and supervision of the large-scale virtual storage system, as it is for its own power generating facilities.   Double benefits for households  The beneficiaries of the ESS developed by Caterva â€“ each with a total output rating of 20 kW and a capacity of 21 kWh â€“ are the operators of private roof-top PV installations. Thanks to the storage systems, these users can cover 60 to 80 % of their power requirements from their own solar systems â€“ and can at the same time contribute to German energy transition (Energiewende) by providing balancing power.  As a result of the considerably larger storage-battery capacity of the ESS in comparison to conventional PV buffer-storage, participation in the FCR market means no restriction to users in the consumption of the energy that they themselves have generated.   The first 65 ESS installations are distributed throughout the entire distribution system area of N-ERGIE, which is over 8,000 kmÂ² in size.   Contribution to grid stability  With provision of positive and negative FCR, the swarm enhances grid stability. Power balancing is necessary to compensate for the imbalance in power generation and consumption in such a way that grid frequency remains constant at 50 hertz. Balancing power is provided by transmission system operators in three specifications: FCR, Frequency Restoration Reserve, and Replacement Reserve (minute balancing power).  Demands placed on FCR are the strictest, since it must be provided within 30 seconds. Before Restoration and Replacement Reserve power, FCR is supplied directly proportionally to the deviation of grid frequency by each ESS.   Swarm Energy Storage Systems satisfy strictest requirements  The ESS swarm system has impressively fulfilled all requirements. The lithium-ion storage batteries installed in the ESS units enable a reaction period of just a few seconds. The large-scale virtual power storage system therefore balances fluctuation in the power grid within seconds and provides a key contribution to system stability.</t>
  </si>
  <si>
    <t xml:space="preserve">Frequency Regulation, On-Site Power, Renewables Energy Time Shift, </t>
  </si>
  <si>
    <t>Nuremberg</t>
  </si>
  <si>
    <t>http://swarm.bayern</t>
  </si>
  <si>
    <t>15.07.2015</t>
  </si>
  <si>
    <t>N-ERGIE AG</t>
  </si>
  <si>
    <t>Caterva</t>
  </si>
  <si>
    <t>Caterva, Saft, Siemens</t>
  </si>
  <si>
    <t>Caterva, N-ERGIE</t>
  </si>
  <si>
    <t>More than one year successfull commercial delivery of balacing power, on average 2.700 kWh of additional self-consumption per home and year</t>
  </si>
  <si>
    <t>Santa Paula 1 - Western Grid Development LLC</t>
  </si>
  <si>
    <t>SCEâ€™s 5-megawatt lithium-ion system from developer Western Grid comes with only a three-year contract term, mainly because its future energy capacity has already been spoken for, via a contract award last year to help SCE meet requirements set under Californiaâ€™s broader energy storage mandate, which requires the stateâ€™s big three utilities to procure 1.3 gigawatts of energy storage by decadeâ€™s end.  That contract, like the others under SCEâ€™s 2014 Energy Storage request for offers, calls for Western Grid to have the battery up and running by 2020. But with the new proposal, the two are planning to speed up that deployment, with the proposed contract serving as a bridge agreement for the intervening three years.   The system is designed to provide four hours of discharge at the stated capacity, thus providing resource adequacy (RA) for the 5 MW of contract capacity throughout the term of the Santa Paula 1 Contract. The Santa Paula 1 project shares the same location, interconnection substation and developer as the project described in the 2014 Energy Storage (ES) request for offer RFO Agreement.   The project is located at 132 N. 13th St., Santa Paula, CA 93060. The Facility will be interconnected to SCEâ€™s Petit circuit out of the Wakefield substation and has a service voltage of 16 kilovolts (kV). The project developer is Western Grid. As noted, 5 MW of capacity is contracted for under the Santa Paula 1 Contract, while 15 MW is contracted for under the 2014 ES RFO Agreement.</t>
  </si>
  <si>
    <t>132 N 13th St</t>
  </si>
  <si>
    <t>Santa Paula</t>
  </si>
  <si>
    <t>https://www.sce.com/NR/sc3/tm2/pdf/3454-E.pdf</t>
  </si>
  <si>
    <t>15.08.2016</t>
  </si>
  <si>
    <t>Western Grid Development LLC</t>
  </si>
  <si>
    <t>AGL 5MW/7MWh &amp;quot;Virtual Power Plant&amp;quot;-Australia</t>
  </si>
  <si>
    <t>AGL Energy will be installing a 5MW/7MWh battery energy storage &amp;quot;virtual power plant&amp;quot; in South Australia to support renewable energy and stabilize power price. The system will be linked to 1,000 solar PV  ARENA Announcement: http://arena.gov.au/media/battery-storage-set-strengthen-south-australian-grid/</t>
  </si>
  <si>
    <t>http://www.solarserver.com/solar-magazine/solar-news/current/2016/kw31/energy-storage-in-australia-virtual-7-mwh-battery-power-plant-installed-alongside-solar-pv-to-ease-electricity-price-spikes.html</t>
  </si>
  <si>
    <t>06.08.2016</t>
  </si>
  <si>
    <t>1,000 Solar PV</t>
  </si>
  <si>
    <t>Australian Renewable Energy Agency (ARENA)</t>
  </si>
  <si>
    <t>Sunverge Energy</t>
  </si>
  <si>
    <t>AGL Energy Limited</t>
  </si>
  <si>
    <t>Lakeland Solar and Storage - Lyon Group</t>
  </si>
  <si>
    <t>Lyon has announced its second major project will be located in Lakeland, Queensland, where it plans to build a minimum 80 MW solar array and 20 MW / MWh battery storage facility â€“ ironically near another smaller project which it sold to Conergy recently (See project profile &amp;quot;Lakeland Solar and Storage - Conergy&amp;quot;).  â€œBattery storage really is the missing piece of the puzzle in Australiaâ€™s clean energy future, and for that matter anywhere seeking to incorporate large amounts of renewables into the energy mix. These projects will complete the picture,â€ said Lyon Partner David Green.</t>
  </si>
  <si>
    <t xml:space="preserve">Microgrid Capability, Renewables Capacity Firming, Renewables Energy Time Shift, Resiliency, </t>
  </si>
  <si>
    <t>http://reneweconomy.com.au/2016/lyon-confirms-plans-for-two-big-solar-storage-plants-in-australia-19683</t>
  </si>
  <si>
    <t>08.09.2016</t>
  </si>
  <si>
    <t>80 MW solar PV</t>
  </si>
  <si>
    <t>San Diego Repertory - Stem</t>
  </si>
  <si>
    <t>Stem installed a 36 kW intelligent energy storage system at San Diego Repertory Theatre, one of the cityâ€™s most popular performance venues. Stem&amp;#039;s storage-as-a-service solution automatically shaves peak loads during performances to reduce energy bills and enables the theatre to tap a new value stream by participating in Californiaâ€™s Demand Response Auction Mechanism (DRAM) program. System includes Stemâ€™s PowerStore hardware system and PowerScope data visualization software platform.</t>
  </si>
  <si>
    <t xml:space="preserve">Demand Response, Electric Bill Management, Electric Energy Time Shift, </t>
  </si>
  <si>
    <t>79 Horton Plaza</t>
  </si>
  <si>
    <t>http://www.stem.com/</t>
  </si>
  <si>
    <t>Entergy Chef Menteur Highway 500 kW Energy Storage</t>
  </si>
  <si>
    <t>The 1-megawatt pilot project, at Entergyâ€™s former A.B. Paterson facility near Chef Menteur Highway, was unveiled September 14th, 2016. Its more than 4,200 solar panels will generate enough electricity to power 160 average homes.  This system is hailed as the city&amp;#039;s first large-scale effort to produce solar power. What makes this project unique is that it involves solar panels that are supported by a 500-kilowatt advanced lithium battery to help store energy.</t>
  </si>
  <si>
    <t xml:space="preserve">Onsite Renewable Generation Shifting, Renewables Capacity Firming, Renewables Energy Time Shift, </t>
  </si>
  <si>
    <t>Chef Menteur Highway</t>
  </si>
  <si>
    <t>New Orleans</t>
  </si>
  <si>
    <t>Louisiana</t>
  </si>
  <si>
    <t>http://www.theadvocate.com/new_orleans/news/business/article_0a61a712-7ac8-11e6-992a-8fd99527ce57.html</t>
  </si>
  <si>
    <t>14.09.2016</t>
  </si>
  <si>
    <t>1 MW solar plant</t>
  </si>
  <si>
    <t>Entergy</t>
  </si>
  <si>
    <t>Blattner Energy</t>
  </si>
  <si>
    <t>INES Project</t>
  </si>
  <si>
    <t>&amp;lt;p&amp;gt;The Institut National de l&amp;#039;Energie Solaire (INES) partners with Commissariat Ã  lâ€™Ã©nergie atomique et aux Ã©nergies alternatives (CEA) for ongoing R&amp;amp;amp;D into all aspects of solar photovoltaic energy.Â With the lowest cost of ownership and zero ambient emissions, sodium energy backup systems are designed to operate in extreme temperature conditions (-40Â°C to +65Â°C). Â Able to execute more than 4500 cycles at 80% DoD. No cooling required and integrated BMS.&amp;lt;/p&amp;gt;</t>
  </si>
  <si>
    <t>50 Avenue du Lac LÃ©man</t>
  </si>
  <si>
    <t>Le Bourget du Lac</t>
  </si>
  <si>
    <t>Rodano-Alpi</t>
  </si>
  <si>
    <t>http://www.ines-solaire.org/</t>
  </si>
  <si>
    <t>INES-CEA</t>
  </si>
  <si>
    <t>FIAMM, INES-CEA</t>
  </si>
  <si>
    <t>Institut National de l&amp;#039;Energie Solaire</t>
  </si>
  <si>
    <t>Canadian Solar Solutions for IESO</t>
  </si>
  <si>
    <t>&amp;lt;p&amp;gt;Canadian Solar Solutions Inc. will provide 4 MW/2.76 MWh of stationary on-grid bulk energy storage to Independent Electricity System Operator (IESO) to support the Ontario grid.Â The 4 MW project will provide an energy storage solution for ancillary services applications in Ontario. The project was one of twelve selected by IESO in a competitive application process that was completed in July 2014. Canadian Solar will be providing reactive power, voltage support and bulk energy storage services to the IESO using stationary lithium battery technology. Canadian Solar will provide operations and maintenance to IESO for a period of 36 months.&amp;lt;/p&amp;gt;</t>
  </si>
  <si>
    <t>http://investors.canadiansolar.com/phoenix.zhtml?c=196781&amp;amp;p=irol-newsArticle&amp;amp;ID=1987675</t>
  </si>
  <si>
    <t>10.11.2014</t>
  </si>
  <si>
    <t>Canadian Solar Solutions Inc.</t>
  </si>
  <si>
    <t>Pont Ventoux-Susa Hydroelectric Plant</t>
  </si>
  <si>
    <t>&amp;lt;p&amp;gt;The hydroelectric power plant of Pont Ventoux-Susa has an installed capacity of 158 MW and uses water from theÂ river Dora Riparia and its tributary Rio Clarea. Extending over 27 km, the plant has two reservoirs: Clarea Valley reservoir and Gorge della Dora reservoir. At night water is pumped from the Gorge reservoir to Clarea Valley at a max capacity of 13 m3/s.Â The underground electric plant connecting the reservoirs utilizes two production units. The binary unit is comprised of a Francis turbine and generator, and the triple unit comprises of a Francis turbine, generator, and pump.Â The plant connects to Terna&amp;#039;s national transmission grid through a 2 km high-tension underground electricity line.&amp;lt;/p&amp;gt;</t>
  </si>
  <si>
    <t>Gaglione</t>
  </si>
  <si>
    <t>Turin</t>
  </si>
  <si>
    <t>http://www.irenenergia.it/ChiSiamo/Media/brochure/files/en/Iren_Energia_Pont_Ventoux_Susa_UK.pdf</t>
  </si>
  <si>
    <t>Iren Energia SpA</t>
  </si>
  <si>
    <t>Iren Energia SpA (formerly AEM Torino)</t>
  </si>
  <si>
    <t>Astaldi Group</t>
  </si>
  <si>
    <t>Average power output per year of over 350 GWh</t>
  </si>
  <si>
    <t>NRG Energy 0.5 MW</t>
  </si>
  <si>
    <t>&amp;lt;p&amp;gt;NRG Energy has been awarded a contract with Southern California Edison (SCE) to develop a 2 MWh battery storage system.Â NRG Energy was one of 3 providers selected in the behind-the-meter energy storage category, which was part of an energy storage procurement by SCE that was significantly larger than the minimum mandated by the California Public Utility Commission (CPUC).&amp;lt;/p&amp;gt;</t>
  </si>
  <si>
    <t>Carlsbad</t>
  </si>
  <si>
    <t>http://phx.corporate-ir.net/phoenix.zhtml?c=121544&amp;amp;p=irol-newsArticle&amp;amp;ID=1986158</t>
  </si>
  <si>
    <t>05.11.2014</t>
  </si>
  <si>
    <t>NRG Energy</t>
  </si>
  <si>
    <t>Northampton Fire Department HQ (MASS DOER Community Resiliency)</t>
  </si>
  <si>
    <t>&amp;lt;p&amp;gt;Solar and storage based islandable fire station, that incorporates existing backup generation for further resiliency. Funding provided by Massachusetts Department of Energy Resources - Community Clean Energy Resiliency Initiative: Round 1 Project Implementation Awards&amp;lt;/p&amp;gt;</t>
  </si>
  <si>
    <t>Solar PV, Diesel Generators (existing)</t>
  </si>
  <si>
    <t>Acton Critical Facilties Resiliency (MASS DOER Community Resiliency)</t>
  </si>
  <si>
    <t>&amp;lt;p&amp;gt;(1) Public Safety Building (2) Department of Public Works. The project is looking to incorporate solar PV with storage at the public safety building and the DPW. The consulting team will also explore whether natural gas is available at the public safety building and if so, whether (small) natural gas CHP and absorption chilling would be suitable there and will focus on powering the fueling capability as the critical load at the department of public works. Funding provided by Massachusetts Department of Energy Resources - Community Clean Energy Resiliency Initiative&amp;lt;/p&amp;gt;</t>
  </si>
  <si>
    <t>Acton</t>
  </si>
  <si>
    <t>City of Acton</t>
  </si>
  <si>
    <t>Massachusetts Department of Energy Resources - Community Clean Energy Resiliency Initiative</t>
  </si>
  <si>
    <t>Daimler AG 15 MWh</t>
  </si>
  <si>
    <t>&amp;lt;p&amp;gt;15 megawatt-hour energy storage system is being constructed by Daimler AG (with its subsidiary ACCUMOTIVE) and enercity (Stadtwerke Hannover) in Herrenhausen, Germany.Â The energy storage facility will utilize around 3000 new electric vehicle (EV) battery packs to create its storage capacity.&amp;lt;/p&amp;gt;</t>
  </si>
  <si>
    <t>Herrenhausen</t>
  </si>
  <si>
    <t>Hanover</t>
  </si>
  <si>
    <t>http://media.daimler.com/dcmedia/0-921-657589-1-1881109-1-0-0-0-0-1-0-0-0-1-0-0-0-0-0.html</t>
  </si>
  <si>
    <t>01.02.2016</t>
  </si>
  <si>
    <t>Enercity (Stadtwerke Hannover AG)</t>
  </si>
  <si>
    <t>Daimler AG</t>
  </si>
  <si>
    <t>Veridian-Ontario-Microgrid</t>
  </si>
  <si>
    <t>&amp;lt;p&amp;gt;Sault Ste. Marie, Ontario is moving forward with plans to build a utility microgrid, and as a next step seeks assistance with project assessment. A city of about 75,000 people near the U.S./Canadian border, Sault Ste. Marie intends to install a microgrid to improve the local utility distribution system.Â Energy software provided by Opus One Solutions will connect the microgrids, and manage what the utility describes as a â€˜grid of microgridsâ€™ tied to Veridianâ€™s operation systems.&amp;lt;/p&amp;gt;</t>
  </si>
  <si>
    <t>Sault Ste. MarieÂ </t>
  </si>
  <si>
    <t>http://microgridknowledge.com/ontario-utility-microgrid/</t>
  </si>
  <si>
    <t>14.01.2016</t>
  </si>
  <si>
    <t>PUC Services</t>
  </si>
  <si>
    <t>Veridian Connections</t>
  </si>
  <si>
    <t>NYSERDA-EOS Microgrid</t>
  </si>
  <si>
    <t>Metal Air Battery</t>
  </si>
  <si>
    <t>Zinc Air Battery</t>
  </si>
  <si>
    <t>&amp;lt;p&amp;gt;The New York State Energy and Research Development Authority (NYSERDA) has awarded Eos Energy Storage $750,000 to support production, installation and demonstration of a 250-kW, 1,000-kWh battery energy storage system in Wappingers Falls, N.Y. EOS Energy, citing a report it commissioned from DNV GL, says its zinc hybrid cathode battery technology can be manufactured at a cost of $91-$116/kWh at commercial volumes of 100 MW/year.&amp;lt;/p&amp;gt;</t>
  </si>
  <si>
    <t>Wappingers Falls</t>
  </si>
  <si>
    <t>http://www.utilitydive.com/news/eos-energy-touts-storage-for-ny-microgrid-as-lowest-cost-battery-solution/411640/</t>
  </si>
  <si>
    <t>07.01.2016</t>
  </si>
  <si>
    <t>NYSERDA</t>
  </si>
  <si>
    <t>EOS</t>
  </si>
  <si>
    <t>New Tork State Energy and Research development Authority</t>
  </si>
  <si>
    <t>Ameresco Canada Inc-IESO</t>
  </si>
  <si>
    <t>&amp;lt;p&amp;gt;Ameresco has been awarded two Energy Storage Facility Agreements. Under each, Ameresco will design, build, own, operate and maintain a 2 MW, 4-hour â€œBattery Solidâ€ energy storage system facility (two facilities with a capacity of 2 MW each, for a total of 4 MW) on Newmarket Hydroâ€™s distribution grid, absorbing power during periods of excess energy supply and providing it back to the grid when energy demand is high. In addition to providing this basic â€œpeak shavingâ€ function these systems will also provide on-going grid reliability and stability as more renewable energy comes on-line in the area.&amp;lt;/p&amp;gt;</t>
  </si>
  <si>
    <t xml:space="preserve">Electric Energy Time Shift, Electric Supply Capacity, Grid-Connected Commercial (Reliability &amp;amp;amp; Quality), Resiliency, </t>
  </si>
  <si>
    <t>http://www.ieso.ca/Documents/media/Backgrounder-Energy-Storage-Procurement-PhaseII.pdf</t>
  </si>
  <si>
    <t>Ameresco Canada</t>
  </si>
  <si>
    <t xml:space="preserve">NextEra Canada Development &amp;amp; Acquisitions, Inc.- Parry </t>
  </si>
  <si>
    <t>&amp;lt;p&amp;gt;NextEra Energy Canadaâ€™s Parry energy storage project will utilize lithium ion batteries to store energy produced during off-peak demand periods in order to re-inject that electricity into the system during times of peak demand, as instructed by the IESO. Each project will be designed to deliver up to 2,000 kilowatts of power for up to four hours. The projects are located in close proximity to existing distribution facilities where they will connect to the local distribution grid. In addition to the batteries, the projects will also include the required inverters, transformers, and associated power equipment to efficiently and safely move&amp;lt;br /&amp;gt;electricity on or off the grid.&amp;lt;/p&amp;gt;</t>
  </si>
  <si>
    <t xml:space="preserve">Stationary Transmission/Distribution Upgrade Deferral, </t>
  </si>
  <si>
    <t>25.11.2015</t>
  </si>
  <si>
    <t>17.08.2017</t>
  </si>
  <si>
    <t>NextEra Energy Canada</t>
  </si>
  <si>
    <t>NextEra Canada Development &amp;amp; Acquisitions, Inc.-Elmira</t>
  </si>
  <si>
    <t>&amp;lt;p&amp;gt;NextEra Energy Canadaâ€™s Elmira energy storage project will utilize lithium ion batteries to store energy produced during off-peak demand periods in order to re-inject that electricity into the system during times of peak demand, as instructed by the IESO. Each project will be designed to deliver up to 2,000 kilowatts of power for up to four hours. The projects are located in close proximity to existing distribution facilities where they will connect to the local distribution grid. In addition to the batteries, the projects will also include the required inverters, transformers, and associated power equipment to efficiently and safely move&amp;lt;br /&amp;gt;electricity on or off the grid.&amp;lt;/p&amp;gt;</t>
  </si>
  <si>
    <t>26.11.2015</t>
  </si>
  <si>
    <t xml:space="preserve">Loisaba Conservancy </t>
  </si>
  <si>
    <t>&amp;lt;p&amp;gt;This project is an off-grid microgrid installed at the Loisaba Conservancy by Aquion Energy and SolarAfrica. There are two independent systems, which were funded, designed, installed, and integrated by SolarAfrica, each with 106kWh of batteries supplied by Aquion Energy and a 37 kW solar array, at the site.&amp;lt;/p&amp;gt;</t>
  </si>
  <si>
    <t>Laikipia</t>
  </si>
  <si>
    <t>http://africanbrains.net/2016/07/13/aquion-energy-solarafrica-deliver-sustainable-off-grid-solar-power-system-wildlife-conservancy-kenya/</t>
  </si>
  <si>
    <t>11.07.2016</t>
  </si>
  <si>
    <t>37 kW solar array</t>
  </si>
  <si>
    <t>SolarAfrica</t>
  </si>
  <si>
    <t>SMA</t>
  </si>
  <si>
    <t>Convergent 35 MW / 140 MWh - SCE</t>
  </si>
  <si>
    <t>&amp;lt;p&amp;gt;Convergent Energy + Power is contracted to deliver a 35 MW, 140 MWh energy storage system to provide targeted electric capacity and other benefits to the California grid.&amp;lt;/p&amp;gt;&amp;lt;p&amp;gt;The project was approved by Southern California Edison as part of SCE&amp;#039;s competitive Preferred Resources Pilot solicitation, a program designed to meet local demand through clean energy resources. SCE recognizes the ability of energy storage to address multiple grid constraints and challenges in cleaner, more responsive and cost-effective ways.&amp;lt;/p&amp;gt;&amp;lt;p&amp;gt;Convergent successfully proposed to provide four hours of continuous discharge capability for peak shaving and grid balancing services in southern Orange County, an area with significant load growth that was also impacted by the recent retirement of the San Onofre nuclear plant. Beyond their reliability benefits, these new energy storage projects will also bring economic value to California&amp;#039;s wholesale electricity marketplace.&amp;lt;/p&amp;gt;</t>
  </si>
  <si>
    <t>Orange County</t>
  </si>
  <si>
    <t>http://www.elp.com/articles/2016/09/convergent-energy-power-wins-35-mw-energy-storage-contract.html</t>
  </si>
  <si>
    <t>01.06.2020</t>
  </si>
  <si>
    <t>DychÃ³w Hydro Power Plant</t>
  </si>
  <si>
    <t>&amp;lt;p&amp;gt;The DychÃ³w Hydro Power Plant uses water from the BÃ³br River. The reservoir encompasses an area of 100 hectares and has a usable energy capacity of 3.6 million M^3.Â &amp;lt;a href=&amp;quot;http://www.operator.enea.pl/blog/1/energetyka/2012-07-23/elektrownia-w-dychowie-140.html&amp;quot;&amp;gt;http://www.operator.enea.pl/bl...&amp;lt;/a&amp;gt;Â &amp;lt;a href=&amp;quot;http://pl.wikipedia.org/wiki/Zesp%C3%B3%C5%82_Elektrowni_Wodnych_Dych%C3%B3w&amp;quot;&amp;gt;http://pl.wikipedia.org/wiki/Z...&amp;lt;/a&amp;gt;&amp;lt;/p&amp;gt;</t>
  </si>
  <si>
    <t>DychÃ³w</t>
  </si>
  <si>
    <t>Bobrowice</t>
  </si>
  <si>
    <t>http://www.zewdsa.com.pl/ew-dychow</t>
  </si>
  <si>
    <t>.html</t>
  </si>
  <si>
    <t>PGE Renewable Energy SA</t>
  </si>
  <si>
    <t>Efficiency of the pumping cycle to the level of 71% Estimate 80 GWh Annually</t>
  </si>
  <si>
    <t>DD.37.YYYY 03:37:55</t>
  </si>
  <si>
    <t>DD.45.YYYY 22:45:58</t>
  </si>
  <si>
    <t>Skhodnenskaya Hydro Plant</t>
  </si>
  <si>
    <t>&amp;lt;p&amp;gt;Skhodnenskaya SHPP is a hydropower plant that is a part of the Moscow canal in the north-west of Moscow, one of the electric power plants on the canal.Â The power plant was built in 1939 according to the diversion scheme, using the elevation difference between the Khimki Reservoir and the Shodnya River.Â Pressure structures of the hydropower plant form the Khimki Reservoir with the area of 4 sq.km.Â &amp;lt;/p&amp;gt;&amp;lt;p&amp;gt;The main source of water for the pressure reservoir are five pump stations of the canal with the aggregate capacity of 101 MW and the consumption of 350 mln kWâ–ªh of electric power per year with the average daily consumption of about 72 sq. m./s. The power plant along with the pump stations is actually a pump storage complex â€” the emergency and peak backup power in the Moscow electric power system.&amp;lt;/p&amp;gt;</t>
  </si>
  <si>
    <t>Skhodnenskaya</t>
  </si>
  <si>
    <t>Moscow</t>
  </si>
  <si>
    <t>Russia</t>
  </si>
  <si>
    <t>http://www.russiagogreen.ru/en/res/detail.php?ID=1648</t>
  </si>
  <si>
    <t>Unknown</t>
  </si>
  <si>
    <t>GO Development Pumped Hydro Demonstration Project</t>
  </si>
  <si>
    <t>&amp;lt;p&amp;gt;Countries like Denmark have only few hilly areas suitable or available for pumped hydro storage. This new form of pumped hydro storage system is based on an underground &amp;lt;br /&amp;gt;storage reservoir, where the water is enclosed in a membrane with up to 25 meters of soil on top.&amp;lt;/p&amp;gt;&amp;lt;p&amp;gt;The overlaying soil gives the necessary pressure to run a pump/turbine and store large amount of electrical energy, corresponding to the pressure created by the level difference in the well-known pumped storage system.&amp;lt;/p&amp;gt;&amp;lt;p&amp;gt;The demonstration plant measures 50 x 50 meters and the average pumping head is 1 meter. Thus, it contains a total of 2 500 m3 water. The plant is covered by a 3-meter soil layer.&amp;lt;/p&amp;gt;&amp;lt;p&amp;gt;Given the chosen dimensions, the membrane can store 34 kWh. It may not sound like much, but if the energy membrane is scaled by a factor 10 in all three dimensions, the stored amount of energy will reach 200 MWh which equals 8 hours of energy consumption by 50 000 single-family houses.&amp;lt;/p&amp;gt;&amp;lt;p&amp;gt;The purpose of the demonstration plant is to test the geotechnical conditions and to prepare a mathematical model for the pumped storage. Furthermore, the project is to uncover the challenges and possibilities in storing energy in an underground pumped storage, in both environmental and technical as well as in economic terms.&amp;lt;/p&amp;gt;&amp;lt;p&amp;gt;The next step â€“ a pilot plant sized 200 x 200 meters â€“ will be based on the experiences from this demonstration plant.&amp;lt;/p&amp;gt;&amp;lt;p&amp;gt;&amp;lt;a href=&amp;quot;http://godevelopment.dk/wp-content/uploads/2011/12/Energy-membrane_PPT_211211.pdf&amp;quot;&amp;gt;http://godevelopment.dk/wp-con...&amp;lt;/a&amp;gt;&amp;lt;/p&amp;gt;</t>
  </si>
  <si>
    <t>SÃ¸nderborg</t>
  </si>
  <si>
    <t>NybÃ¸l</t>
  </si>
  <si>
    <t>http://godevelopment.eu/?page_id=44#</t>
  </si>
  <si>
    <t>01.02.2011</t>
  </si>
  <si>
    <t>GO Development</t>
  </si>
  <si>
    <t>Auxiliar Maitenes Hydro Power Plant</t>
  </si>
  <si>
    <t>&amp;lt;p&amp;gt;The plant was rebuilt after the flood of the Colorado River in November 1987.Â Using a Francis design, the turbines are capable of electrical production and can also be used for pumped storage, where a reservoir is filled by the turbine (acting as a pump) driven by the generator acting as a large electrical motor during periods of low power demand, and then reversed and used to generate power during peak demand. These pump storage reservoirs, etc. act as large energy storage sources to store &amp;quot;excess&amp;quot; electrical energy in the form of water in elevated reservoirs. This is one of only a few ways that temporary excess electrical capacity can be stored for later utilization.&amp;lt;/p&amp;gt;</t>
  </si>
  <si>
    <t>San JosÃ© de Maipo</t>
  </si>
  <si>
    <t>RegiÃ³n Metropolitana</t>
  </si>
  <si>
    <t>http://www.gener.cl/AESGenerWebNeo/index.aspx?channel=6187</t>
  </si>
  <si>
    <t>01.01.1989</t>
  </si>
  <si>
    <t>AES Gener S.A</t>
  </si>
  <si>
    <t>Kadana Hydroelectric Power Station</t>
  </si>
  <si>
    <t>&amp;lt;p&amp;gt;The facility has 4 units. The first unit was commissioned in 1990 and the last in 1998. It is operated by Gujarat State Electricity Corporation Limited (GSECL).Â &amp;lt;a href=&amp;quot;http://www.waterpowermagazine.com/features/featurepicking-up-the-pace/&amp;quot;&amp;gt;http://www.waterpowermagazine.com&amp;lt;/a&amp;gt;&amp;lt;/p&amp;gt;</t>
  </si>
  <si>
    <t>Kadana</t>
  </si>
  <si>
    <t>http://globalenergyobservatory.org/geoid/3767</t>
  </si>
  <si>
    <t>01.01.1998</t>
  </si>
  <si>
    <t>Gujarat State Electricity Corporation Limited (GSECL)</t>
  </si>
  <si>
    <t>BHEL</t>
  </si>
  <si>
    <t>Provvidenza Hydro Power Plant</t>
  </si>
  <si>
    <t>&amp;lt;p&amp;gt;Providence is the first system of hydroelectric power stations built along the Vomano Valley , located upstream of the hydroelectric St. James.Â It is a central cave that receives its water from the overlying Campotosto with a gallery of adduction of 1,102 m and a penstock of 240 m, the water is then returned to Lake Providence with a gallery of 683 m.Â It is equipped with two groups turbine / alternator Francis horizontal axis and a vertical axis. The machines also allow the reverse pumping water from Lake Providence to the Campotosto with a flow rate maximum total of 32.5 mÂ³ / s to form the reserves to be used in the period of increased consumption of electricity .&amp;lt;/p&amp;gt;</t>
  </si>
  <si>
    <t>Campotosto</t>
  </si>
  <si>
    <t>Abruzzi</t>
  </si>
  <si>
    <t>http://it.wikipedia.org/wiki/Centrale_idroelettrica_di_Provvidenza</t>
  </si>
  <si>
    <t>01.01.1949</t>
  </si>
  <si>
    <t>Annual Production: 70.46 GWh</t>
  </si>
  <si>
    <t>Kingfisher Project (Stage 2)</t>
  </si>
  <si>
    <t>The Kingfisher Project will feature a solar PV plant and a battery storage facility that uses sophisticated system management processes and is connected to a grid with operational mining activities.  The project will be connected to the National Electricity Market (NEM) â€“ the wholesale electricity market in Australia â€“ and features two stages of development:  Stage 1 will deliver 20 MWdc of solar PV plus a minimum of 2 MWhr lithium-based battery storage. This stage will enable analysis and performance assessment of the plant in harsh desert conditions. Commercial operations are scheduled to get under way before September 2017  Stage 2 will deliver 100 MW of solar PV with a 100 MWh of battery storage and is expected to operate commercially before the end of 2017.  The combination of solar and storage means the facilities can provide high quality, reliable power to large energy users while also potentially avoiding the costs of grid upgrades.  Update: http://reneweconomy.com.au/2016/lyon-confirms-plans-for-two-big-solar-storage-plants-in-australia-19683</t>
  </si>
  <si>
    <t>Roxby Downs</t>
  </si>
  <si>
    <t>http://dev.essentialdigital.com.au/solar-projects-announced-in-qld-sa-with-batteries-as-big-as-football-fields/</t>
  </si>
  <si>
    <t>19.07.2017</t>
  </si>
  <si>
    <t>01.01.2017</t>
  </si>
  <si>
    <t>NEM</t>
  </si>
  <si>
    <t>100 MW of Solar PV</t>
  </si>
  <si>
    <t>First Solar</t>
  </si>
  <si>
    <t>Lyon Infrastructure Investments</t>
  </si>
  <si>
    <t>Downer</t>
  </si>
  <si>
    <t>Worley Parsons/ Advisian</t>
  </si>
  <si>
    <t>Seattle City Light Microgrid</t>
  </si>
  <si>
    <t>Seattle City Light will use a grant to help develop a microgrid, which will include a utility-scale battery system, solar panels and emergency generators located at a designated emergency shelter, such as a community center. During normal operations, the solar panels will charge the batteries and provide some of the power to operate the building. When the solar panels are not generating, the batteries can back up the delivery of electricity from Seattle City Lightâ€™s distribution grid or, during periods of high demand, could be used to reduce the amount of energy the utility has to purchase to meet customer needs, holding down costs for all its customer-owners. After a storm, earthquake or other emergency, the solar panels, emergency generators and battery system can power a portion of the building even if damage to the distribution grid causes outages in the surrounding area.  â€œMicrogrids show promise for providing backup power during outages, increasing our communityâ€™s resiliency after a disaster and making it easier to integrate renewable energy resources, such as solar and wind,â€ comments Larry Weis, Seattle City Lightâ€™s general manager and CEO.  The specific location for the micorgrid has yet to be determined, but Seattle City Light will create a microgrid at a designated emergency shelter, powered by solar energy. During an emergency, this stand-alone power grid will keep fire stations, community centers and communication networks operating.   http://www.seattle.gov/documents/departments/parksandrecreation/briefingpapers/solar%20resiliency%20microgrid%20presentation7.13.pdf</t>
  </si>
  <si>
    <t xml:space="preserve">Electric Energy Time Shift, Microgrid Capability, Renewables Energy Time Shift, Resiliency, </t>
  </si>
  <si>
    <t>Seattle</t>
  </si>
  <si>
    <t>http://solarindustrymag.com/wash-clean-energy-grants-will-help-utilities-test-new-tech</t>
  </si>
  <si>
    <t>Seattle City Light</t>
  </si>
  <si>
    <t>Clean Energy Fund</t>
  </si>
  <si>
    <t>Moakley Courthouse - Calmac</t>
  </si>
  <si>
    <t>This energy storage system consists of 65 tanks, each filled with 1,500 gallons of water, in the Moakley Courthouse sub-basement which turns into a farm of frozen batteries that can be charged when energy is cheap and harvested when cooling is needed. Large pipes filled with glycol antifreeze connect the tanks to a chiller machine â€” basically a refrigerator â€” then smaller tubes, filled with the chilled antifreeze, circulate inside the tanks and those tubes are surrounded by water, and that water freezes solid.  In most parts of the country â€” energy is half price at night, so with this type of system you create your air conditioning at night, store it in the form of ice and then use it the next day to offset chiller operation using electricity.</t>
  </si>
  <si>
    <t>1 Courthouse Way</t>
  </si>
  <si>
    <t>http://www.wbur.org/bostonomix/2016/08/19/moakely-energy-storage</t>
  </si>
  <si>
    <t>John Joseph Moakley United States Courthouse</t>
  </si>
  <si>
    <t>CALMAC Corp.</t>
  </si>
  <si>
    <t>Clark Construction Group, Inc</t>
  </si>
  <si>
    <t>AltaGas Pomona Energy - SCE / Greensmith Energy</t>
  </si>
  <si>
    <t>The project will be constructed on a portion of the existing San Gabriel Energy Facility site located in Pomona, California. The system is designed to provide four hours of discharge at the stated capacity throughout the 10-year term of the contract. The project is designed to offer the full contract capacity throughout the term with no degradation, based on an initial oversizing of the facility and a battery replenishment strategy.  The project is expected to be interconnected at an existing 66/12 kV SCE Substation.</t>
  </si>
  <si>
    <t>1507 Mount Vernon Ave</t>
  </si>
  <si>
    <t>http://www.greensmithenergy.com/greensmith-altagas-receive-grid-edge-award-record-setting-pomona-energy-storage-project</t>
  </si>
  <si>
    <t>San Gabriel Energy Facility</t>
  </si>
  <si>
    <t>AltaGas</t>
  </si>
  <si>
    <t>AltaGas Ltd.</t>
  </si>
  <si>
    <t>http://www.altagas.ca/our-infrastructure/projects/pomona-energy-storage</t>
  </si>
  <si>
    <t>HyBalance - Air Liquide Advanced Business</t>
  </si>
  <si>
    <t>Hydrogen Storage</t>
  </si>
  <si>
    <t>HyBalance is a project that demonstrates the use of hydrogen in energy systems. The hydrogen will be produced from water electrolysis, enabling the storage of low-priced renewable electricity from wind turbines. It will thus help balance the grid, and the renewable hydrogen will be dispensed by hydrogen stations to be used for mobility. Hydrogen will also be used in the industry.  The partners in the HyBalance project are: Air Liquide, Copenhagen Hydrogen Network (CHN), Hydrogenics, Neas Energy, Hydrogen Valley/CEMTEC and Ludwig-BÃ¶lkow-Systemtechnik (LBST).    The budget of the project reaches 15 M â‚¬, receiving funding from Fuel Cells and Hydrogen 2 Joint Undertaking and the Danish ForskEL programme.   Air Liquide is the main investor and project leader of the HyBalance project.   The hydrogen plant is expected to start delivering hydrogen in autumn 2017.  For more detailed information about the HyBalance project, please visit the website www.hybalance.eu Primary project contact: Louis Sentis from Air Liquide at louis.sentis@airliquide.com</t>
  </si>
  <si>
    <t xml:space="preserve">Distribution upgrade due to wind, Frequency Regulation, Load Following (Tertiary Balancing), Onsite Renewable Generation Shifting, Renewables Energy Time Shift, </t>
  </si>
  <si>
    <t>Jyllandsvej</t>
  </si>
  <si>
    <t>Hobro</t>
  </si>
  <si>
    <t>North region of Denmark</t>
  </si>
  <si>
    <t>http://hybalance.eu/</t>
  </si>
  <si>
    <t>01.09.2017</t>
  </si>
  <si>
    <t>Copenhagen Hydrogen Network</t>
  </si>
  <si>
    <t>Hydrogenics</t>
  </si>
  <si>
    <t>Air Liquide Advanced Business</t>
  </si>
  <si>
    <t>Fuel Cell and Hydrogen 2 Joint Undertaking</t>
  </si>
  <si>
    <t>ForskEL</t>
  </si>
  <si>
    <t>Pueblo Air Cooled Run Test Facility - Calmac</t>
  </si>
  <si>
    <t>This Pueblo facility is used for AHRI certification tests of air-cooled units from 0 to 200 tons as well as for internal and customer tests to confirm the performance of specific air-cooled water chilling systems of 20 to 500 tons.  CALMAC&amp;#039;s IceBank energy storage ice storage system serves as a battery for the facility&amp;#039;s air-conditioning system.  The ice storage tanks shift a portion of the facilityâ€™s cooling needs to off-peak periods.</t>
  </si>
  <si>
    <t xml:space="preserve">Electric Bill Management, Electric Energy Time Shift, Electric Supply Reserve Capacity - Non-Spinning, </t>
  </si>
  <si>
    <t>101 William White Blvd.</t>
  </si>
  <si>
    <t>Pueblo</t>
  </si>
  <si>
    <t>Colorado</t>
  </si>
  <si>
    <t>http://www.calmac.com/how-energy-storage-works</t>
  </si>
  <si>
    <t>25.07.2016</t>
  </si>
  <si>
    <t>Ingersoll Rand</t>
  </si>
  <si>
    <t>RTE 99%</t>
  </si>
  <si>
    <t>Cardos Valley Hydroelectric Complex - Montamara Power Station</t>
  </si>
  <si>
    <t>Located in the Catalan town of TavascÃ¡n, the Hydroelectric Complex Cardos Valley was built between 1959 and 1974 by the construction Copisa . The complex comprises three hydropower plants:  LlavorsÃ­ hydroelectric power station. It was built between 1960 and 1966, and initially had an installed capacity of 52,000 kW .  Hydroelectric top TavascÃ¡n. It was built between 1962 and 1971. It had a flow rate of 14 mÂ³ / s, a vertical drop of 875 m and a capacity of 185,000 HP.  Cental lower hydroelectric TavascÃ¡n. It was built between 1963 and 1971. It had a flow rate of 14 mÂ³ / s, a vertical drop of 245 m and a capacity of 42,000 HP.  Montamara hydroelectric power station. It was built between 1962 and 1971. It had a flow rate of 16 mÂ³ / s, a vertical drop of 725 m and a capacity of 90,000 HP. Montamara is formed by two groups which act also as generation pump. It was the first reversible center of Catalonia.  Alto Hydroelectric Complex Cardos consists of more than 75 km. tunnels and underground channels. They built for almost 20 years, participated in its construction more than 4,000 workers. Currently, the Central TavascÃ¡n is one of the only of these visitable features.  These plants use water mainly natural glacial lake with more capacity in the Spanish Pyrenees, Crtescans lake located 2,300 m above sea level with a capacity of 18,000,000 L of water and a depth of approximately 100 m.</t>
  </si>
  <si>
    <t>Tavascan</t>
  </si>
  <si>
    <t>Catalonia</t>
  </si>
  <si>
    <t>https://es.wikipedia.org/wiki/Complejo_Hidroel%C3%A9ctrico_Valle_de_Card%C3%B3s</t>
  </si>
  <si>
    <t>ENEL SPA</t>
  </si>
  <si>
    <t>Copisa</t>
  </si>
  <si>
    <t>http://tavascan.wix.com/tavascan#!tavascan/c1tsl</t>
  </si>
  <si>
    <t xml:space="preserve"> Revelstoke Hydro Battery</t>
  </si>
  <si>
    <t>The premise of Hydro Battery is built on the initiative of Albertaâ€™s NDP government to shut down its coal plants by 2030, and a desire expressed by some, including the BC Chamber of Commerce, to integrate B.C. and Albertaâ€™s energy systems. Hydro Battery would complement Albertaâ€™s renewable energy as it expands in the future.</t>
  </si>
  <si>
    <t>Revelstoke</t>
  </si>
  <si>
    <t>British Columbia</t>
  </si>
  <si>
    <t>http://www.revelstokereview.com/news/386659781.html</t>
  </si>
  <si>
    <t>27.07.2016</t>
  </si>
  <si>
    <t>Transmission Line</t>
  </si>
  <si>
    <t>G Seven Generations Ltd.</t>
  </si>
  <si>
    <t>Hydro Battery</t>
  </si>
  <si>
    <t>Pueblo West Factory Building - Calmac</t>
  </si>
  <si>
    <t>This Pueblo facility is used for AHRI certification tests of air-cooled units from 0 to 200 tons as well as for internal and customer tests to confirm the performance of specific air-cooled water chilling systems of 20 to 500 tons. CALMAC&amp;#039;s IceBank energy storage ice storage system serves as a battery for the facility&amp;#039;s air-conditioning system. The ice storage tanks shift a portion of the facilityâ€™s cooling needs to off-peak periods.</t>
  </si>
  <si>
    <t xml:space="preserve">Electric Energy Time Shift, Electric Supply Reserve Capacity - Non-Spinning, </t>
  </si>
  <si>
    <t>http://www.trane.com/commercial/north-america/us/en/about-us/newsroom/press-releases/trane-facility-in-pueblo-celebrates-30-year-anniversary-.html</t>
  </si>
  <si>
    <t>Wawona Frozen Foods - MMR Power Solutions</t>
  </si>
  <si>
    <t>Located in Californiaâ€™s fertile San Joaquin Valley, Wawona Frozen Foods specializes in the growing and freezing of fresh fruits. Beginning as a small farm over fifty years ago, Wawona continues today as a grower, processor and major supplier of fruit and fruit products.   Using a battery system for energy storage with one or more inverters operating in parallel with the engine-driven generators presents opportunities for increased reliability, demand charge mitigation, and peak shaving of the load profile.</t>
  </si>
  <si>
    <t xml:space="preserve">Electric Bill Management, Frequency Regulation, On-Site Power, </t>
  </si>
  <si>
    <t>100 W. Alluvial Ave.</t>
  </si>
  <si>
    <t>Clovis</t>
  </si>
  <si>
    <t>https://www.flexgen.com/press/flexGen-hybridizes-2-3mw-natural-gas-power-plant-at-wawona-foods</t>
  </si>
  <si>
    <t>01.10.2016</t>
  </si>
  <si>
    <t>MMR Group</t>
  </si>
  <si>
    <t>MMR Power</t>
  </si>
  <si>
    <t>MMR Power Solutions</t>
  </si>
  <si>
    <t>Tanna Island Renewable Energy Community</t>
  </si>
  <si>
    <t>Green NRG Co designs and manufactures the Mini Power System (MPS), a renewable energy generation and storage system which enables users to generate, store and consume their own clean, free energy. The system allows homes and businesses to take their electricity needs entirely off the grid. It represents a major breakthrough in controllable unit technology and is a genuine first-in-the-world solution. The MPS is groundbreaking as it permits up to three simultaneous natural inputs (solar, wind and hydro) with a single inverter â€“ no additional controllers or complicated wiring are required. If natural energy stores are low, the MPS can also charge from the grid at night, storing power in off-peak periods to save the user money. The system achieves incredible efficiency as it has the capability to intelligently control both input and output currents, depending on specific energy needs. It is completely portable, can be retrofitted to existing solar panels, and has a short return on investment timeframe.  NRG Green Co installed a 15 kW inverter mini power system inside the Tanna Island Community Clinic above the battery bank to convert the stored energy into usable 240V AC for use for medical equipment, lights, USB power points etc. This is supplemented by a 1.5 KW scroll type wind turbine. This had a large impact on the community who previously had no access to electricity at all - we provided them with a 24h supply of renewable energy which can be utilized for everyday living, educational, health and emergency power needs.</t>
  </si>
  <si>
    <t>Enkatalie</t>
  </si>
  <si>
    <t>Tanna Island</t>
  </si>
  <si>
    <t>Tafea Province</t>
  </si>
  <si>
    <t>Vanuatu</t>
  </si>
  <si>
    <t>http://www.azobuild.com/news.aspx?newsID=21327</t>
  </si>
  <si>
    <t>19.03.2016</t>
  </si>
  <si>
    <t>Vanuatu and Tafae Provincial Governments</t>
  </si>
  <si>
    <t>Rosebud Foundation England</t>
  </si>
  <si>
    <t>Green NRG Co</t>
  </si>
  <si>
    <t xml:space="preserve">Kennedy Energy Park - Windlab / Eurus </t>
  </si>
  <si>
    <t>Australia-based renewables firm Windlab and Japanâ€™s Eurus energy have received development approval for a hybrid project comprising 20 MW solar, 30 MW wind and a 2 MW lithium-ion battery storage system in Queensland, Australia. Construction of the AU $120 million (US $89.8 million) Kennedy Energy Park, located 20 kilometres south east of Hughenden, near the Flinders Highway, will begin in early 2017. It will include 200,000 solar panels on single-axis trackers and 9-12 wind turbines. More than 50 direct and indirect jobs will be created as well as multiple jobs during construction.  Windlab plans to use this first stage of the project to prove the effectiveness of the technology and then gain support for a far larger deployment. Windlab plans to build more than 1 GW of wind and solar north of Hughenden, after completing this first stage. Kennedy Energy Park will be operational early in 2018 generating enough electricity for more than 30,000 homes.</t>
  </si>
  <si>
    <t>Hughenden</t>
  </si>
  <si>
    <t>http://www.energy-storage.news/news/major-solar-wind-and-storage-hybrid-project-approved-in-australia</t>
  </si>
  <si>
    <t>20 MW of solar, 30 MW of wind</t>
  </si>
  <si>
    <t>Kennedy Energy Park</t>
  </si>
  <si>
    <t>Windlab; Eurus Energy</t>
  </si>
  <si>
    <t>Generate enough electricity for more than 30,000 homes</t>
  </si>
  <si>
    <t>Lam Takhong Wind Hydrogren Hybrid Project</t>
  </si>
  <si>
    <t>Hydrogenics Corporation  along with Phraram 2 Civil Engineering Co, has been awarded the â€œLam Takhong Wind Hydrogen Hybrid Projectâ€ by the Electricity Generation Authority of Thailand (EGAT). This will be Southeast Asiaâ€™s first megawatt-scale project for energy storage; Hydrogenicsâ€™ portion is projected to be worth approximately â‚¬4.3 million.  The facility, located in the sub-station area of the Lam Takhong Wind Turbine Generation Project, Nakhon Ratchasima Province, Thailand, will consist of Hydrogenicsâ€™ ultra-compact 1 MW PEM HyLyzer electrolyzer, hydrogen storage and a HyPM fuel cell plant. PCE, based in Bangkok, will provide the services required to implement the technology supplied by Hydrogenics. The installation will use the HyLyzer to convert excess electricity from wind to hydrogen during off-peak hours, and this hydrogen will then be used by the HyPM fuel cell plant to generate 300 kW of electricity for EGATâ€™s Learning Center, an energy neutral building, as needed.</t>
  </si>
  <si>
    <t xml:space="preserve">Electric Energy Time Shift, Renewables Energy Time Shift, </t>
  </si>
  <si>
    <t>Sub-station area</t>
  </si>
  <si>
    <t>Lam Takhong Wind Turbine Generation Project</t>
  </si>
  <si>
    <t>Nakhon Ratchasima Province</t>
  </si>
  <si>
    <t>http://globenewswire.com/news-release/2016/07/21/857827/0/en/Southeast-Asia-s-First-Renewable-Hydrogen-Based-Energy-Storage-and-Power-Plant-Awarded-to-Hydrogenics.html?utm_source=Energy+Storage+Report&amp;amp;utm_campaign=2b3f6fdc8f-ESR_2_10_1210_2_2012&amp;amp;utm_medium=email&amp;amp;utm_term=0_bd57f7e9aa-2b3f6fdc8f-105410805</t>
  </si>
  <si>
    <t>Electricity Generation Authority of Thailand (EGAT)</t>
  </si>
  <si>
    <t>Electricity Generation Authority of Thailand</t>
  </si>
  <si>
    <t>Hydrogenics Corporation</t>
  </si>
  <si>
    <t>Phraram 2 Civil Engineering Co., Ltd.</t>
  </si>
  <si>
    <t>Non-Gong Substation ESS - 36 MW ESS - KEPCO / Kokam</t>
  </si>
  <si>
    <t>Korea Electric Power Corporation (KEPCO) (KEP), has awarded Kokam a contract to develop a 36-megawatt (MW) system / 13-megawatt hour (MWh) Energy Storage System (ESS) for frequency regulation at the Non-Gong substation in South Korea. The project features a combination of two unique Kokam Lithium Ion battery technologies -- its Ultra High Power Nickel Manganese Cobalt (NMC) battery technology and its NANO battery technology. Work on the project began in June 2016 and is scheduled to be completed by December of 2016.</t>
  </si>
  <si>
    <t>Non-Gong Substation</t>
  </si>
  <si>
    <t>http://www.prnewswire.com/news-releases/kokam-to-build-36-megawatt-energy-storage-system-ess-for-kepco-increasing-its-total-worldwide-ess-project-portfolio-to-132-megawatts-300308259.html</t>
  </si>
  <si>
    <t>08.08.2016</t>
  </si>
  <si>
    <t>KEPCO</t>
  </si>
  <si>
    <t>AEP Gahanna NaS Battery Energy Storage System</t>
  </si>
  <si>
    <t>American Electric Power installed a Battery Energy Storage System as a demonstration project at their development center in Gahanna, Ohio. The purpose of the project was to demonstrate the operation of NGKâ€™s Sodium Sulphur Battery together with ABBâ€™s Power Conditioning System in a combined Power Quality and Peak Shaving application. The system will typically charge the batteries during nighttime hours when energy is less costly and discharge during daytime peak demand periods. The PCS will continually monitor the grid voltages for disruptions, sags and swells. If an out-of-tolerance voltage event occurs, the PCS will quickly disconnect the critical plant load from the grid with a high-speed switch and feed the load with power from the batteries. When the grid voltages recovers to nominal values, the PCS will reconnect the load to the grid and proceed to recharge the batteries.</t>
  </si>
  <si>
    <t>Gahanna</t>
  </si>
  <si>
    <t>https://www.aep.com/newsroom/newsreleases/?id=872</t>
  </si>
  <si>
    <t>31.12.2002</t>
  </si>
  <si>
    <t>American Electric Power (AEP)</t>
  </si>
  <si>
    <t>Audi e-gas Project</t>
  </si>
  <si>
    <t>Since 2013 a 6 MW plant produces methane from renewable electricity. The carbon dioxide source is a bio mass plant. Audi AG uses the produced methane (e-gas) to run cars with gas engines.</t>
  </si>
  <si>
    <t>Werlte</t>
  </si>
  <si>
    <t>Niedersachsen</t>
  </si>
  <si>
    <t>http://www.powertogas.info/power-to-gas/pilotprojekte-im-ueberblick/audi-e-gas-projekt/</t>
  </si>
  <si>
    <t>25.06.2013</t>
  </si>
  <si>
    <t>Audi AG</t>
  </si>
  <si>
    <t>MAN Diesel &amp;amp; Turbo SE</t>
  </si>
  <si>
    <t>ETOGAS GmbH</t>
  </si>
  <si>
    <t>ETOGAS AG</t>
  </si>
  <si>
    <t>Lakeland Solar &amp;amp; Storage Project - Conergy</t>
  </si>
  <si>
    <t>The AU$42.5 million Lakeland Solar &amp;amp;amp; Storage (LSS) project located near Lakeland in North Queensland, Australia will consist of a 13 MW solar array and a 1.4 MW / 5.3 MWh Conergy Hybrid Energy Storage Solution (CHESS). The project is connected to the fringe of grid in Australia and is designed to test the boundaries of operation of utility scale solar combined with battery storage in these conditions.   The Project which is grid connected and located in far north Queensland, will be operational in Q3 2017.   News Update:  http://reneweconomy.com.au/world-leading-solar-battery-storage-project-lures-bhp-12584/  ARENA Press Release: http://arena.gov.au/media/world-first-combine-big-solar-storage/  http://www.conergy.com.au/press-release/lakeland-solar-storage-project-update</t>
  </si>
  <si>
    <t xml:space="preserve">Electric Energy Time Shift, Grid-Connected Commercial (Reliability &amp;amp; Quality), Microgrid Capability, Renewables Capacity Firming, Renewables Energy Time Shift, </t>
  </si>
  <si>
    <t>Mulligan Highway</t>
  </si>
  <si>
    <t>http://www.conergy.com.au</t>
  </si>
  <si>
    <t>19.07.2016</t>
  </si>
  <si>
    <t>01.08.2017</t>
  </si>
  <si>
    <t>10.4 MW Solar PV Project</t>
  </si>
  <si>
    <t>Conergy</t>
  </si>
  <si>
    <t>Autarsys GmbH</t>
  </si>
  <si>
    <t>Private/Third Party RD&amp;amp;D</t>
  </si>
  <si>
    <t>BHP, ARENA, ERGON ENERGY, ORIGIN ENERGY</t>
  </si>
  <si>
    <t>Kingfisher Project (Stage 1)</t>
  </si>
  <si>
    <t>The project will be connected to the National Electricity Market (NEM) â€“ the wholesale electricity market in Australia â€“ and features two stages of development:  Stage 1 will deliver 20 MWdc of solar PV plus a minimum of 2 MWhr lithium-based battery storage. This stage will enable analysis and performance assessment of the plant in harsh desert conditions. Commercial operations are scheduled to get under way before September 2017  Stage 2 will deliver 100 MW of solar PV with a 100 MWh of battery storage and is expected to operate commercially before the end of 2017.</t>
  </si>
  <si>
    <t>20 MWdc of solar PV</t>
  </si>
  <si>
    <t>Worley Parsons / Advisian</t>
  </si>
  <si>
    <t>NEC 4 MW / 1 MWh GSS</t>
  </si>
  <si>
    <t>This demo site for Southern California Edison included engineering services for controls and application development. - Frequency Regulation  - 4 MW Power Capability - 1 MWh Energy Capacity - Two Containers with Integrated Inverters</t>
  </si>
  <si>
    <t>Westminster</t>
  </si>
  <si>
    <t>https://www.neces.com/our-experience/project/westminster-ca-2/</t>
  </si>
  <si>
    <t>NEC</t>
  </si>
  <si>
    <t>NEC 500kW/125kWh GSS- Hangzhou China</t>
  </si>
  <si>
    <t>A building-based 500kW HR GSS located in Hangzhou and is operated by Dongfang Electric Machinery Co. Ltd., to help integrate on-site renewable generation including wind and solar as well as traditional combustion generation at the siteâ€™s microgrid. China, with its growing infrastructure needs, has some of the largest public works projects in the world related to power generation and transmission, and has installed large amounts of renewable generation that could benefit greatly from the introduction of large-scale energy storage alongside traditional grid assets.</t>
  </si>
  <si>
    <t xml:space="preserve">Microgrid Capability, Onsite Renewable Generation Shifting, Transmission upgrades due to solar, Transmission upgrades due to wind, </t>
  </si>
  <si>
    <t>188 Huanghe West Road.</t>
  </si>
  <si>
    <t>https://www.neces.com/our-experience/project/hangzhou-china-2/</t>
  </si>
  <si>
    <t>01.03.2014</t>
  </si>
  <si>
    <t>Puxing Energy</t>
  </si>
  <si>
    <t>Wind, Solar</t>
  </si>
  <si>
    <t>Dongfang Electric Machinery Co. Ltd.</t>
  </si>
  <si>
    <t>Dong Fang Electric Machinery</t>
  </si>
  <si>
    <t>Park Place LBA Realty - Stem</t>
  </si>
  <si>
    <t>A 1.3 MW indoor energy storage system will be installed and completed by the end of this year at an Irvine, CA, mixed-used corporate complex with 2.1 million square feet of space. When it is finished, the Stem energy system will be the largest indoor energy storage installation in the United States. The complex is called Park Place, and is owned by LBA Realty.</t>
  </si>
  <si>
    <t>3121 Michelson Drive</t>
  </si>
  <si>
    <t>http://www.stem.com/lba-realty-and-principal-real-estate-investors-to-deploy-nations-largest-indoor-energy-storage-system-at-park-place/</t>
  </si>
  <si>
    <t>22.06.2016</t>
  </si>
  <si>
    <t>Black Bear Energy</t>
  </si>
  <si>
    <t>California State University Long Beach Campus - AMS</t>
  </si>
  <si>
    <t>AMS will oversee the design, installation and operation of a 1 Megawatt (MW) energy storage system at the CSUâ€™s Long Beach campus. AMS is also anticipated to install two behind-the-meter energy storage systems at the CSUâ€™s Office of the Chancellor and Dominguez Hills campus. With a standardized contract and offering, additional campuses will benefit from ease of enrollment into the AMS storage â€œprogram.â€  AMS will break ground at CSU Long Beach this summer with an expected completion date of October 2016. Construction at the Office of the Chancellor is anticipated to begin in early 2017 and be completed by mid 2017.</t>
  </si>
  <si>
    <t xml:space="preserve">Electric Bill Management, Electric Energy Time Shift, Electric Supply Capacity, </t>
  </si>
  <si>
    <t>1250 Bellflower Blvd</t>
  </si>
  <si>
    <t>Long Beach</t>
  </si>
  <si>
    <t>https://www2.calstate.edu/csu-system/news/Pages/California-State-University-and-Advanced-Microgrid-Solutions-Announce-a-Portfolio-of-State-of-the-Art-Hybrid-Electric-Build.aspx</t>
  </si>
  <si>
    <t>The projects across the three sites will reduce the CSUâ€™s electric utility costs by more than $3.3 million and will store enough energy to power 2,000 homes.</t>
  </si>
  <si>
    <t>Energiepark Mainz</t>
  </si>
  <si>
    <t>Energiepark Mainz is the world&amp;#039;s first multi-MW PEM electrolysis based power-to-gas project. It features about 6 MWel of peak capacity and 4 MWel continuous capacity. The produced hydrogen is compressed by an ionic compressor, stored onsite and filled into trailers and injected into the natural gas grid.  http://www.energiepark-mainz.de/wissen/technologie/  http://www.energiepark-mainz.de/wissen/technische-daten/</t>
  </si>
  <si>
    <t xml:space="preserve">Demand Response, Load Following (Tertiary Balancing), Ramping, Renewables Capacity Firming, Stationary Transmission/Distribution Upgrade Deferral, Transmission Congestion Relief, </t>
  </si>
  <si>
    <t>Mainz</t>
  </si>
  <si>
    <t>http://www.energiepark-mainz.de</t>
  </si>
  <si>
    <t>07.06.2013</t>
  </si>
  <si>
    <t>02.07.2015</t>
  </si>
  <si>
    <t>30.04.2015</t>
  </si>
  <si>
    <t>Mainzer Stadtwerke AG</t>
  </si>
  <si>
    <t>4 x 2 MW Wind Park</t>
  </si>
  <si>
    <t>Stadtwerke Mainz AG</t>
  </si>
  <si>
    <t>Linde AG</t>
  </si>
  <si>
    <t>Siemens AG / Linde AG</t>
  </si>
  <si>
    <t>German Federal Ministry for Economic Affairs and Energy</t>
  </si>
  <si>
    <t>RheinMain University of Applied Sciences</t>
  </si>
  <si>
    <t>One Maritime Plaza - Advanced Microgrid Solutions (AMS)</t>
  </si>
  <si>
    <t>Building owner Morgan Stanley Real Estate Investing hired SF-based Advanced Microgrid Solutions, to design, build and operate the project. The 500 kilowatt / 1,000 kilowatt-hour indoor battery system will provide One Maritime Plaza with the ability to store clean energy and control demand from the electric grid.   The technology enables the building to shift from grid to battery power to conserve electricity in the same way a hybrid-electric car conserves gasoline. The energy storage system at One Maritime Plaza will reduce the buildingâ€™s peak energy demand by as much as twenty percent.  The project is expected to be completed by January 1, 2018.  http://advmicrogrid.com/projects.html</t>
  </si>
  <si>
    <t>300 Clay Street</t>
  </si>
  <si>
    <t>http://advmicrogrid.com/projects.html</t>
  </si>
  <si>
    <t>Morgan Stanley</t>
  </si>
  <si>
    <t>The energy storage system will reduce the buildingâ€™s peak energy demand by as much as twenty percent.</t>
  </si>
  <si>
    <t>Shedd Aquarium-1MW lithium-ion battery</t>
  </si>
  <si>
    <t>The aquarium installed a one-megawatt lithium battery weighing 30 tons on May 26. Itâ€™s the largest lithium-ion battery installed in any aquarium or zoo in the U.S. The goal is to cut the aquariumâ€™s energy use in half by 2020. It&amp;#039;s part of Shedd&amp;#039;s Master Energy Roadmap plan, a green initiative started in 2012. In addition to the installation of the giant battery, the plan calls for replacing 75 percent of the aquariumâ€™s lights with high efficiency LED lights and implementing enhanced automation systems that can adjust electricity use based on real-time shifts in electricity pricing. The $2 million battery will generate revenue for the Shedd by maintaining the area&amp;#039;s electrical grid at a frequency of 60 hertz for the regional transmission organization PJM, which manages the grid. For example, if it&amp;#039;s a cloudy day and the city&amp;#039;s solar panels aren&amp;#039;t generating enough electricity, the battery will distribute extra power. It will also serve as emergency back-up power for the Shedd.  The massive battery is visible to visitors from the loading dock outside or through the south Abbott Oceanarium window inside. The battery, along with an adjoining transformer and inverter skid, were funded in part by a $500,000 grant from the Illinois Department of Commerce and Economic Opportunity (IDCEO) and installed by Schneider Electric. The remaining $1.5 million cost was covered by the Missouri-based company EaglePicher, which built the battery.</t>
  </si>
  <si>
    <t xml:space="preserve">Electric Bill Management, Electric Bill Management with Renewables, Electric Energy Time Shift, Microgrid Capability, </t>
  </si>
  <si>
    <t>1200 S Lake Shore Drive</t>
  </si>
  <si>
    <t>Chicago</t>
  </si>
  <si>
    <t>http://chicagotonight.wttw.com/2016/06/09/shedd-installs-largest-lithium-ion-battery-any-us-aquarium-or-zoo</t>
  </si>
  <si>
    <t>26.05.2016</t>
  </si>
  <si>
    <t>EaglePicher</t>
  </si>
  <si>
    <t>Illinois Department of Commerce and Economic Opportunity</t>
  </si>
  <si>
    <t>PowerStream Penetanguishene Microgrid</t>
  </si>
  <si>
    <t>PowerStream, in partnership with the Korea Electric Power Corporation (KEPCO), officially launched a utility-scaled Microgrid, which has the capacity to provide several hours of backup power supply for approximately 400 customers residing or owning a business in Penetanguishene. This Microgrid is also helping to reinforce the existing grid by increasing resiliency and operational flexibility.  Installed adjacent to PowerStream&amp;#039;s Robert Street Municipal Substation located east of the town&amp;#039;s Main Street and connected to a distribution powerline, the system consists of a 750 kilowatt (kW) Power Conversion System, 500 kilowatt-hours (kWh) of stationary batteries, a number of automatic switches, voltage regulation devices and other grid automation equipment.</t>
  </si>
  <si>
    <t xml:space="preserve">Microgrid Capability, Renewables Capacity Firming, Resiliency, </t>
  </si>
  <si>
    <t>Robert Street Municipal Substation</t>
  </si>
  <si>
    <t>Penetanguishene</t>
  </si>
  <si>
    <t>http://www.marketwired.com/press-release/powerstreams-utility-scaled-microgrid-becomes-operational-2138711.htm</t>
  </si>
  <si>
    <t>29.06.2016</t>
  </si>
  <si>
    <t>PowerStream</t>
  </si>
  <si>
    <t>POSCO</t>
  </si>
  <si>
    <t>UK National Grid - RES</t>
  </si>
  <si>
    <t>National Grid, sole operator of Britainâ€™s electricity transmission system, has contracted RES Renewable Energy Systems to install 20 MW of energy storage for dynamic frequency response on its networks. RES is one of the suppliers to have pre-qualified for the tender following a request last September that drew responses from more than 70 suppliers offering a combined capacity of more than 7 gigawatts.  National Gridâ€™s enhanced frequency response tender is in response to a loss of inertia across the U.K. grid as coal-fired plants are retired. The grid operator is looking to buy fast-reaction capacity in blocks of between 1 megawatt and 50 megawatts per vendor, for an initial contract period of four years starting between fall 2017 and spring 2018.  http://www.windpowermonthly.com/article/1396062/res-national-grid-agree-fast-balancing</t>
  </si>
  <si>
    <t>http://www.greentechmedia.com/articles/read/UK-Developers-Surprised-by-National-Grids-Storage-Contract?utm_source=Daily&amp;amp;utm_medium=Newsletter&amp;amp;utm_campaign=GTMDaily</t>
  </si>
  <si>
    <t>PPA</t>
  </si>
  <si>
    <t>Renewable Energy Systems (RES)</t>
  </si>
  <si>
    <t>RESâ€™ battery storage systems will provide frequency response within one second of detection</t>
  </si>
  <si>
    <t>Walgreens - Green Charge Network</t>
  </si>
  <si>
    <t>A GreenStation intelligent energy storage system was first installed at a Walgreens retail outlet in Yonkers, New York, near the banks of the Hudson River. The 27 kW / 64 kWh GreenStation is expected to save Walgreens up to 50% in demand charges in the summer when peak demand charges are high.</t>
  </si>
  <si>
    <t xml:space="preserve">Electric Bill Management, Electric Bill Management with Renewables, </t>
  </si>
  <si>
    <t>1220 Nepperhan Ave</t>
  </si>
  <si>
    <t>Yonkers</t>
  </si>
  <si>
    <t>http://www.forbes.com/sites/peterdetwiler/2014/03/31/green-charge-networks-in-some-markets-cost-effective-energy-storage-is-already-here/#31b7e3c54faf</t>
  </si>
  <si>
    <t>01.05.2014</t>
  </si>
  <si>
    <t>Consolidated Edison Company of New York (Con Edison)</t>
  </si>
  <si>
    <t>Walgreens</t>
  </si>
  <si>
    <t>Reduced demand charges by up to 50% per month</t>
  </si>
  <si>
    <t>Green Omni Terminal Demonstration Project</t>
  </si>
  <si>
    <t>The Port of Los Angeles, North Americaâ€™s largest port, plans to install a $26. 6 million solar microgrid this year, as it moves toward becoming the first marine terminal to operate solely on renewable energy. The port is building the Green Omni Terminal Demonstration Project in partnership with Pasha Stevedoring and Terminals. It will demonstrate use of zero and near-zero emission technologies at a marine terminal.  The solar microgrid will include a 1.03 MW photovoltaic rooftop array, a 2.6 MWh battery storage system, bi-directional charging equipment, and an energy management control system. During a power outage, the solar microgrid will be able to island from the central grid and keep power flowing at the 40-acre facility. It also will supply energy and basic goods to the community and serve as a base of operations for the military in the event of a disaster.</t>
  </si>
  <si>
    <t xml:space="preserve">Electric Bill Management, Electric Energy Time Shift, Microgrid Capability, On-Site Power, Renewables Capacity Firming, </t>
  </si>
  <si>
    <t>Port of Los Angeles</t>
  </si>
  <si>
    <t>https://www.pv-magazine.com/2016/07/27/port-of-los-angeles-unveils-27-million-solarstorage-microgrid-project_100025584/</t>
  </si>
  <si>
    <t>Pasha Stevedoring and Terminals L.P.</t>
  </si>
  <si>
    <t>Burns &amp;amp; McDonnell</t>
  </si>
  <si>
    <t>Reduce 3,200 tonnes/year of greenhouse gases</t>
  </si>
  <si>
    <t>California Air  Resources Board (CARB)</t>
  </si>
  <si>
    <t>Pasha Stevedoring and Terminal</t>
  </si>
  <si>
    <t>Asheville Plant - Duke Energy</t>
  </si>
  <si>
    <t>Duke Energy Progress today received approval from the North Carolina Utilities Commission (NCUC) to transition to a smarter, cleaner energy future at the Asheville Plant. The project is estimated to cost approximately $1 billion. Under the agreement, the company plans to construct two 280-megawatt combined cycle natural gas-fueled electric generating units to replace its existing 376-megawatt coal plant, which will be retired by 2020.  Construction of the natural gas-fired combined-cycle power plants is scheduled to begin in 2016 and be in service by late 2019. The new plant will have significantly lower environmental impacts than the existing coal plant.  The company also plans to seek approval to install a minimum of 5 megawatts of utility-scale electricity storage over the next seven years. Company officials will continue to evaluate other investments in renewables and other technologies to cost-effectively meet the needs of its customers.</t>
  </si>
  <si>
    <t xml:space="preserve">Demand Response, On-Site Power, </t>
  </si>
  <si>
    <t>10 Cp and L Dr</t>
  </si>
  <si>
    <t>Arden</t>
  </si>
  <si>
    <t>https://news.duke-energy.com/releases/duke-energy-progress-gains-approval-to-transition-to-a-smarter-cleaner-energy-future-at-the-asheville-plant</t>
  </si>
  <si>
    <t>29.02.2016</t>
  </si>
  <si>
    <t>15 MW Solar Farm and Coal Generation Facility</t>
  </si>
  <si>
    <t>http://www.duke-energy.com/western-carolinas-modernization/</t>
  </si>
  <si>
    <t>Idaho National Laboratory - ViZn</t>
  </si>
  <si>
    <t>ViZn Energy Systems Inc. (ViZn) has received an order for a 128 kW/320 kWh redox flow battery system based on its zinc-iron chemistry from Idaho National Laboratory (INL), part of the Department of Energyâ€™s (DOE) complex of national laboratories. ViZnâ€™s flow battery system will be installed as part of a microgrid research, development and demonstration testbed and is expected to be commissioned in the second quarter of 2016.</t>
  </si>
  <si>
    <t>2525 Fremont Avenue</t>
  </si>
  <si>
    <t>Idaho Falls</t>
  </si>
  <si>
    <t>Idaho</t>
  </si>
  <si>
    <t>http://www.viznenergy.com/vizn-energy-systems-wins-contract-for-flow-battery-system-from-idaho-national-laboratory/</t>
  </si>
  <si>
    <t>Idaho National Laboratory</t>
  </si>
  <si>
    <t>Terna Ciminna Substation - UET</t>
  </si>
  <si>
    <t>UniEnergy Technologies (UET), announced a 450 kW / 1440 kWh utility-scale energy storage system for a Terna utility substation in Ciminna, Italy on the island of Sicily. The owner of the Italian High Voltage National Transmission Grid, Terna is the largest independent transmission system operator in Europe and the sixth in the world.</t>
  </si>
  <si>
    <t>Ciminna</t>
  </si>
  <si>
    <t>http://www.prnewswire.com/news-releases/unienergy-technologies-announces-next-utility-deployment-of-unisystemtm-with-terna-in-sicily-italy-300255968.html</t>
  </si>
  <si>
    <t>22.04.2016</t>
  </si>
  <si>
    <t>Terna</t>
  </si>
  <si>
    <t>Terna Energy</t>
  </si>
  <si>
    <t>Clinton County BESS - Exelon / RES</t>
  </si>
  <si>
    <t>Exelon Generation and Renewable Energy Systems (RES) announced the development of a 10 megawatt (MW) battery storage facility in Clinton County, Ohio. Exelon Generation is the storage facility owner and operator, and RES is the project developer and constructor.  RES will begin construction during the second quarter of 2016, with the battery storage units expected to be fully operational by the end of the year.  Three semi-trailer sized units will be housed next to a substation to allow for easy interconnection to electrical lines within the PJM grid. The entire storage unit footprint is less than one-third of an acre. Construction is expected to be completed by the fall of 2016. The monitoring, dispatch and control of the system will be handled by the RESolve energy platform, a proprietary technology developed by RES. RESolve will manage the system to maximize revenue and minimize battery degradation.</t>
  </si>
  <si>
    <t>Wilmington</t>
  </si>
  <si>
    <t>http://www.prnewswire.com/news-releases/exelon-generation-and-res-announce-10-mw-battery-storage-project-300254050.html</t>
  </si>
  <si>
    <t>21.04.2016</t>
  </si>
  <si>
    <t>Exelon</t>
  </si>
  <si>
    <t>Exelon Generation</t>
  </si>
  <si>
    <t>Samsung</t>
  </si>
  <si>
    <t>Renewable Energy Systems</t>
  </si>
  <si>
    <t>NEC Kyuhsu BESS</t>
  </si>
  <si>
    <t>NEC Corporation and NEC Energy Solutions announced that they have supplied and completed the installation of a GSSÂ® large-scale energy storage system, with a capacity of 1.2 MWh and output of 500 kW, to operate in conjunction with a large PV solar power plant established by COLON Company Limited, a supplier of electricity generated from renewable energy.  This large-scale energy storage system plays an important role in adjusting and stabilizing the supply and demand of energy for the power grid. Typically, power generated by PV solar plants varies according to the amount of access they have to direct sunlight. By charging itself with the surplus electric energy that cannot be accepted by the power grid from the solar plant, the storage system reduces these fluctuations to deliver consistent energy levels.</t>
  </si>
  <si>
    <t>Fukuoka</t>
  </si>
  <si>
    <t>Kyushu</t>
  </si>
  <si>
    <t>http://www.nec.com/en/press/201604/global_20160419_02.html</t>
  </si>
  <si>
    <t>19.04.2016</t>
  </si>
  <si>
    <t>Kyuhsu Electric</t>
  </si>
  <si>
    <t>Four 500 kW PV installations</t>
  </si>
  <si>
    <t>COLON</t>
  </si>
  <si>
    <t>BESS Neuhardenberg</t>
  </si>
  <si>
    <t>Work is performance times. In the frequency-controlled power output of the PRL, it is important to follow the fluctuating frequency to the second. This happens in the energy storage Neuhardenberg in parallel and independently in 20 converters, which are each equipped with their own frequency control. 4 of these inverters are combined on one transformer. Combined with an active battery management system (BMS), which ensures the necessary energy balance at the cell level, this results in an extremely robust and fail-safe complete system of maximum efficiency.</t>
  </si>
  <si>
    <t>OderbruchstraÃŸe 24</t>
  </si>
  <si>
    <t>Neuhardenberg</t>
  </si>
  <si>
    <t>Brandenburg</t>
  </si>
  <si>
    <t>http://www.upsidegrp.com</t>
  </si>
  <si>
    <t>31.03.2015</t>
  </si>
  <si>
    <t>09.09.2015</t>
  </si>
  <si>
    <t>145 MW Solar Plant</t>
  </si>
  <si>
    <t>Upside Services GmbH</t>
  </si>
  <si>
    <t>Fraunhofer IFF Magdeburg</t>
  </si>
  <si>
    <t>Tucson Electric Power (TEP) - NextEra</t>
  </si>
  <si>
    <t>This project, approved by the Arizona Corporation Commission (ACC), will be used to improve service reliability and study how energy storage systems can support the expansion of solar power resources and other renewable energy technologies. A 10 MW lithium nickel-manganese-cobalt (NMC) facility at a TEP substation near Interstate 10 and West Grant Road. The system will be built by NextEra Energy Resources and is expected to be in operation later this year.  The systems will be used primarily to help maintain the required balance between energy demand and supply. Energy storage systems can boost power output levels more quickly than conventional generating resources. If the voltage frequency of the regional electric grid suddenly dropped, power producers like TEP would be required to quickly ramp up output to boost frequency and maintain reliability.   The systems also can help prevent power outages during periods of high energy demand by supporting stable voltage on TEPâ€™s energy delivery system. In the event of an outage, the systems could provide about 5 MW of power for up to an hour. Use of these energy storage systems will help TEP avoid using more expensive generating resources for system disturbances. They also will allow the company to defer costly investments in other system infrastructure.</t>
  </si>
  <si>
    <t xml:space="preserve">Demand Response, Electric Bill Management, Electric Bill Management with Renewables, Ramping, Renewables Capacity Firming, Resiliency, Transmission upgrades due to solar, </t>
  </si>
  <si>
    <t>Tucson</t>
  </si>
  <si>
    <t>https://www.tep.com/news/newsroom/release/?idRec=444</t>
  </si>
  <si>
    <t>03.05.2016</t>
  </si>
  <si>
    <t>Tucson Electric Power</t>
  </si>
  <si>
    <t>NextEra Energy Resources</t>
  </si>
  <si>
    <t>University of Arizona Science and Technology Park  / TEP - E.ON</t>
  </si>
  <si>
    <t>The project, approved by the Arizona Corporation Commission (ACC), will be used to improve service reliability and study how energy storage systems can support the expansion of solar power resources and other renewable energy technologies. A 10 MW lithium titanate oxide (LTO) storage facility and accompanying 2 MW solar array located at the University of Arizona Science and Technology Park southeast of Tucson. The facility will be built by Chicago-based E.ON Climate &amp;amp;amp; Renewables and is expected to be completed in the first quarter of 2017.  The systems will be used primarily to help maintain the required balance between energy demand and supply. Energy storage systems can boost power output levels more quickly than conventional generating resources. If the voltage frequency of the regional electric grid suddenly dropped, power producers like TEP would be required to quickly ramp up output to boost frequency and maintain reliability.   The systems also can help prevent power outages during periods of high energy demand by supporting stable voltage on TEPâ€™s energy delivery system. In the event of an outage, the systems could provide about 5 MW of power for up to an hour. Use of these energy storage systems will help TEP avoid using more expensive generating resources for system disturbances. They also will allow the company to defer costly investments in other system infrastructure.</t>
  </si>
  <si>
    <t>01.03.2017</t>
  </si>
  <si>
    <t>2 MW solar array</t>
  </si>
  <si>
    <t>E.ON Climate and Renewables</t>
  </si>
  <si>
    <t>Germany Residential Energy Storage Systems - 34,000 PV Battery Storage Systems @ 2 kW</t>
  </si>
  <si>
    <t>Germany had around 68 MW of installed solar photovoltaic (PV) battery storage capacity at end of January 2016, a government-commissioned study showed.  A total of 34,000 PV battery storage systems, with an average usable capacity of 2 kW, were installed by 31 January, according to the study by Aachen-based RWTH university. Installations increased sharply last year, when almost every second new PV project was fitted with a battery system. Germany added around 1.5 GW of solar PV generation capacity last year.  Battery systems prevented around 78.5 GWh of solar generation from being fed to the grid last year, the study showed.  Around 27% of installed PV storage systems are lead-acid batteries, while 73% are lithium batteries. The latter account for 67% of usable battery storage capacity, with lead-acid batteries making up the remainder. More than 90% of PV storage systems installed in the fourth quarter were lithium batteries, as falling prices, higher efficiencies and longer lifespans of lithium systems have supported their utilization, the study said.</t>
  </si>
  <si>
    <t>http://www.speichermonitoring.de/news.html</t>
  </si>
  <si>
    <t>31.01.2016</t>
  </si>
  <si>
    <t>Private Owners</t>
  </si>
  <si>
    <t>http://www.speichermonitoring.de/fileadmin/user_upload/Speichermonitoring_Jahresbericht_2016_Kairies_web.pdf</t>
  </si>
  <si>
    <t>State-owned bank KfW subsidised around 19,000 PV Battery storage units under KfW program 275</t>
  </si>
  <si>
    <t>RWTH Aachen University</t>
  </si>
  <si>
    <t>RWTH Aachen University is a research university located in Aachen, North Rhine-Westphalia, Germany. With more than 42,000 students enrolled in 144 study programs, it is the largest technical university in Germany.</t>
  </si>
  <si>
    <t>http://www.rwth-aachen.de/cms/~a/root/lidx/1/</t>
  </si>
  <si>
    <t>Suomenoja Power Plant - Fortum / Saft</t>
  </si>
  <si>
    <t>Fortum is launching the Nordic countriesâ€™ biggest electricity storage pilot project incorporating Saftâ€™s megawatt-scale Li-ion (lithium-ion) battery energy storage technology. The objective is to research the suitability of batteries used for storing electricity to maintain a power balance in the electricity system. Additionally, the research will explore new opportunities offered by electricity storage and by the flexible intermediate storage of electricity. For the project, Saftâ€™s Li-ion containerised battery system with a nominal output of 2 megawatts (MW) and 1 megawatt hour (MWh) of energy capacity will be installed at Fortumâ€™s Suomenoja power plant in Finland.   The battery project is an extension of Fortumâ€™s pioneering experiment started in March in which a virtual power plant based on demand flexibility is being built together with customers. The capacity of this power plant will be offered to the national grid company Fingrid to maintain a continuous power balance in the electricity system.   The planning of the Suomenoja battery project has been started, and the aim is to start the installation work during September 2016. Test use of the electricity storage is estimated to begin in October. The battery will be supplied by Saft, the world leader in the design and manufacture of advanced technology batteries for industrial applications. The projectâ€™s investment cost is about two million euros, for which Fortum will receive a 30 per cent energy investment subsidy from the Ministry of Employment and the Economy.</t>
  </si>
  <si>
    <t xml:space="preserve">Electric Energy Time Shift, On-Site Power, Resiliency, Transmission upgrades due to solar, Transmission upgrades due to wind, </t>
  </si>
  <si>
    <t>Espoo</t>
  </si>
  <si>
    <t>Uusimaa</t>
  </si>
  <si>
    <t>Finland</t>
  </si>
  <si>
    <t>https://www.saftbatteries.com/press-releases/saft-deliver-megawatt-scale-li-ion-battery-system-fortum-largest-electricity-storage</t>
  </si>
  <si>
    <t>Fortum</t>
  </si>
  <si>
    <t>Federal/National Equity</t>
  </si>
  <si>
    <t>Ministry of Employment and the Economy</t>
  </si>
  <si>
    <t>Pre-Commercial Liquid Air Energy Storage Technology Demonstrator - Highview Power Storage</t>
  </si>
  <si>
    <t>Highview and project partners, recycling and renewable energy company, Viridor, were awarded more than Â£8 million of funding in 2014 from the UK Government Department of Business, Energy and Industrial Strategy (BEIS), to build a 5MW Liquid Air Energy Storage (LAES) technology system. The funding is supporting the design, build and testing of a pre-commercial LAES technology demonstrator alongside Viridorâ€™s landfill gas generation plant at Pilsworth Landfill facility in Bury, Greater Manchester. In addition to providing energy storage, the LAES plant will convert low-grade waste heat, from the GE Jenbacher landfill gas engines, to power.  The project will operate for at least 1 year and will demonstrate LAES providing a number of balancing services, including Short Term Operating Reserve (STOR), Triad avoidance (supporting the grid during the winter peaks) and testing for the US regulation market. Construction on the project began in February 2015, it is currently in commissioning and is expected to be operational in early 2018.  In August 2017, Highview was awarded Â£1.5 million of funding by Innovate UK, the UKâ€™s innovation agency for a new hybrid configuration of the existing 5MW liquid air energy storage (LAES) Pre-Commercial Demonstrator. The funding will enable Highview to use supercapacitors and flywheel technology to create the hybrid LAES system. It will demonstrate LAESâ€™s ability to respond to grid frequency events within one second, meeting the requirements of National Gridâ€™s new enhanced frequency response (EFR) service and firm frequency response (FFR) timescales to help keep the UK grid balanced. The aim of the project is to test performance and economics and it will be operational by Summer 2018.  https://www.youtube.com/watch?v=z3eOSApOA88  https://www.youtube.com/watch?v=88CzngeVpDo</t>
  </si>
  <si>
    <t xml:space="preserve">Electric Supply Reserve Capacity - Non-Spinning, Frequency Regulation, Transmission Congestion Relief, Transmission Support, Voltage Support, </t>
  </si>
  <si>
    <t>Pilsworth Power Plant, Moss Hall Road</t>
  </si>
  <si>
    <t>Bury</t>
  </si>
  <si>
    <t>Lancashire</t>
  </si>
  <si>
    <t>BL9 7JL</t>
  </si>
  <si>
    <t>http://www.highview-power.com/pre-commercial-laes-technology-demonstrator/</t>
  </si>
  <si>
    <t>13.02.2014</t>
  </si>
  <si>
    <t>26.02.2015</t>
  </si>
  <si>
    <t>Electricity North West</t>
  </si>
  <si>
    <t>Viridor</t>
  </si>
  <si>
    <t>British Government Department of Business, Energy and Industrial Strategy (BEIS)</t>
  </si>
  <si>
    <t>Innovate UK</t>
  </si>
  <si>
    <t>Nauiyu (Daly River) Solar Project</t>
  </si>
  <si>
    <t>A 1 MWp solar power plant with the grid-forming battery storage system by Qinous (800 kW / 2,000 kWh) will generate about 50% of the electricity consumed by the remote community Nauiyu (Daly River) in the Northern Territories emission-free.</t>
  </si>
  <si>
    <t xml:space="preserve">Black Start, Microgrid Capability, Onsite Renewable Generation Shifting, </t>
  </si>
  <si>
    <t>Northern Territories</t>
  </si>
  <si>
    <t>http://qinous.de/references/community-electrification-australia/</t>
  </si>
  <si>
    <t>30.10.2016</t>
  </si>
  <si>
    <t>31.05.2016</t>
  </si>
  <si>
    <t>ARENA was established to make renewable energy solutions more affordable and increase the supply of renewable energy in Australia.</t>
  </si>
  <si>
    <t>http://arena.gov.au/</t>
  </si>
  <si>
    <t>Johan Cruyff ArenA Storage - The Mobility House</t>
  </si>
  <si>
    <t>A 4 MW stationary storage will be established at Johan Cruyff ArenA for PV integration and backup power purposes. During idle time, The Mobility House markets the capacity to the Netherlands/German frequency regulation market thus increasing revenue and shorten amortization time.</t>
  </si>
  <si>
    <t xml:space="preserve">Demand Response, Frequency Regulation, Grid-Connected Commercial (Reliability &amp;amp; Quality), On-Site Power, Renewables Energy Time Shift, Resiliency, </t>
  </si>
  <si>
    <t>http://mobilityhouse.com/en/mobility-house-realizes-4-mw-stationary-storage-amsterdam-arena</t>
  </si>
  <si>
    <t>15.05.2016</t>
  </si>
  <si>
    <t>Liandon</t>
  </si>
  <si>
    <t>Johan Cruyff ArenA</t>
  </si>
  <si>
    <t xml:space="preserve">VRB ESS Green Vision </t>
  </si>
  <si>
    <t>200 kW / 800 kWh High duty Vanadium Redox Flow Energy Storage System</t>
  </si>
  <si>
    <t xml:space="preserve">Electric Energy Time Shift, Frequency Regulation, Grid-Connected Commercial (Reliability &amp;amp; Quality), Load Following (Tertiary Balancing), </t>
  </si>
  <si>
    <t>Rheinland Pfalz</t>
  </si>
  <si>
    <t>http://www.vanadiumredoxflow.com</t>
  </si>
  <si>
    <t>15.06.2016</t>
  </si>
  <si>
    <t>15.07.2017</t>
  </si>
  <si>
    <t>Solibra Energy Storage Technologies Gmbh</t>
  </si>
  <si>
    <t>Rwanda Tesvolt Off-Grid ESS</t>
  </si>
  <si>
    <t>Tesvolt is set to supply a total of 134 fully assembled lithium storage systems for the 44 water pumps. The storage system will supply the irrigation project with clean and safe emergency power, also boosting yields in local agriculture.  This should improve the living conditions of around 2,000 farmers, who currently live in extreme poverty. In total, 402 Sunny Island charge controllers from SMA are to be deployed for the project. In the event of power cuts, the storage system will act as a mini-grid, enabling the PV power plant to continue running.</t>
  </si>
  <si>
    <t xml:space="preserve">Electric Energy Time Shift, Microgrid Capability, Onsite Renewable Generation Shifting, Renewables Energy Time Shift, Resiliency, </t>
  </si>
  <si>
    <t>Rwanda</t>
  </si>
  <si>
    <t>http://www.tesvolt.com/tesvolt-supplies-rwanda-with-the-worlds-largest-off-grid-battery-system.html</t>
  </si>
  <si>
    <t>14.06.2016</t>
  </si>
  <si>
    <t>3.3 MW solar photovoltaic (PV) power plant</t>
  </si>
  <si>
    <t>TESVOLT</t>
  </si>
  <si>
    <t>IdeemaSun Energy</t>
  </si>
  <si>
    <t>Smart Operator Kisselbach Pb</t>
  </si>
  <si>
    <t>Kisselbach</t>
  </si>
  <si>
    <t>01.07.2013</t>
  </si>
  <si>
    <t>System is well running. All customer requirements are satisfied</t>
  </si>
  <si>
    <t>PREPA Coto Laurel ESS</t>
  </si>
  <si>
    <t>PREPA will install a large-scale battery park at the Coto Laurel 10 MW PV farm, to help integrate the farmâ€™s output and other renewables.  Local developer Windmar will install the batteries, supplied by Saft. PREPA needs to get 20% of its electricity from renewable sources by 2035 to meet a government-mandated Renewable Portfolio Standard (RPS).  Lithium-ion batteries from Saftâ€™s Intensium Max 3.0 range will be used on the project, housed in 20 ft containers. They will provide ramp-rate control and frequency regulation â€“ both grid-balancing services â€“ helping integrate variability from renewables and able to replace the â€˜must-runâ€™ use of thermal generation to maintain grid frequency.   http://www.altenergymag.com/article/2016/03/lithium-ion-energy-storage-for-pv-system-in-puerto-rico/23209</t>
  </si>
  <si>
    <t xml:space="preserve">Frequency Regulation, Onsite Renewable Generation Shifting, Ramping, Renewables Capacity Firming, Renewables Energy Time Shift, </t>
  </si>
  <si>
    <t>Ponce</t>
  </si>
  <si>
    <t>Puerto Rico</t>
  </si>
  <si>
    <t>http://www.pv-tech.org/news/pv-farm-in-puerto-rico-adds-10mw-of-safts-grid-balancing-batteries</t>
  </si>
  <si>
    <t>21.03.2016</t>
  </si>
  <si>
    <t>Puerto Rico Electric Power Authority (PREPA)</t>
  </si>
  <si>
    <t>Coto Laurel 10 MW PV farm</t>
  </si>
  <si>
    <t>Windmar</t>
  </si>
  <si>
    <t>Beverly Regional Cache Site (MASS DOER Community Resiliency)</t>
  </si>
  <si>
    <t>The Metropolitan Area Planning Council in conjunction with the city of Beverly will install a 232 kW PV array with 77 kWh of battery storage, which will power four critical facilities at the Beverly Cache Site in the event of a power outage. This site serves as a Regional Equipment Cache for the Northeast Massachusetts Homeland Security Region, as the location of the Beverly, MA Civil Defense Department, and as the home base of Massachusetts Task Force 1, one of the nation&amp;#039;s 28 FEMA Urban Search and Rescue Teams.</t>
  </si>
  <si>
    <t xml:space="preserve">Microgrid Capability, On-Site Power, Resiliency, </t>
  </si>
  <si>
    <t>Airport Road</t>
  </si>
  <si>
    <t>Beverly</t>
  </si>
  <si>
    <t>http://www.cesa.org/projects/energy-storage-technology-advancement-partnership/energy-storage-news/newsitem/massachusetts-announces-second-round-of-resilient-power-project-grants</t>
  </si>
  <si>
    <t>National Grid</t>
  </si>
  <si>
    <t>232 kW Solar Array</t>
  </si>
  <si>
    <t>Dennis-Yarmouth High School Regional Shelter (MASS DOER Community Resiliency)</t>
  </si>
  <si>
    <t>1,356 kW solar PV with 512 kW battery backup to supply resilient power to the Dennis Yarmouth Regional High School, a regional emergency shelter that also serves as a food preparation and distribution center for the community.  The battery would also be used to reduce demand charges through peak load shedding at the school during regular, non-emergency operation.</t>
  </si>
  <si>
    <t xml:space="preserve">Electric Bill Management, Microgrid Capability, On-Site Power, Resiliency, </t>
  </si>
  <si>
    <t>210 Station Ave</t>
  </si>
  <si>
    <t>South Yarmouth</t>
  </si>
  <si>
    <t>Cape &amp;amp; Vineyard Electric Cooperative, Inc</t>
  </si>
  <si>
    <t>1,356 kW solar PV</t>
  </si>
  <si>
    <t>Greenfield High School (MASS DOER Community Resiliency)</t>
  </si>
  <si>
    <t>The Townâ€™s new high school (LEED certified) is being constructed to accept a 207kW PV array on the roof as well as employ energy management systems that are already programmed to serve identified critical areas in the event of a power outage. This facility is identified as a community shelter and the new capacity can serve the community in a central location. The systems are already in place to harden the high school into becoming a blackstart capable, islandable renewable energy generating shelter to meet the communityâ€™s emergency needs so this is an excellent candidate for resiliency under the Initiative. Greenfield would also like to look at the possibility of adding resiliency to its wastewater treatment plant.</t>
  </si>
  <si>
    <t xml:space="preserve">Black Start, Microgrid Capability, On-Site Power, Resiliency, </t>
  </si>
  <si>
    <t>1 Lenox Ave</t>
  </si>
  <si>
    <t>Greenfield</t>
  </si>
  <si>
    <t>Western Massachusetts Electric</t>
  </si>
  <si>
    <t>207kW solar PV</t>
  </si>
  <si>
    <t>Holyoke Resiliency Facilities (MASS DOER Community Resiliency)</t>
  </si>
  <si>
    <t>Solar PV plus batteries will be installed at three different project sites to provide resilient power for 100% load for up to three days. The fire headquarters will receive a 53 kW photovoltaic system and a 300 kWh battery bank, which will run in combination with an existing backup generator. Mt. Tom Tower, the emergency communications tower for the city, will receive a small PV system, a small wind turbine, and a 200 kWh battery. And the Dean School, a community shelter, will receive a 600 kW PV array with a 483 kWh battery bank, which will run in combination with an existing back-up generator.</t>
  </si>
  <si>
    <t>Holyoke</t>
  </si>
  <si>
    <t>Holyoke Gas &amp;amp; Electric</t>
  </si>
  <si>
    <t>Tozzi Green - i-NEXT</t>
  </si>
  <si>
    <t>A Microgrid storage system, integrating PV plant on roof (100 KW) and electrolyzer unit for H2 production and storage, has been installed in Capo d&amp;#039;Orlando, Italy, inside an industrial district on a site owned by the City Hall for last mile goods delivery and public transportation with electric and fuel cell vehicles. This energy storage system guarantees self-sustaining recharging of vehicles and independency of the site from the grid instability.</t>
  </si>
  <si>
    <t xml:space="preserve">Grid-Connected Commercial (Reliability &amp;amp; Quality), Onsite Renewable Generation Shifting, Renewables Energy Time Shift, </t>
  </si>
  <si>
    <t>Contrada Malvicino</t>
  </si>
  <si>
    <t>Capo d&amp;#039;Orlando</t>
  </si>
  <si>
    <t>Messina</t>
  </si>
  <si>
    <t>http://www.tozzigreen.com/?lang=en#sistemi_ibridi</t>
  </si>
  <si>
    <t>19.11.2015</t>
  </si>
  <si>
    <t>City Hall Capo d&amp;#039;Orlando</t>
  </si>
  <si>
    <t>CNR ITAE Messina</t>
  </si>
  <si>
    <t>The proposed project, according to the European Union action plan on urban mobility, aims to support innovation in transport, by promoting a system based on sustainable mobility and RES (Renewable Energy Sources), and by acting simultaneously on improving logistics and distribution channels.</t>
  </si>
  <si>
    <t>http://www.itae.cnr.it/page.php?sezione=risorse&amp;amp;id=7&amp;amp;pagina=-1&amp;amp;lingua=en</t>
  </si>
  <si>
    <t>Rabbit Hill Energy Storage Project</t>
  </si>
  <si>
    <t>This project appears to be delayed.  The Rabbit Hill Energy Storage Project, located in Georgetown, Texas, is a joint project between Ormat Technologies and Alevo to build, own and operate the energy storage system. Ormat will own and fund the majority of the Rabbit Hill energy storage project and under the terms of the agreements, will provide engineering, construction services and balance of plant equipment. The project will consist of three Alevo GridBank inorganic lithium ion energy storage systems and six Parker-Hannifin 890- GTB Power Conversion Systems (PCS). Alevo will also provide ongoing management and operations and maintenance services for the life of the project.  The 10 MW project will consist of three GridBank enclosures and will provide fast responding regulation services (FRRS) as an open market participant in the Electric Reliability Council of Texas (ERCOT), an independent system operator that manages the flow of electric power to Texas customers. The project represents an evolution of the Texas market, which has more wind installed than any other state and has a rapidly expanding base of installed solar energy projects.</t>
  </si>
  <si>
    <t>Georgetown</t>
  </si>
  <si>
    <t>http://www.ormat.com/news/latest-items/ormat-and-alevo-jointly-build-own-and-operate-first-energy-storage-project-georget</t>
  </si>
  <si>
    <t>30.03.2016</t>
  </si>
  <si>
    <t>Georgetown Utility Systems</t>
  </si>
  <si>
    <t>Ormat Technologies</t>
  </si>
  <si>
    <t>Alevo</t>
  </si>
  <si>
    <t>Batwind - Statoil</t>
  </si>
  <si>
    <t>A new battery storage solution for offshore wind energy will be piloted in the worldâ€™s first floating wind farm, the Hywind pilot park off the coast of Peterhead in Aberdeenshire, Scotland. Batwind will be developed in co-operation with Scottish universities and suppliers, under a new Memorandum of Understanding (MoU) signed in Edinburgh on 18 March between Statoil, the Scottish Government, the Offshore Renewable Energy (ORE) Catapult and Scottish Enterprise.</t>
  </si>
  <si>
    <t>Peterhead</t>
  </si>
  <si>
    <t>Aberdeenshire</t>
  </si>
  <si>
    <t>http://www.statoil.com/en/NewsAndMedia/News/2016/Pages/21mar-batwind.aspx</t>
  </si>
  <si>
    <t>18.03.2016</t>
  </si>
  <si>
    <t>Statoil</t>
  </si>
  <si>
    <t>Scottish Government, Offshore Renewable Energy , Scottish Enterprise</t>
  </si>
  <si>
    <t>Taft Botanical Gardens - SimpliPhi Power</t>
  </si>
  <si>
    <t>SimpliPhi Power and California Solar Electric have completed the  second phase of an off-grid solar plus storage installation at the Taft Botanical Gardens in Ojai, Calif, which are part of an eco resort owned by the non-profit Conservation Endowment Fund.  Taft Gardens was challenged to preserve the pristine natural environment of the gardens while at the same time generating and harvesting enough off-grid power to accommodate expanding operations at this remote location. California Solar Electric originally designed and installed an off-grid hybrid solar power generation and storage solution that would eliminate trenching power lines and dramatically reduce generator use and fuel consumption for the eco resort.   Phase one of the off-grid solar plus storage system involved the installation of eight PHI2.6 kWh batteries (48 v) to provide over 20 kWh of stored power for the facilities&amp;#039; main lodge and three separate living quarters. A year later, it was evident that the solar PV generation exceeded both the resort&amp;#039;s daily electricity loads and the battery storage capacity. Increasing the battery storage allowed them to capture all their PV generation and store more power for evening loads in order to maximize their capital investment - all off grid.</t>
  </si>
  <si>
    <t>Ojai</t>
  </si>
  <si>
    <t>https://www.entelligent.com/news/2016/03/22/simpliphi-power-and-california-solar-electric-expand-energy-storage-capacity-at-taft-botanical-gardens-eco-resort/</t>
  </si>
  <si>
    <t>22.03.2016</t>
  </si>
  <si>
    <t>Conservation Endowment Fund</t>
  </si>
  <si>
    <t>California Solar Electric</t>
  </si>
  <si>
    <t>BJ&amp;#039;s Wholesale Club - SolarCity / Direct Energy - (Framingham, MA)</t>
  </si>
  <si>
    <t>SolarCity and Texas-based Direct Energy installed solar electric and energy storage systems at two BJ&amp;#039;s Wholesale Club locations in Massachusetts.  BJ&amp;#039;s in Framingham hosts a 400 kW rooftop photovoltaic system, while the Dedham location has a 764 kW array. Both sites will have a 200 kW / 400kWh lithium-ion battery storage system.  SolarCity will also install a 1.3 MW solar system on BJ&amp;#039;s distribution facility in Uxbridge, Mass., this year. All three of these new solar projects for BJ&amp;#039;s were assisted by a dedicated investment fund created by Direct Energy and SolarCity in 2013 to finance up to $124 million in solar projects.  http://www.solarcity.com/newsroom/press/bj%E2%80%99s-wholesale-club-saves-energy-storage-direct-energy-and-solarcity</t>
  </si>
  <si>
    <t xml:space="preserve">Electric Bill Management, Electric Bill Management with Renewables, Electric Energy Time Shift, Renewables Energy Time Shift, </t>
  </si>
  <si>
    <t>26 Whittier St</t>
  </si>
  <si>
    <t>Framingham</t>
  </si>
  <si>
    <t>http://solarindustrymag.com/solarcity-and-direct-energy-installing-solar-and-storage-systems-for-bjs-wholsale-clubs</t>
  </si>
  <si>
    <t>16.10.2014</t>
  </si>
  <si>
    <t>01.02.2015</t>
  </si>
  <si>
    <t>400 kW rooftop photovoltaic system</t>
  </si>
  <si>
    <t>HELCO BESS - Koyo (NELHA)</t>
  </si>
  <si>
    <t>The battery energy storage system located at Koyo USA Corp, a tenant of the Natural Energy Laboratory of Hawaii Authority (NELHA), is a Saft turnkey energy storage system (ESS) comprised of two Intensium Max 20E containers integrated with a 100 kW Power Conversion System to the Hawaii Electric Light Company (HELCO) to increase the grids&amp;#039; ability to integrate more renewable energy.    The project aims to achieve the integration of everâ€increasing amounts of renewable energy. The Hawaii Big Island is already a leader, with more than oneâ€third of its energy coming from renewable sources.</t>
  </si>
  <si>
    <t xml:space="preserve">Distribution upgrade due to solar, Frequency Regulation, Renewables Capacity Firming, </t>
  </si>
  <si>
    <t>73-987 Makako Bay Drive</t>
  </si>
  <si>
    <t>Kailua Kona, Hawaii 96740</t>
  </si>
  <si>
    <t>http://www.saftbatteries.com/force_download/Hawai.pdf</t>
  </si>
  <si>
    <t>01.09.2010</t>
  </si>
  <si>
    <t>01.06.2012</t>
  </si>
  <si>
    <t>Hawaii Electric Light Company</t>
  </si>
  <si>
    <t>Federal/National American Recovery and Reinvestment Act of 2009 - RD&amp;amp;D</t>
  </si>
  <si>
    <t>Natural Energy Laboratory of Hawaii Authority (NELHA)</t>
  </si>
  <si>
    <t>NELHA administers the worldâ€™s premier energy and ocean technology park.</t>
  </si>
  <si>
    <t>http://nelha.hawaii.gov/</t>
  </si>
  <si>
    <t>SDG&amp;amp;E / Hecate Energy Bancroft - (San Diego, CA)</t>
  </si>
  <si>
    <t>San Diego Gas &amp;amp;amp; Electric (SDG&amp;amp;amp;E) announced that it has signed a contract with Hecate Energy Bancroft, LLC for a  20 megawatt (MW) energy storage facility that will be capable of storing enough electricity to power 28,000 homes for up to four hours. The lithium ion battery project is the largest of its kind in the San Diego region. Building on SDG&amp;amp;amp;Eâ€™s commitment to create efficiencies and provide clean energy, the storage facility will support the companyâ€™s leadership position in delivering more renewable energy and bringing other sustainable practices directly into the community. Along with SDG&amp;amp;amp;E solutions for increasing the number of zero-emission vehicles, these efforts help to lower the regionâ€™s carbon footprint overall.  The 20 MW battery project will be owned by Hecate Energy Bancroft LLC and supply energy under a 20-year power purchase agreement to SDG&amp;amp;amp;E. The facility is expected to be completed by 2019.</t>
  </si>
  <si>
    <t>http://www.sdge.com/newsroom/press-releases/2016-03-31/sdge-adding-new-technologies-harness-clean-energy-efficiencies</t>
  </si>
  <si>
    <t>31.03.2016</t>
  </si>
  <si>
    <t>01.01.2019</t>
  </si>
  <si>
    <t>Hecate Energy Bancroft LLC</t>
  </si>
  <si>
    <t>Kyushu Electric - Buzen Substation - Mitsubishi Electric / NGK Insulators</t>
  </si>
  <si>
    <t>Mitsubishi Electric Corp. has delivered what it claims is the worldâ€™s largest energy storage system to Japanese power vendor Kyushu Electric Power Co. The systemâ€”with 50 MW output and 300 MWh rated capacityâ€”is part of a pilot project to balance supply and demand via high-capacity energy storage systems, and was installed at the Buzen Substation in Buzen, Fukuoka Prefecture in Japan.  The system smooths variations in frequency and power flow caused by renewable generation via battery control. In addition, it enables efficient operation via power supply control through the coordinated use of multiple-generation sources and batteries, as well as technology for optimizing operation, stoppage timing and output of the various sources.</t>
  </si>
  <si>
    <t xml:space="preserve">Frequency Regulation, Renewables Capacity Firming, </t>
  </si>
  <si>
    <t>Buzen</t>
  </si>
  <si>
    <t>Fukuoka Prefecture</t>
  </si>
  <si>
    <t>http://electronics360.globalspec.com/article/6402/mitsubishi-installs-50mw-energy-storage-system-to-japanese-power-company</t>
  </si>
  <si>
    <t>03.03.2016</t>
  </si>
  <si>
    <t>Kyushu Electric Power Co.</t>
  </si>
  <si>
    <t>NGK Insulators</t>
  </si>
  <si>
    <t>Mitsubishi Electric Corporation</t>
  </si>
  <si>
    <t>Western Power</t>
  </si>
  <si>
    <t>Western Power, the state-owned company that operates the grid in the south-west corner of Western Australia, is looking to take small communities completely off grid so that it can save money on costly network upgrades and extensions.  Western Power this week called a tender for up to ten stand-alone power systems, using solar plus battery storage, with back-up diesel, to cater for small communities around the Ravensthorpe region, around 500kms south east of Perth.</t>
  </si>
  <si>
    <t>Ravensthorpe</t>
  </si>
  <si>
    <t>http://onestepoffthegrid.com.au/western-power-to-take-small-communities-off-grid-with-solar-plus-storage/</t>
  </si>
  <si>
    <t>01.09.2015</t>
  </si>
  <si>
    <t>Temecula Valley Unified School District - SolarCity</t>
  </si>
  <si>
    <t>SolarCity and Temecula Valley Unified School District (TVUSD) are together installing a six megawatt solar and energy storage project across 19 schools and the district&amp;#039;s administrative office. The project includes 18 solar carports and two ground mount solar arrays. Five of the project&amp;#039;s sites will also be equipped with DemandLogic, SolarCity&amp;#039;s smart energy storage system. The energy storage systems will have 2,600 kilowatt hours of energy storage capacity that can later be intelligently dispatched during times of highest demand. TVUSD will reduce energy costs by using stored electricity to lower peak demand, further contributing to the district&amp;#039;s overall cost savings.</t>
  </si>
  <si>
    <t>Temecula</t>
  </si>
  <si>
    <t>https://www.solarcity.com/newsroom/press/solarcity-and-temecula-valley-unified-school-district-announce-solar-and-energy</t>
  </si>
  <si>
    <t>06.10.2015</t>
  </si>
  <si>
    <t>6 MW of solar across 19 schools and the district&amp;#039;s administrative office</t>
  </si>
  <si>
    <t>Solarcity</t>
  </si>
  <si>
    <t>It is expected to save the district more than $520,000 within the first year of operation alone, and $35 million over 25 years by providing affordable power at a discount to utility rates.</t>
  </si>
  <si>
    <t>New Orleans City Hall - PosiGen / SimpliPhi Power</t>
  </si>
  <si>
    <t>PosiGen Solar Solutions, made a clean energy contribution to the City of New Orleans to help create a resilient City Hall. PosiGen, with partners SimpliPhi Power and Schneider Electric, is providing 25 kW of solar PV panels, energy storage and an educational monitoring display for the public. The rooftop solar installation will deliver clean power for City Hall to reduce energy costs, as well as provide backup power in the event of power disruptions or a future natural disaster.</t>
  </si>
  <si>
    <t>1300 Perdido St</t>
  </si>
  <si>
    <t>http://www.prnewswire.com/news-releases/new-orleans-solar-startup-partners-with-city-of-new-orleans-to-help-power-a-resilient-city-hall-300133595.html</t>
  </si>
  <si>
    <t>26.08.2015</t>
  </si>
  <si>
    <t>25 kW rooftop PV</t>
  </si>
  <si>
    <t>City of New Orleans</t>
  </si>
  <si>
    <t>PosiGen Solar Solutions</t>
  </si>
  <si>
    <t>Izu Oshima Battery Storage System - Hitachi Chemical Company</t>
  </si>
  <si>
    <t>In cooperation with TEPCO Power Grid, Inc., Hitachi has been conducting a demonstration project on its large-scale battery energy storage system on Izu Oshima Island south of Tokyo.   The island has an independent power grid and is a suitable testing site to assess the effect of introducing large amounts of energy from renewable sources on the grid. In the demonstration project, which is aiming toward the commercialization of the system, the durability of the battery energy storage system was an especially important concern.   Hitachi Chemical Company, Ltd., the developer of the lead batteries, has more than 10 years&amp;#039; experience in delivering devices to reduce power fluctuation. The company has been researching and analyzing batteries for longevity and has accumulated a knowledge base on the improvement of battery performance. In the Izu Oshima Island demonstration, Hitachi has also evaluating the durability and performance of the battery energy storage system through deterioration analysis utilizing data from Hitachi Chemical Company, Ltd. Further, Hitachi is creating control systems to monitor the operational status of the battery energy storage system for the demonstration project, not just for onsite monitoring but also for remote monitoring from the TEPCO&amp;#039;s Oshima Power Plant at Izu Oshima Island in Tokyo and Hitachi&amp;#039;s Omika Works in Ibaraki Prefecture. Hitachi is striving to develop control technology from research and analysis of the data for the operation of battery energy storage systems.  As Izu Oshima Island has been relying on diesel power generation, one of the purposes of this demonstration project is to evaluate the effect of using the battery energy storage system in reducing fuel costs. Hitachi is looking to find economical solutions to improve power grids in other island regions that have been relying on fossil fuels for their power supply. Hitachi is working towards optimal utilization of renewable energy and diesel power generation.</t>
  </si>
  <si>
    <t>Â Izu Oshima</t>
  </si>
  <si>
    <t>https://www.metering.com/hitachi-tepco-and-nedo-collaborate-on-energy-storage-project-in-tokyo/</t>
  </si>
  <si>
    <t>24.12.2014</t>
  </si>
  <si>
    <t>05.05.2015</t>
  </si>
  <si>
    <t>Tokyo Electric Power Company Inc (TEPCO)</t>
  </si>
  <si>
    <t>Hitachi Chemical Company</t>
  </si>
  <si>
    <t>New Energy and Industrial Technology Development Organization</t>
  </si>
  <si>
    <t>Drakes Landing-Solar Thermal Heating</t>
  </si>
  <si>
    <t>Consisting of 52 houses, it&amp;#039;s the first large-scale solar community in North America to use borehole thermal energy storage to heat homes. Since its inception, the solar system has been providing well above 90 per cent of the space heating requirements. The last few years saw efficiencies of up to 98 per cent, requiring only a two per cent top-up from natural gas.   Homeowners pay a monthly fixed rate, about $70 to maintain the infrastructure. The community is revenue neutral. The real benefit comes from the reduced greenhouse gas emissions. The space heating system cuts about four to five tonnes of greenhouse gas, per household, every year.   For more information, see http://www.dlsc.ca/ or https://www.nrcan.gc.ca/media-room/backgrounders/2012/3299.</t>
  </si>
  <si>
    <t>Okotoks</t>
  </si>
  <si>
    <t>http://www.cbc.ca/news/canada/calgary/solar-thermal-energy-community-alberta-drake-landing-1.3436178</t>
  </si>
  <si>
    <t>NR Canada</t>
  </si>
  <si>
    <t>The real benefit comes from the reduced greenhouse gas emissions. The space heating system cuts about four to five tonnes of greenhouse gas, per household, every year.</t>
  </si>
  <si>
    <t>Goldthwaite Storage-Invenergy</t>
  </si>
  <si>
    <t>GE  and Invenergy announced today the purchase of the first 2.5-120 brilliant wind turbines in the world. Invenergy has ordered three units as part of an 86-turbine deal with GE for its Mills County, Texas, wind farm. he 2.5-120 is the first wind turbine to incorporate short-term battery storage as part of the complete turbine package. Integrating the battery into the wind turbine allows wind farm operators to reap the benefits of energy storage without the high costs of farm-level battery storage installation. This revolutionary design integrates GEâ€™s advanced Durathon Battery technology with three software applications (apps). The resulting intelligent system enables power producers and the wind turbines themselves to make data-informed decisions and provide short-term predictable power.</t>
  </si>
  <si>
    <t xml:space="preserve">Frequency Regulation, Onsite Renewable Generation Shifting, Ramping, </t>
  </si>
  <si>
    <t>Goldthwaite</t>
  </si>
  <si>
    <t>https://invenergyllc.com/news/invenergy-commences-full-commercial-operation-of-goldthwaite-wind-energy-center</t>
  </si>
  <si>
    <t>Invenergy LLC</t>
  </si>
  <si>
    <t>West-Ansung (Seo-Anseong) Substation ESS Pilot Project - 28 MW ESS - KEPCO / Kokam / LG Chem</t>
  </si>
  <si>
    <t>KEPCO established a plan to build 500 MW of energy storage systems (ESS) for frequency regulation in stages over four years (2014-2017).    In 2014, for the first stage, KEPCO successfully installed 52 MW of ESS for frequency regulation across two sites, 28 MW at West-Ansung Substation and 24 MW at Shin-Yongin Substation.  KEPCO installed 28 MW (7 MWh) of Li-ion battery based energy storage for frequency regulation. Kokam provided Lithium-titanate (LTO) based Lithium Polymer battery energy storage for 16 MW / 5.4 MWh and LG Chem provided 12 MW. The ESS is currently in commercial operation as of June 2015 (Note: System testing took place before commercial operation from January 2015 to June 2015).  http://kokam.com/adv/news.php  http://home.kepco.co.kr/kepco/main.do</t>
  </si>
  <si>
    <t xml:space="preserve">Frequency Regulation, Transmission Congestion Relief, Voltage Support, </t>
  </si>
  <si>
    <t>84 Jangseo-ri, Yangseong-myeon, Anseong-si</t>
  </si>
  <si>
    <t>http://www.koreaherald.com/view.php?ud=20150710000817</t>
  </si>
  <si>
    <t>10.07.2015</t>
  </si>
  <si>
    <t>Kokam (16 MW), LG Chem (12 MW)</t>
  </si>
  <si>
    <t>LS IS (Kokam ESS), Woojin (LG Chem ESS)</t>
  </si>
  <si>
    <t>Shin-Gimje Substation ESS - 24 MW ESS - KEPCO / Kokam</t>
  </si>
  <si>
    <t>KEPCO installed 24 MW (9 MWh) of Li-ion battery based energy storage system for frequency regulation in 2015. At the time of commissioning, Shin-Gimje Substation was the largest capacity Lithium Nickel Manganese Cobalt energy storage used for frequency regulation in the world.</t>
  </si>
  <si>
    <t>86 Yongbok-ri</t>
  </si>
  <si>
    <t>Geumgu-myeon, Gimje-si</t>
  </si>
  <si>
    <t>http://kokam.com/kokams-56-megawatt-energy-storage-project-features-worlds-largest-lithium-nmc-energy-storage-system-frequency-regulation/</t>
  </si>
  <si>
    <t>07.03.2016</t>
  </si>
  <si>
    <t>31.08.2015</t>
  </si>
  <si>
    <t>Las Positas College EPIC Microgrid - Imergy / GELI</t>
  </si>
  <si>
    <t>Las Positas College announced that they will participate in a microgrid project funded by a $1.5 million grant from the California Energy Commission to enable the Chabot-Las Positas Community College District to integrate renewable energy sources into its operations, curb peak power and achieve greater energy independence.   The District will install Imergy Power Systems&amp;#039; ESP30 series institutional scale vanadium redox flow batteries with a total capacity of 250 kilowatt / 1 megawatt-hour as part of the microgrid, which will be managed by the Geli&amp;#039;s Energy Operating System and Energy Management applications. The energy storage system, to be installed at Las Positas College in Livermore, will enhance an existing 2.35 MW solar array that generates 55% of the energy needed at the campus, 3,200 ton-hours of ice thermal storage, and ten Level II EV charging stations to form a smart microgrid, capturing approximately $75,000 in annual energy savings for the District.   Part of the Commission&amp;#039;s $26.5 million Electric Program Investment Charge (EPIC) program to develop a roadmap for energy smart communities, the project is designed to demonstrate how microgrids can help colleges and universities gain greater control over their energy consumption and costs while maintaining security and safety. Imergy&amp;#039;s technology will be used to reduce peak power, balance energy loads, and &amp;quot;island&amp;quot; individual applications for greater reliability and resiliency, among other applications. Las Positas College consists of 435,000 square feet of facilities and includes a 15,000 square foot maintenance and operations complex designated as an emergency response facility by the Alameda County Emergency Preparedness Agency.</t>
  </si>
  <si>
    <t xml:space="preserve">Electric Bill Management, Electric Bill Management with Renewables, Electric Energy Time Shift, Microgrid Capability, Onsite Renewable Generation Shifting, Resiliency, </t>
  </si>
  <si>
    <t>3000 Campus Hill Dr</t>
  </si>
  <si>
    <t>Livermore</t>
  </si>
  <si>
    <t>http://www.imergy.com/press-releases/2015/2/chabot-las-positas-community-college-district-imergy-power-systems-and-geli-awarded-cec-grant-to-provide-energy-storage-technology-for-las-positas-college-microgrid-project</t>
  </si>
  <si>
    <t>2.35 MW solar array</t>
  </si>
  <si>
    <t>Chabot-Las Positas Community College District</t>
  </si>
  <si>
    <t>GELI</t>
  </si>
  <si>
    <t>Parsons Brinckerhoff</t>
  </si>
  <si>
    <t>Approximately $75,000 in annual energy savings for the District.</t>
  </si>
  <si>
    <t>California Energy Commission (CEC) Electric Program Investment Charge (EPIC) Program</t>
  </si>
  <si>
    <t>Crpna Hidroelektrana Capljina - ÄŒapljina Pumped Hydro Storage - (Bosnia and Herzegovina)</t>
  </si>
  <si>
    <t>The PSPP ÄŒapljina is located in Herzegovina - Neretva Canton.It was put into operation on November 25, 1979 and is a unique plant in the system of JP Elektroprivreda HZ HB d.d. Mostar for many reasons. It was the first pumped storage power plant in the former Yugoslavia. With its two 240 MVA motor-generators it contributes to reliability of the power system as well as solving the peak load problem.  Number of units: 2 Installed capacity: 420 MW Installed discharge: 225m3/s Technical minimum capacity: 140 MW Average annual energy output: 620 GWh Energy production from 1m3 of water: 0.52 kWh Water quantity needed for 1kWh: 1.93m3 Generator set efficiency: 74 % Energy value of reservoir: 3.4 GWh Reservoir storage capacity: 7.12 hm3 Utilizable reservoir volume: 6.5 hm3 Gross head - maximum: 229.2 m Gross head - minimum: 227.7 m</t>
  </si>
  <si>
    <t xml:space="preserve">Demand Response, Electric Supply Capacity, Electric Supply Reserve Capacity - Spinning, Frequency Regulation, Load Following (Tertiary Balancing), Voltage Support, </t>
  </si>
  <si>
    <t>Capljina - Svitava</t>
  </si>
  <si>
    <t>FBiH</t>
  </si>
  <si>
    <t>Bosnia and Herzegovina</t>
  </si>
  <si>
    <t>http://www.het.ba/index.php/sistem-het/phe-capljina</t>
  </si>
  <si>
    <t>25.11.1979</t>
  </si>
  <si>
    <t>JP Elektroprivreda HZ HB d.d. Mostar</t>
  </si>
  <si>
    <t>College of Marin Kentfield Campus - Tesla</t>
  </si>
  <si>
    <t>College of Marin is the first community college in California to partner with Tesla to install the new stationary storage products (Tesla Powerpack) on campus.  Being selected as a site for the energy storage systems comes with $5.3 million in government incentives that will cover site preparation costs and installation of the lithium-ion battery pack, liquid thermal control system, and software that receives dispatch commands from a solar inverter. Concrete slabs will be installed behind the Student Services Building at the Kentfield Campus and near the Main Building at the Indian Valley Campus.  Vice President Greg Nelson expects installation to begin in mid-May and last until the end of June. Once the stationary batteries are operational, Nelson estimates the cost savings to be anywhere from $100,000-$150,000 annually for the college.</t>
  </si>
  <si>
    <t>835 College Avenue</t>
  </si>
  <si>
    <t>Kentfield</t>
  </si>
  <si>
    <t>http://www.prnewswire.com/news-releases/college-of-marin-announces-partnership-with-tesla-motors-300075824.html</t>
  </si>
  <si>
    <t>01.07.2016</t>
  </si>
  <si>
    <t>Tesla Energy</t>
  </si>
  <si>
    <t>$100,000 - $150,000 annual savings</t>
  </si>
  <si>
    <t>Smart Operator</t>
  </si>
  <si>
    <t xml:space="preserve">Demand Response, Distribution upgrade due to solar, Electric Energy Time Shift, Renewables Energy Time Shift, Transportable Transmission/Distribution Upgrade Deferral, </t>
  </si>
  <si>
    <t>Schwabmuenchen</t>
  </si>
  <si>
    <t>14.03.2014</t>
  </si>
  <si>
    <t>24.02.2014</t>
  </si>
  <si>
    <t>well working system all customer requests have been satisfied</t>
  </si>
  <si>
    <t>Entergy Solar-Plus-Storage Pilot Project</t>
  </si>
  <si>
    <t>A pilot solar-plus-storage project to test the use of a 500 kWh lithium-ion battery to balance the variability of a 1 MW solar array.</t>
  </si>
  <si>
    <t>http://www.utilitydive.com/news/entergy-breaks-ground-on-new-orleans-first-utility-scale-solar-complete-w/413378/</t>
  </si>
  <si>
    <t>24.08.2015</t>
  </si>
  <si>
    <t>02.02.2016</t>
  </si>
  <si>
    <t>Blattner</t>
  </si>
  <si>
    <t>McHenry Battery Storage Project - EDF Renewable Energy</t>
  </si>
  <si>
    <t>EDF Groupâ€™s first battery storage project in North America, developed and built by EDF Renewable Energy, reached commercial operation on December 20, 2015. The energy storage system, located in McHenry County, Illinois, added 40 megawatts (MW) of flexible capacity (20 MW nameplate) to the PJM Regional Transmission Organization (RTO) and will participate in both the regulation and capacity markets.   EDF Renewable Energy acquired 100% interest in the project late in the first quarter of 2015 from Chicago-based GlidePath Power; construction commenced in June 2015. The system is interconnected at the distribution level into Commonwealth Edison Company (ComED). The battery and power electronics were supplied by BYD America, consisting of 11 containerized units totaling 20 MW (22MVA) and is performing at expectation ***Note the 19.8 MW number comes from GlidePath&amp;#039;s website www.glidepath.net</t>
  </si>
  <si>
    <t xml:space="preserve">Electric Supply Capacity, Frequency Regulation, </t>
  </si>
  <si>
    <t>McHenry County</t>
  </si>
  <si>
    <t>https://www.edf-re.com/edf-renewable-energy-announces-commercial-operation-first-battery-storage-project/</t>
  </si>
  <si>
    <t>20.12.2015</t>
  </si>
  <si>
    <t>EDF Renewable Energy</t>
  </si>
  <si>
    <t>BYD America</t>
  </si>
  <si>
    <t>EDF Store and Forecast and EDF Renewable Energy</t>
  </si>
  <si>
    <t>GlidePath Power &amp;amp; EDF Renewable Energy</t>
  </si>
  <si>
    <t>Cellcube-Willibald-Gluck High School</t>
  </si>
  <si>
    <t>The Willibald-Gluck High School in Neumarkt, Oberpfalz was equipped with the very latest energy technology. For power supply a PV system was installed on the roofs of the school and the gym. The electricity generated by solar energy is used directly in the building or, for example on weekends, stored in the CellCube FB 30-130 energy storage system. Surpluses continue to flow into the public grid. Thus, the CellCube is used primarily for self-use of electricity.</t>
  </si>
  <si>
    <t>Neumarkt</t>
  </si>
  <si>
    <t>Oberpfalz</t>
  </si>
  <si>
    <t>http://energy.gildemeister.com/en/company/news/energy-storage-system-highschool/413098</t>
  </si>
  <si>
    <t>Willibald-Gluck High School</t>
  </si>
  <si>
    <t>Minami Hayakita Substation Hokkaido Electric Power- Sumitomo</t>
  </si>
  <si>
    <t>Hokkaido Electric Power Co Inc (HEPCO) and Sumitomo Electric Industries (SEI) Ltd announced Dec 25, 2015, that they have completed a large-scale storage battery system at Minamihayakita Transformer Station in Abira-chou, Hokkaido, and started to test the system.  The two companies installed a redox flow battery manufactured by SEI. It has a rated output of 15MW and a capacity of 60MWh and is one of the world&amp;#039;s largest redox flow batteries in operation.  In the verification project, which will last for about three years, HEPCO and SEI will verify the performance of the system as a new system for adjusting the output fluctuation of wind and solar power generation facilities and develop optimal control technologies.</t>
  </si>
  <si>
    <t>Minami Hayakita Substation</t>
  </si>
  <si>
    <t>Abira-Chou</t>
  </si>
  <si>
    <t>http://renewables.seenews.com/news/japan-s-hepco-sei-kick-off-15-mw-battery-system-verification-507909</t>
  </si>
  <si>
    <t>13.07.2013</t>
  </si>
  <si>
    <t>25.12.2015</t>
  </si>
  <si>
    <t>Hokkaido Electric Power</t>
  </si>
  <si>
    <t>Sumitomo Electric Industries</t>
  </si>
  <si>
    <t>DeGrussa Copper Mine - juwi AG</t>
  </si>
  <si>
    <t>juwiâ€™s Australian unit built the 10.6 megawatt solar park at the DeGrussa mine about 560 miles (901 kilometers) north of Perth for Sandfire Resources NL. The parkâ€™s 34,000 solar modules are spread over 49 acres and linked to a 6 megawatt battery storage system. Together theyâ€™ll supply daytime power for Degrussa.  A 19 megawatt diesel plant can take over the mineâ€™s power supply when the solar panels arenâ€™t producing. The solar plant will reduce DeGrussaâ€™s carbon dioxide emissions by 12,000 tons annually and cut diesel consumption by 1.3 million gallons or 20 percent. The project was financed by the Clean Energy Corporation, Neoen SAS and with a $15.7 million USD grant from the Australian Renewable Energy Agency.  Sandfire Resources NL signed the offtake of electricity for 6 years and Origin energy signed the offtake for LGCâ€™s (Green Certificates) for 5.5 years. The CEFC (Clean Energy Finance Corporation) provided the project debt.  http://www.energy-storage.news/editors-blog/in-pictures-australian-copper-and-gold-mines-solar-diesel-storage-hybrid-pr  https://www.youtube.com/watch?v=ubThWq_WTLM&amp;amp;amp;feature=youtu.be</t>
  </si>
  <si>
    <t xml:space="preserve">Electric Bill Management, Electric Bill Management with Renewables, Electric Energy Time Shift, Electric Supply Reserve Capacity - Spinning, Frequency Regulation, Microgrid Capability, On-Site Power, Onsite Renewable Generation Shifting, Ramping, Renewables Capacity Firming, Renewables Energy Time Shift, Resiliency, </t>
  </si>
  <si>
    <t>150 km North, Great Northern Highway</t>
  </si>
  <si>
    <t>Meekatharra</t>
  </si>
  <si>
    <t>http://www.juwi.com/news/artikel/juwiarticle/artikel/detail//largest-off-grid-solar-project-complete/</t>
  </si>
  <si>
    <t>08.06.2016</t>
  </si>
  <si>
    <t>01.07.2015</t>
  </si>
  <si>
    <t>10.6 MW Solar PV and a 19 MW Diesel Plant</t>
  </si>
  <si>
    <t>Neoen SAS</t>
  </si>
  <si>
    <t>Sandfire Resources NL (via signed PPA for 6 years of electricity offtake)</t>
  </si>
  <si>
    <t>juwi Renewable Energy</t>
  </si>
  <si>
    <t>OTOC Australia</t>
  </si>
  <si>
    <t>Australian Governmentâ€™s Clean Energy Finance Corporation (CEFC)</t>
  </si>
  <si>
    <t>Save 30% on Fuel Costs, Diesel Consumption to be Cut by 20%</t>
  </si>
  <si>
    <t>Iksan ESS - LG Chem</t>
  </si>
  <si>
    <t>LG Group is working on accelerating the success of its energy solution products by installing them in its factories.   The conglomerate aims to insert solar energy panels on the roofs of 19 of its factories and also plans to equip LG Chem plants in Iksan, North Jeolla, and Ochang, North Chungcheong, with efficient energy storage systems (ESS).  LG believes that establishing and operating these products in its own plants will help it to manage energy efficiency while gaining the trust of potential clients.</t>
  </si>
  <si>
    <t>Iksan</t>
  </si>
  <si>
    <t>North Jeolla</t>
  </si>
  <si>
    <t>http://koreajoongangdaily.joins.com/news/article/Article.aspx?aid=2987055</t>
  </si>
  <si>
    <t>02.07.2014</t>
  </si>
  <si>
    <t>01.07.2014</t>
  </si>
  <si>
    <t>The new facilities with ESS are expected to save about 1.3 billion won ($1.2 million) annually for the company and will also help LG deal with power shortages without having to shut down its plants.</t>
  </si>
  <si>
    <t>Ochang ESS - LG Chem</t>
  </si>
  <si>
    <t>LG Group is working on accelerating the success of its energy solution products by installing them in its factories.   The conglomerate aims to insert solar energy panels on the roofs of 19 of its factories and also plans to equip LG Chem plants in Iksan, North Jeolla, and Ochang, North Chungcheong, with efficient energy storage systems (ESS).  LG believes that establishing and operating these products in its own plants will help it to manage energy efficiency while gaining the trust of potential clients.  http://koreajoongangdaily.joins.com/news/article/Article.aspx?aid=2987055</t>
  </si>
  <si>
    <t>Ochang</t>
  </si>
  <si>
    <t>LG Chem expects energy related cost to be cut up to 4 hundred million KRW with the newly constructed large capacity ESS.</t>
  </si>
  <si>
    <t>Schneider Electric-Boston One</t>
  </si>
  <si>
    <t>Schneider Electric announced that it is building a 400-kW solar plus storage microgrid at its Boston One campus in Massachusetts. The system will be able to store up to 1-MWh of electricity and will be able to â€œislandâ€ so as to potentially provide emergency shelter in the event of a long duration outage.</t>
  </si>
  <si>
    <t xml:space="preserve">Electric Energy Time Shift, Microgrid Capability, Resiliency, </t>
  </si>
  <si>
    <t>Andover</t>
  </si>
  <si>
    <t>http://www.renewableenergyworld.com/articles/2016/02/schneider-rec-solar-duke-partner-on-microgrid-as-a-service.html</t>
  </si>
  <si>
    <t>10.02.2016</t>
  </si>
  <si>
    <t>REC Solar</t>
  </si>
  <si>
    <t>EcoBlade</t>
  </si>
  <si>
    <t>The System could supply up to 560,000 kWh of electricity per year.</t>
  </si>
  <si>
    <t>Vlissingen Advancion Energy Storage - AES</t>
  </si>
  <si>
    <t>The Netherlands Advancion Energy Storage Array has begun operating and provides 10 MW / 10 MWh of storage to Dutch transmission system operator TenneT. The project, which is AESâ€™s first installation on the European continent, will provide Primary Control Reserve (PCR), matching supply and demand on the local grid by using power stored in its batteries to respond quickly to grid imbalances. PCR is known by a number of other terms, such as frequency regulation, in the US and elsewhere.</t>
  </si>
  <si>
    <t>Vlissingen</t>
  </si>
  <si>
    <t>Zeeland</t>
  </si>
  <si>
    <t>http://energystorage.cleantechnology-business-review.com/news/aes-unveils-10-mw-advancion-energy-storage-array-in-netherlands-180216-4814870</t>
  </si>
  <si>
    <t>31.12.2015</t>
  </si>
  <si>
    <t>13.07.2015</t>
  </si>
  <si>
    <t>AES Netherlands</t>
  </si>
  <si>
    <t>DELTA Infra</t>
  </si>
  <si>
    <t>Western Power Distribution (WPD) Battery Storage Facility - RES (UK)</t>
  </si>
  <si>
    <t>The 300 kW / 640 kWh BYD lithium-ion battery system at a solar farm in Somerset is one of the first industrial-scale battery storage facilities developed in the UK, thanks to an initiative between British Solar Renewables (BSR) and Western Power Distribution (WPD).  This Â£1 million project will demonstrate the technical and commercial feasibility of directly linking a major battery storage facility, a solar park and the electricity network.  WPD, the electricity distributor for the Midlands, South West and South Wales, is carrying out the project funded by Ofgemâ€™s Network Innovation Allowance, in conjunction with BSR and the National Solar Centre (NSC).  The aim is to realize the benefits of using battery storage on an industrial scale so it can play a key role in the UK energy market as it moves towards a renewable energy future.  A key outcome of the initiative will be the creation of a framework commercial agreement model for use by investors and developers to increase battery storage assets across the UK.  The project is connected to WPDâ€™s South West network and WPD will use the system to peak lop generation to avoid network overloads and voltage excursions, as well as harnessing reactive power from the batteries inverters to reduce voltage rise and using stored energy to support the network at times of high demand.</t>
  </si>
  <si>
    <t xml:space="preserve">Electric Bill Management with Renewables, Electric Energy Time Shift, Renewables Capacity Firming, Renewables Energy Time Shift, </t>
  </si>
  <si>
    <t>Copley Wood</t>
  </si>
  <si>
    <t>http://www.res-group.com/en/portfolio/?ProjectID=2715</t>
  </si>
  <si>
    <t>19.08.2016</t>
  </si>
  <si>
    <t>Western Power Distribution (Subsidiary of PPL Corporation)</t>
  </si>
  <si>
    <t>1.5 MW solar park, at Copley Wood near Butleigh, Somerset (owned by British Solar Renewables)</t>
  </si>
  <si>
    <t>Western Power Distribution (Distribution Network Operator) / RES (UK)</t>
  </si>
  <si>
    <t>RES (UK)</t>
  </si>
  <si>
    <t>British Solar Renewables (BSR)</t>
  </si>
  <si>
    <t>Private/Third Party Grant</t>
  </si>
  <si>
    <t>Ofgemâ€™s Network Innovation Allowance</t>
  </si>
  <si>
    <t>UK National Solar Centre (NSC)</t>
  </si>
  <si>
    <t>The BRE National Solar Centre was established in 2012 to provide independent evidence based information on solar energy systems and related topics.</t>
  </si>
  <si>
    <t>https://www.bre.co.uk/nsc/</t>
  </si>
  <si>
    <t>Charlotte Hobbs Memorial Library - JuiceBox Energy</t>
  </si>
  <si>
    <t>JuiceBox Energy and ReVision Energy have embarked upon a unique installation of an 8.1 KW solar panel array and an innovative energy storage system at the Charlotte Hobbs Memorial Library in Lovell, Maine. The 115-year-old library is being outfitted with the latest in high-tech energy storage that supports the board of trusteesâ€™ mission statement to combine the traditional role of the institution with a commitment to reducing the buildingâ€™s carbon footprint. Funded by an anonymous donor, this project provides the library with integrated solar and energy storage to reduce grid reliance, lower costs, and ensure emergency standby electricity. The combined system consists of 27 high-efficiency solar panels and the intelligent JuiceBox Energy Storage solution  that can be controlled over a cellular, cloud-based network.</t>
  </si>
  <si>
    <t xml:space="preserve">Electric Bill Management with Renewables, Grid-Connected Commercial (Reliability &amp;amp; Quality), Renewables Energy Time Shift, Resiliency, </t>
  </si>
  <si>
    <t>227 Main St</t>
  </si>
  <si>
    <t>Lovell</t>
  </si>
  <si>
    <t>http://www.prweb.com/releases/2016/02/prweb13234991.htm</t>
  </si>
  <si>
    <t>26.02.2016</t>
  </si>
  <si>
    <t>Central Maine Power (subsidiary of Iberdrola)</t>
  </si>
  <si>
    <t>8.1 kW Solar Array</t>
  </si>
  <si>
    <t>Charlotte Hobbs Memorial Library</t>
  </si>
  <si>
    <t>JuiceBox Energy, Inc.</t>
  </si>
  <si>
    <t>SolarEdge</t>
  </si>
  <si>
    <t>ReVision Energy</t>
  </si>
  <si>
    <t>Funded by an anonymous donor</t>
  </si>
  <si>
    <t>V.C. Bird International Airport of Antigua Solar/Energy Storage Project - PV Energy Ltd</t>
  </si>
  <si>
    <t>A 3 MW solar PV and energy storage system has been commissioned by the Government of Antigua and Barbuda (GOAB) and PV Energy Ltd. It is expected to cover almost all of the V.C. Bird International Airport of Antiguaâ€™s energy consumption.</t>
  </si>
  <si>
    <t>St John&amp;#039;s</t>
  </si>
  <si>
    <t>Antigua and Barbuda</t>
  </si>
  <si>
    <t>http://www.pvenergyltd.com/de/news/overview/6pr.html</t>
  </si>
  <si>
    <t>3 MW Solar PV</t>
  </si>
  <si>
    <t>Government of Antigua and Barbuda</t>
  </si>
  <si>
    <t>PV Energy Ltd</t>
  </si>
  <si>
    <t>sun2live</t>
  </si>
  <si>
    <t>Sullivan Water Treatment Plant (Cambridge, Massachusetts)</t>
  </si>
  <si>
    <t>The City of Cambridge seeks to improve resiliency at the Sullivan Water Treatment Plant (which also serves as the Emergency Operations Center) through a battery storage system to complement the planned 170 kW solar PV system and other equipment to enable the system to island during an outage event. This project received $851,868 in funding from the Massachusetts Department of Energy Resources - Community Clean Energy Resiliency Initiative: Round 2 Project Implementation Awards.</t>
  </si>
  <si>
    <t xml:space="preserve">Microgrid Capability, Resiliency, </t>
  </si>
  <si>
    <t>250 Fresh Pond Parkway</t>
  </si>
  <si>
    <t>http://www.mass.gov/eea/docs/doer/renewables/resiliency/project-implementation-application-summary-round-2.pdf</t>
  </si>
  <si>
    <t>23.12.2015</t>
  </si>
  <si>
    <t>170 kW Solar PV</t>
  </si>
  <si>
    <t>Merchandise Mart Energy Storage - Johnson Controls</t>
  </si>
  <si>
    <t>The Merchandise Mart is a massive commercial space, spanning two city blocks along the Chicago River and offering some 4.2 million square feet of floor space. As expected, its energy consumption is also enormous, but the building has long been a leader in efficiency. And recently, the Mart took an even bigger step forward by unveiling an innovative battery storage unit that will help balance the electric grid â€“ and earn money while doing it.  Efficiency efforts at Merchandise Mart began in the 1980s with the installation of an ice-storage cooling system that freezes tons of water overnight when cooling needs are minimal, allowing the building to shift power consumption to off-peak periods, save money, and reduce pollution.</t>
  </si>
  <si>
    <t xml:space="preserve">Electric Bill Management, Electric Energy Time Shift, Frequency Regulation, </t>
  </si>
  <si>
    <t>222 W Merchandise Mart Plaza</t>
  </si>
  <si>
    <t>http://blogs.edf.org/energyexchange/2015/11/23/how-one-of-chicagos-most-iconic-landmarks-is-saving-money-through-energy-storage-2/</t>
  </si>
  <si>
    <t>01.11.2015</t>
  </si>
  <si>
    <t>Vornado Realty Trust</t>
  </si>
  <si>
    <t>Johnson Controls, Inc. (JCI)</t>
  </si>
  <si>
    <t>EDF Climate Corps</t>
  </si>
  <si>
    <t>Synergy / EMC Alkimos Beach Community Battery Trial</t>
  </si>
  <si>
    <t>In February 2016 EMC delivered Western Australiaâ€™s first utility scale grid-connected battery energy storage system (0.5 MVA / 1.1 MWh), as part of a Community Battery Trial. The 1.1 MWh battery provides storage for 150 homes in the new development, offering homeowners energy storage for excess power generated from their solar PV. The project is owned by local power retailer Synergy and storage is offered under a Battery Tariff (Peak Demand Saver Plan).  The four-year $6.7 million (AUS) trial, is being partly funded by the Australian Renewable Energy Agency (ARENA); and is in collaboration with development partners Lendlease and LandCorp.</t>
  </si>
  <si>
    <t xml:space="preserve">Distribution upgrade due to solar, Electric Bill Management, Electric Bill Management with Renewables, Electric Energy Time Shift, Grid-Connected Residential (Reliability), </t>
  </si>
  <si>
    <t>Alkimos</t>
  </si>
  <si>
    <t>Perth</t>
  </si>
  <si>
    <t>https://www.synergy.net.au/Our-energy/Store/Energy-Storage-Trial-at-Alkimos-Beach</t>
  </si>
  <si>
    <t>17.03.2015</t>
  </si>
  <si>
    <t>Synergy</t>
  </si>
  <si>
    <t>150 solar-equipped homes</t>
  </si>
  <si>
    <t>Energy Made Clean (EMC)</t>
  </si>
  <si>
    <t>Australian Renewable Energy Agency</t>
  </si>
  <si>
    <t>2 MWh - Napa Sanitation District - Tesla</t>
  </si>
  <si>
    <t>Tesla installed the $3.2 million facility using a $1.9 million Pacific, Gas and Electric grant to cover part of the expense and will pay for operations and maintenance. The district and Tesla will split energy savings estimated of $110,000 annually.  Teslaâ€™s lithium ion batteries will be used to store energy produced by the districtâ€™s cogeneration plant at low cost periods, releasing it during peak price periods to support on-site operations.The system has a 2 MWh storage capacity.</t>
  </si>
  <si>
    <t>1515 Soscol Ferry Rd</t>
  </si>
  <si>
    <t>Napa</t>
  </si>
  <si>
    <t>http://napavalleyregister.com/news/local/napa-sanitation-plant-to-store-power-in-tesla-batteries/article_acd83a48-cfa2-5946-921c-8974ce3bff16.html</t>
  </si>
  <si>
    <t>The district and Tesla will split energy savings estimated of $110,000 annually.</t>
  </si>
  <si>
    <t>Pacific Gas &amp;amp; Electric Grant</t>
  </si>
  <si>
    <t>Lee DeKalb Energy Storage - NextEra</t>
  </si>
  <si>
    <t>NextEra Energy Resourcesâ€™ 20 MW Frontier Battery Energy Storage System near the Lee DeKalb Wind Energy Center in Illinois went into commercial service in November 2014. This 20 MW / 10 MWh facility located in Illinois is operating in the PJM frequency regulation market.</t>
  </si>
  <si>
    <t>DeKalb</t>
  </si>
  <si>
    <t>http://www.nexteraenergy.com/energynow/2015/0515/0515_cover.shtml</t>
  </si>
  <si>
    <t>01.11.2014</t>
  </si>
  <si>
    <t>217.5 MW Lee DeKalb Wind Energy Center</t>
  </si>
  <si>
    <t>NextEra Energy Resources, LLC</t>
  </si>
  <si>
    <t>Meyersdale Energy Storage - NextEra</t>
  </si>
  <si>
    <t>In 2015, NextEra Energy Resources commissioned the Meyersdale Battery Energy Storage System, an 18 MW facility located in Pennsylvania operating in the PJM frequency regulation market.</t>
  </si>
  <si>
    <t>Somerset County</t>
  </si>
  <si>
    <t>http://www.nexteraenergy.com/energynow/2016/0216/0216_EnergyStorage.shtml</t>
  </si>
  <si>
    <t>Green Mountain Energy Storage - NextEra</t>
  </si>
  <si>
    <t>In 2015, NextEra Energy Resources commissioned the Green Mountain Battery Energy Storage System, a 10.4 MW facility located in Pennsylvania operating in the PJM frequency regulation market.</t>
  </si>
  <si>
    <t>http://www.nexteraenergyresources.com/what/energy-storage/locations.shtml</t>
  </si>
  <si>
    <t>Energy Storage Holdings - NextEra</t>
  </si>
  <si>
    <t>This project appears to be offline. 30.11.2017  In 2013, NextEra Energy Resources commissioned the Energy Storage Holdings project, a 1.8 MW facility located in New Jersey operating in the PJM frequency regulation market.</t>
  </si>
  <si>
    <t>West Deptford</t>
  </si>
  <si>
    <t>http://www.nexteraenergyresources.com/</t>
  </si>
  <si>
    <t>01.12.2013</t>
  </si>
  <si>
    <t>Champ de Mars Triomphe Cultural Centre - Saft</t>
  </si>
  <si>
    <t>Saft has delivered an advanced Lithium-ion Energy Storage System (ESS) to power lighting and Wi-Fi for the Champ de Mars, the grand public square in Port-au-Prince, HaÃ¯ti. The contract with Montreal-based Geninov Group, a diversified energy and engineering technology company, was finalized in May 2015.  The Champ de Mars is the largest recreational park in HaÃ¯ti. The Saft ESS, to be installed in the vicinity of the Triomphe Cultural Centre in conjunction with approximately 110 kW of solar panels, is comprised of one IntensiumÂ® Max 20E energy battery container. The configuration is designed to collect power during sunlight hours and to illuminate the entire park area at night while providing Wi-Fi coverage in the immediate vicinity.</t>
  </si>
  <si>
    <t xml:space="preserve">Electric Energy Time Shift, Onsite Renewable Generation Shifting, Renewables Energy Time Shift, </t>
  </si>
  <si>
    <t>Port-au-Prince</t>
  </si>
  <si>
    <t>Ouest</t>
  </si>
  <si>
    <t>Haiti</t>
  </si>
  <si>
    <t>http://www.saftbatteries.com/press/press-releases/saft-lights-champ-de-mars-port-au-prince-lithium-ion-energy-storage-system</t>
  </si>
  <si>
    <t>01.05.2015</t>
  </si>
  <si>
    <t>L&amp;#039;Electricity D&amp;#039;Haiti (EDH)</t>
  </si>
  <si>
    <t>110 kW Solar PV</t>
  </si>
  <si>
    <t>Geninov Group</t>
  </si>
  <si>
    <t>HÃ´pital Albert Schweitzer</t>
  </si>
  <si>
    <t>Hopital Albert Schweitzer (Albert Schweitzer Hospital) PV-Battery Hybrid System supplying a 130-bed hospital during the day. PV: 230 kWp, Peak load 200 kW, renewable share: about 40-50%, Diesel savings: about 220,000 liter/year.</t>
  </si>
  <si>
    <t xml:space="preserve">Black Start, Microgrid Capability, </t>
  </si>
  <si>
    <t>Leschapelles</t>
  </si>
  <si>
    <t>http://www.hopitalalbertschweitzer.org/reader/stand-solarprojekt.html</t>
  </si>
  <si>
    <t>01.10.2015</t>
  </si>
  <si>
    <t>Hospital Albert Schweitzer</t>
  </si>
  <si>
    <t>14.8 MW / 58.8 MWh IESO Energy Storage Procurement Phase 1 - Hecate Energy (Toronto Installation)</t>
  </si>
  <si>
    <t>The Independent Electricity System Operator in the Canadian province of Ontario plans to install six energy storage systems to stabilize its grid.  Leclanche SA, the Swiss company providing the technology, signed a deal with the grid operator valued at $50 million to $75 million, according to Chief Executive Officer Anil Srivastava. The combined capacity of the six systems will be 53 megawatt hours.  The contract with IESO functions as a power purchase agreement for three years, with electricity distributor Toronto Hydro Corp. taking over the agreement for an additional 12 years.</t>
  </si>
  <si>
    <t xml:space="preserve">Frequency Regulation, Load Following (Tertiary Balancing), Voltage Support, </t>
  </si>
  <si>
    <t>http://www.hecateenergy.com/projects/ieso-storage</t>
  </si>
  <si>
    <t>23.01.2016</t>
  </si>
  <si>
    <t>Toronto Hydro Corp.</t>
  </si>
  <si>
    <t>Hecate Canada Storage II, LLP</t>
  </si>
  <si>
    <t>Leclanche SA</t>
  </si>
  <si>
    <t>Deltro Energy Inc.</t>
  </si>
  <si>
    <t>The Zhangbei Project - State Grid / Sparton Resources</t>
  </si>
  <si>
    <t>The Zhangbei Project, jointly launched in May 2010 by the Ministry of Finance, the Ministry of Science and Technology, and the National Energy Bureau is operated by State Grid. Located approximately 180 km north of downtown Beijing near Zhangjiakou, in Hebei Province, it integrates wind power, solar power, energy storage, and smart grid transmission technologies. The energy storage equipment currently installed and being tested on site includes an 8 megawatt hour vanadium flow battery commissioned by VanSpar as well as smaller capacity lithium and lead-acid storage batteries and capacitors.</t>
  </si>
  <si>
    <t>http://vanitec.org/latest-from-vanitec/article/sparton-banks-on-vanadium</t>
  </si>
  <si>
    <t>State Grid North China</t>
  </si>
  <si>
    <t>Ministry of Finance - China</t>
  </si>
  <si>
    <t>Ministry of Science and Technology - China</t>
  </si>
  <si>
    <t>National Energy Bureau - China</t>
  </si>
  <si>
    <t>Fast-Charging e-Bus MÃ¼nster</t>
  </si>
  <si>
    <t>The Qinous ESS 55/112 is part of the European R&amp;amp;amp;D project ZeEUS. The public utility Stadtwerke MÃ¼nster operate an e-bus line. The buses are charged with 500 kW for about 6min. at the end of the line. The project is evaluating if energy storage could be an alternative against grid-upgrading to MV in such applications. It is supervised by the university RWTH-Aachen</t>
  </si>
  <si>
    <t xml:space="preserve">Onsite Renewable Generation Shifting, Renewables Energy Time Shift, Stationary Transmission/Distribution Upgrade Deferral, </t>
  </si>
  <si>
    <t>RÃ¶snerstraÃŸe 13</t>
  </si>
  <si>
    <t>MÃ¼nster</t>
  </si>
  <si>
    <t>Nordreihn Westfalen</t>
  </si>
  <si>
    <t>http://aa-zoo.de/tag/qinous/</t>
  </si>
  <si>
    <t>Stadtwerke MÃ¼nster</t>
  </si>
  <si>
    <t>RWTH-Aachen</t>
  </si>
  <si>
    <t>ZeEUS</t>
  </si>
  <si>
    <t>http://www.gse.rwth-aachen.de/en</t>
  </si>
  <si>
    <t>Solar Smart Grid Tabarre</t>
  </si>
  <si>
    <t>PV-Battery Hybrid power plant with 650kWp and the Qinous ESS 500/448 is going to replace 50% of the annual diesel-fuel. The hospital &amp;amp;amp; social campus has a peak demand of 450kW.</t>
  </si>
  <si>
    <t xml:space="preserve">Black Start, Electric Energy Time Shift, Microgrid Capability, </t>
  </si>
  <si>
    <t>Tabarre 7, Angle Rue Auguste Pierre Paul,</t>
  </si>
  <si>
    <t>http://saintdamienhospital.nph.org/</t>
  </si>
  <si>
    <t>nph-Deutschland e.V.</t>
  </si>
  <si>
    <t>Diamant PV Plant &amp;amp; Energy Storage</t>
  </si>
  <si>
    <t>THE DIAMANT PV PLANT &amp;amp;amp; STORAGE PROJECT will combine the output of a solar PV farm with a Intensium Max+ 20E energy storage unit to inject energy into the grid at a constant power limited to 40 percent of the rated PV power. This will establish solar PV as a predictable and reliable part of the islandâ€™s energy mix, with no need for additional backup generation to compensate for the intermittent nature of renewable energy sources.  The 2 MWh energy storage system will comprise 2 Saft IntensiumÂ® Max+ 20E containers. Each container houses 17 racks of Saftâ€™s SynerionÂ® energy storage modules, battery management, thermal management and safety management systems.</t>
  </si>
  <si>
    <t>Mare Poirier</t>
  </si>
  <si>
    <t>Le Diamant</t>
  </si>
  <si>
    <t>Martinique</t>
  </si>
  <si>
    <t>http://www.alineasolar.com/</t>
  </si>
  <si>
    <t>20.10.2015</t>
  </si>
  <si>
    <t>Private Investor</t>
  </si>
  <si>
    <t>MADINERGIE, SARL</t>
  </si>
  <si>
    <t>Saft SA</t>
  </si>
  <si>
    <t>Alinea Solar France SARL</t>
  </si>
  <si>
    <t>Sunzil</t>
  </si>
  <si>
    <t>Rural New York Smart Home - Lotus Energy / SimpliPhi</t>
  </si>
  <si>
    <t>The smart homeâ€™s clean energy system combines a 72 kW dual-axis tracker solar PV farm with a 163 kWh bank of SimpliPhiâ€™s proven lithium ferrous phosphate (LFP) batteries so that the home feeds excess power back to the grid and rarely relies on the grid or back-up generator. The energy dense storage system can quickly charge and discharge with 98% efficiency. Plus, it is very compact as it does not require extra space for ventilation or expensive heat mitigation equipment often necessary with other solutions. SimpliPhi batteries can achieve these metrics because they combine LFP chemistry with proprietary architecture and power electronics.  The 48 SimpliPhi Power OES 3.4kW LFP batteries are arranged in six banks of eight batteries each. They are cabled in parallel to ensure equal flow of current to all the batteries. That also makes them easily scalable as the homeâ€™s energy needs evolve.</t>
  </si>
  <si>
    <t>Warwick</t>
  </si>
  <si>
    <t>http://www.solarnovus.com/grid-tied-solar-home-adds-energy-storage-system_N9566.html</t>
  </si>
  <si>
    <t>15.09.2015</t>
  </si>
  <si>
    <t>72kW dual-axis tracker solar PV farm</t>
  </si>
  <si>
    <t>Private Owner</t>
  </si>
  <si>
    <t>20 MW - Puerto Rico - Fonroche / Schneider Electric</t>
  </si>
  <si>
    <t>This project in Puerto Rico is located in an area that has a weak grid with high renewable energy penetration. The goal of installing an energy storage solution is to allow a higher penetration of intermittent renewable energy sources without compromising the grid stability. The installation will be for a 40 MW PV power plant including 27 of Schneider Electricâ€™s PV Box ST (1.36 MW) and 9 of the ES Box ST (2 MW), along with a 19 MWac Li-ion battery storage. The energy storage applications for Puerto Rico project include sub-second frequency regulation, voltage regulation, and power ramping to smooth active power injection during rapid PV power fluctuations</t>
  </si>
  <si>
    <t xml:space="preserve">Frequency Regulation, Ramping, Voltage Support, </t>
  </si>
  <si>
    <t>Humacao</t>
  </si>
  <si>
    <t>http://www2.schneider-electric.com/sites/corporate/en/products-services/solar/News/viewer-news.page?c_filepath=/templatedata/Content/News/data/en/shared/solar/general_information/2013/10/20131021_schneider_electric_and_fonroche_partner_on_40_mw_solar_field_in_puerto.xml</t>
  </si>
  <si>
    <t>DD.12.YYYY</t>
  </si>
  <si>
    <t>40 MW solar farm operating at 1000Vdc</t>
  </si>
  <si>
    <t>Fonroche</t>
  </si>
  <si>
    <t>5 kW / 40 kWh - redT Wokingham Development Facility</t>
  </si>
  <si>
    <t>redT storage system (Jabil manufactured) installed at their Wokingham development centre. This is a 40 kWh storage system and will be connected to PV generation.</t>
  </si>
  <si>
    <t>Wokingham</t>
  </si>
  <si>
    <t>Berkshire</t>
  </si>
  <si>
    <t>http://www.redtenergy.com/blog/redt-first-manufactured-production-system-delivered</t>
  </si>
  <si>
    <t>15.10.2015</t>
  </si>
  <si>
    <t>redT Energy Storage</t>
  </si>
  <si>
    <t>Golden Hills - NextEra Energy</t>
  </si>
  <si>
    <t>They include a 30-megawatt system from NextEra Energy at its Golden Hills wind farm near Livermore.</t>
  </si>
  <si>
    <t xml:space="preserve">Distribution upgrade due to wind, Electric Energy Time Shift, Renewables Capacity Firming, Renewables Energy Time Shift, </t>
  </si>
  <si>
    <t>http://www.greentechmedia.com/articles/read/pges-75mw-energy-storage-procurement-to-test-flywheels-zinc-air-batteries</t>
  </si>
  <si>
    <t>02.12.2015</t>
  </si>
  <si>
    <t>NextEra Golden Hills wind farm</t>
  </si>
  <si>
    <t>Pacific Gas and Electric (PG&amp;amp;E)</t>
  </si>
  <si>
    <t>Kings County Energy Storage - PG&amp;amp;E Henrietta Substation</t>
  </si>
  <si>
    <t>Convergent Energy + Power, the developer of the 10-megawatt zinc-air project, is using Eosâ€™ batteries. Convergent CEO Johannes Rittershausen said in a Thursday interview. The project will be rated at 40 megawatt-hours, or four hours of storage capacity, which allows it to meet the utilityâ€™s resource adequacy requirements, he said. Convergent will own and operate the project under an energy storage agreement with PG&amp;amp;amp;E, akin to a power-purchase agreement from a generator, he said.  PG&amp;amp;amp;E has dubbed that project â€œHenrietta,â€ referring to the substation it will be associated with, he said. Thatâ€™s also near the 100-megawatt Henrietta solar farm, now being built by SunPower under a long-term power-purchase agreement with PG&amp;amp;amp;E, indicating it could be used to meet some of the utility&amp;#039;s solar-related needs as laid out in its initial request for offers (RFO). The second 3-megawatt zinc-air battery is being deployed by developer Western Grid at PG&amp;amp;amp;Eâ€™s Clarksville substation near Folsom.</t>
  </si>
  <si>
    <t xml:space="preserve">Distribution upgrade due to solar, Electric Energy Time Shift, Ramping, Renewables Capacity Firming, Renewables Energy Time Shift, </t>
  </si>
  <si>
    <t>Kings County</t>
  </si>
  <si>
    <t>01.05.2020</t>
  </si>
  <si>
    <t>100 MW Henrietta Solar Project</t>
  </si>
  <si>
    <t>Eos Energy Storage</t>
  </si>
  <si>
    <t>Convergent Power + Energy</t>
  </si>
  <si>
    <t>3 MW - PG&amp;amp;E Clarksville Substation- Western Grid</t>
  </si>
  <si>
    <t>The 3 MW zinc-air battery is being deployed by developer Western Grid at PG&amp;amp;amp;Eâ€™s Clarksville substation near Folsom.</t>
  </si>
  <si>
    <t xml:space="preserve">Esstalion Technologies Varennes Energy Storage System </t>
  </si>
  <si>
    <t>Esstalion Technologies, Inc. has been established by Hydro-QuÃ©bec, Canadaâ€™s largest electricity producer, and Sony Corporation as a business venture to research and develop large-scale energy storage systems for power grids.  Esstalion Technologies, Inc. will utilize Hydro-QuÃ©becâ€™s operation and control technologies for electric power supplies as well as its lithium-ion battery material technology, together with Sonyâ€™s control technologies for highly safe, reliable, olivine-type lithium-ion iron phosphate rechargeable batteries and highly scalable module systems. By combining these strengths and performing the activities at a common location, the company intends to research and develop highly safe and reliable systems for large-scale applications, as well as battery material technology suitable for use within electric power systems, and explore their use in a wide variety of applications, such as meeting excess demand during peak times and integrating renewable energy sources into power grids.</t>
  </si>
  <si>
    <t xml:space="preserve">Electric Supply Capacity, Electric Supply Reserve Capacity - Non-Spinning, Electric Supply Reserve Capacity - Spinning, Frequency Regulation, Load Following (Tertiary Balancing), Microgrid Capability, Renewables Capacity Firming, Transmission Congestion Relief, Transmission Support, Transportable Transmission/Distribution Upgrade Deferral, Voltage Support, </t>
  </si>
  <si>
    <t>1804 boulevard Lionel-Boulet</t>
  </si>
  <si>
    <t>Varennes</t>
  </si>
  <si>
    <t>Quebec</t>
  </si>
  <si>
    <t>J3X 1S1</t>
  </si>
  <si>
    <t>http://www.esstalion.com</t>
  </si>
  <si>
    <t>02.06.2014</t>
  </si>
  <si>
    <t>TransEnergie</t>
  </si>
  <si>
    <t>Hydro-QuÃ©bec</t>
  </si>
  <si>
    <t>Sony Corporation</t>
  </si>
  <si>
    <t>Esstalion Technologies Inc.</t>
  </si>
  <si>
    <t>IREQ</t>
  </si>
  <si>
    <t>Technological innovation is an integral part of Hydro-QuÃ©bec&amp;#039;s core strategic orientations. For four decades, the Institut de recherche dâ€™Hydro-QuÃ©bec (IREQ) has put its expertise and energy into supporting Hydro-QuÃ©bec, helping the company improve the performance of its operations, develop areas of growth and better serve its customers.</t>
  </si>
  <si>
    <t>http://www.hydroquebec.com/innovation/en/index.html</t>
  </si>
  <si>
    <t>Oshawa Power / Tabuchi Electric - 30 Home Solar-Plus-Storage Pilot - 5 kW / 10 kWh per home</t>
  </si>
  <si>
    <t>Solar Energy Storage and Management System (SEMS) Pilot Program is the partnership between New Energy and Industrial Development Organization (NEDO) and Oshawa PUC Energy Services (OPUCES) that will bring a SEMS pilot project for approximately 30 homes in Oshawa.  The system will include a solar PV array (6-7 kW) connected behind the meter, lithium ion batteries (10 kWh) and a hybrid inverter (5.5 kW) that will control the flow of power between the PV array and the battery bank. The solar panels will be installed on the roof and battery and hybrid inverter will be installed inside the home (basement, garage etc.).</t>
  </si>
  <si>
    <t xml:space="preserve">Electric Bill Management, Electric Bill Management with Renewables, Electric Energy Time Shift, Grid-Connected Residential (Reliability), Renewables Capacity Firming, Renewables Energy Time Shift, Resiliency, </t>
  </si>
  <si>
    <t>Oshawa</t>
  </si>
  <si>
    <t>http://www.opuc.on.ca/overview/</t>
  </si>
  <si>
    <t>Oshawa Power and Utilities Corporation</t>
  </si>
  <si>
    <t>6-7 kW Behind-the-Meter Rooftop Solar</t>
  </si>
  <si>
    <t>Oshawa Power</t>
  </si>
  <si>
    <t>Tabuchi Electric</t>
  </si>
  <si>
    <t>New Energy and Industrial Development Organization (NEDO)</t>
  </si>
  <si>
    <t>NEDO has two basic missions: addressing energy and global environmental problems, and enhancing industrial technology.</t>
  </si>
  <si>
    <t>http://www.nedo.go.jp/english/index.html</t>
  </si>
  <si>
    <t>500 kW Eugene Water &amp;amp; Electric Board (EWEB)</t>
  </si>
  <si>
    <t>The project is one in a series of joint federal/state demonstration projects brokered by CESAâ€™s Energy Storage Technology Advancement Partnership (ESTAP), a program funded by US DOE Office of Electricity and administered through a contract with Sandia National Laboratories. EWEB and its development partners, Powin Energy and Green Energy Corp., will receive technical support from Sandia National Laboratories and Clean Energy States Alliance (CESA).  In case of a grid outage, the EWEB project will provide â€œresilient backup powerâ€ to support EWEBâ€™s Roosevelt Operation center, Blanton Heights Communications center, and the Willamette 800 Pump Station. These facilities provide critical electricity, water and communication services.  Additional components of this project will include electric vehicle charging stations and a community solar installation. The community solar operation will allow EWEB customers to buy into a PV system and receive a share of the electricity cost savings.</t>
  </si>
  <si>
    <t>Eugene</t>
  </si>
  <si>
    <t>http://www.cesa.org/assets/Uploads/CESA-PR-12.18.15.pdf</t>
  </si>
  <si>
    <t>18.12.2015</t>
  </si>
  <si>
    <t>Eugene Water &amp;amp; Electric Board</t>
  </si>
  <si>
    <t>Powin Energy</t>
  </si>
  <si>
    <t>Green Energy Corp</t>
  </si>
  <si>
    <t>US DOE Office of Electricity (US DOE-OE)</t>
  </si>
  <si>
    <t>Oregon Department of Energy (ODOE)</t>
  </si>
  <si>
    <t>Sandia National Labs</t>
  </si>
  <si>
    <t>For more than 60 years, Sandia has delivered essential science and technology to resolve the nation&amp;#039;s most challenging security issues.</t>
  </si>
  <si>
    <t>http://www.sandia.gov/</t>
  </si>
  <si>
    <t>15 MW Energy Storage at Volklingen-Fenne Cogeneration Plant - STEAG GmbH</t>
  </si>
  <si>
    <t>Six large LG Chem lithium-ion battery storage units will be put into service at Steag power plants in Germany. The 100 million euro project will see 15 MW energy storage systems (ESS) installed in power stations at Herne, LÃ¼nen, Duisburg-Walsum, Bexbach, Fenne, and Weiher. Nidec ASI recently signed a contract worth over 70 million Euros with German utility STEAG for the supply of a multi system of energy storage with a total capacity of 90 MW. This system, based on Nidec ASI energy conversion solutions, will use batteries supplied by LG Chem to store electrical energy, which the utility will use to ensure the stability of Germany&amp;#039;s electricity network.</t>
  </si>
  <si>
    <t>Volklingen-Fenne</t>
  </si>
  <si>
    <t>http://www.energymatters.com.au/renewable-news/battery-storage-germany-em5190/</t>
  </si>
  <si>
    <t>09.11.2015</t>
  </si>
  <si>
    <t>STEAG GmbH</t>
  </si>
  <si>
    <t>466 MW Volklingen-Fenne Cogeneration Coal Power Plant</t>
  </si>
  <si>
    <t>15 MW Energy Storage at Weiher Cogeneration Plant - STEAG GmbH</t>
  </si>
  <si>
    <t>Six large LG Chem lithium-ion battery storage units will be put into service at Steag power plants in Germany. The 100 million euro project will see 15 MW energy storage systems (ESS) installed in power stations at Herne, LÃ¼nen, Duisburg-Walsum, Bexbach, Fenne, and Weiher.   Nidec ASI recently signed a contract worth over 70 million Euros with German utility STEAG for the supply of a multi system of energy storage with a total capacity of 90 MW. This system, based on Nidec ASI energy conversion solutions, will use batteries supplied by LG Chem to store electrical energy, which the utility will use to ensure the stability of Germany&amp;#039;s electricity network.</t>
  </si>
  <si>
    <t>Weiher</t>
  </si>
  <si>
    <t>21.11.2016</t>
  </si>
  <si>
    <t>724 MW Weiher Cogeneration Coal Power Plant</t>
  </si>
  <si>
    <t>1 MW LESSY Volklingen-Fenne Power Plant - STEAG</t>
  </si>
  <si>
    <t>Evonik Industries, STEAG, and other project partners put a lithium electricity storage system (LESSY) into operation at STEAG&amp;#039;s Fenne power plant in VÃ¶lklingen, Saarland. The research project is a collaborative venture between Evonik, STEAG Power Saar GmbH, Li-Tec Battery GmbH, Digatron Industrie-Elektronik GmbH, the EWE Next Energy and Power Engineering Saar institutes, and the University of Munster. The large-format energy storage system was developed under a research initiative sponsored by the German Federal Ministry of Education and Research.   LESSY is based on the lithium-ion battery technology that Evonik developed specially for electro mobility. The system is designed to accommodate 4,700 lithium-ion battery cells with a storage capacity of around 700 kilowatt hours and an output of around 1 megawatt.</t>
  </si>
  <si>
    <t>Volklingen</t>
  </si>
  <si>
    <t>http://corporate.evonik.com/en/media/search/pages/news-details.aspx?newsid=36874</t>
  </si>
  <si>
    <t>Volklingen-Fenne Power Plant</t>
  </si>
  <si>
    <t>Evonik</t>
  </si>
  <si>
    <t>German Federal Ministry of Education and Research</t>
  </si>
  <si>
    <t>University of Munster</t>
  </si>
  <si>
    <t>The University of MÃ¼nster is a public university located in the city of MÃ¼nster, North Rhine-Westphalia in Germany.</t>
  </si>
  <si>
    <t>https://www.uni-muenster.de/en/</t>
  </si>
  <si>
    <t>Warrior Run 10 MW Advancion Energy Storage - AES</t>
  </si>
  <si>
    <t>AES Energy Storage Solutions deployed a 10 MW facility at Maryland&amp;#039;s Warrior Run facility. The system will utilize the Advancion 4, AES&amp;#039;s newest iteration of its battery storage system.</t>
  </si>
  <si>
    <t>11600 Mexico Farms Road</t>
  </si>
  <si>
    <t>Cumberland</t>
  </si>
  <si>
    <t>http://www.aesenergystorage.com/2015/11/13/aes-reveals-advancion-4-with-first-commercial-deployment/</t>
  </si>
  <si>
    <t>17.11.2015</t>
  </si>
  <si>
    <t>AES Corporation</t>
  </si>
  <si>
    <t>205 MW Cogeneration Coal-Fired Warrior Run Power Plant</t>
  </si>
  <si>
    <t>30 kW / 130 kWh - University of New South Wales - Gildemeister CellCube</t>
  </si>
  <si>
    <t>The CellCube installation has an output of 30 kW and a capacity of 130 kWh. The energy storage system has been in operation at UNSW since June 2015. In addition to research purposes, the system is used to store surplus electricity from a 150-kW photovoltaic system if it cannot be used immediately. Researchers at UNSW are looking to evaluate different performance management algorithms.</t>
  </si>
  <si>
    <t xml:space="preserve">Electric Bill Management, Electric Bill Management with Renewables, Electric Energy Time Shift, Microgrid Capability, Renewables Energy Time Shift, Resiliency, </t>
  </si>
  <si>
    <t>Tyree Energy Technology Building</t>
  </si>
  <si>
    <t>http://www.sunwindenergy.com/photovoltaics/gildemeister-installs-cellcube-australia</t>
  </si>
  <si>
    <t>04.10.2014</t>
  </si>
  <si>
    <t>AGL Energy</t>
  </si>
  <si>
    <t>150 kW photovoltaic system</t>
  </si>
  <si>
    <t>University of New South Wales</t>
  </si>
  <si>
    <t>GILDEMEISTER energy storage GmbH</t>
  </si>
  <si>
    <t>Australian Solar Flagship Programme</t>
  </si>
  <si>
    <t>UNSW is one of Australia&amp;#039;s leading research and teaching universities.</t>
  </si>
  <si>
    <t>http://www.unsw.com/</t>
  </si>
  <si>
    <t>150 kW Ryerson University Energy Storage System</t>
  </si>
  <si>
    <t>Ryerson graduate students will have access to a research project involving a 150 kilowatt Li-ion battery situated at Dundas and Mutual streets. Research for the Ryerson Battery Energy Storage System project will commence once the battery is connected to the Toronto Hydro grid. Designed and manufactured by Electrovaya, the battery was delivered in early October 2015 and will be the object of a research project aimed at correcting problems from the cityâ€™s electricity grid. The project cost about $8 million to fund and it initially launched in 2010, starting with the development of the battery. With Electrovaya, Hydro One, Toronto Hydro and a number of other companies sponsoring the project, Ryerson was enlisted to conduct the research on the battery for one year. Once that year is over, that battery will be sent back to its manufacturers who can then decide to test it at other locations.</t>
  </si>
  <si>
    <t>147 Dalhousie Street</t>
  </si>
  <si>
    <t>M5B 2R2</t>
  </si>
  <si>
    <t>http://theeyeopener.com/2015/11/ryerson-acquires-giant-battery-for-grad-research/</t>
  </si>
  <si>
    <t>Electrovaya</t>
  </si>
  <si>
    <t>Hydro One</t>
  </si>
  <si>
    <t>Ryerson University</t>
  </si>
  <si>
    <t>System integration of large-scale energy storage system using lithium batteries</t>
  </si>
  <si>
    <t>http://www.ryerson.ca/cue/research/sponsored-projects/integration-large-scale-lithium-battery-storage.html</t>
  </si>
  <si>
    <t>Kotzebue Electric Association - Saft</t>
  </si>
  <si>
    <t>The Saft BESS provides battery storage technology designed for extreme cold environments. It is the first container system of its kind in North America to utilize the IntensiumÂ® Max+ 20M battery container, which provides 950 kWh and has the ability to operate in environments reaching ambient temperatures of -58Â°F, the delivered BESS also includes a 1.2 MW EssProâ„¢ Power Conversion System and grid connect transformer, supplied by ABB. The key benefits to the Kotzebue Electric Association (KEA) microgrid will be the ability to ride through fluctuations in wind output and to time-shift excess wind energy, providing significant reductions in diesel consumption.</t>
  </si>
  <si>
    <t xml:space="preserve">Microgrid Capability, Onsite Renewable Generation Shifting, Renewables Capacity Firming, Renewables Energy Time Shift, </t>
  </si>
  <si>
    <t>Kotzebue</t>
  </si>
  <si>
    <t>https://www.saftbatteries.com/case-studies/saft-li-ion-energy-storage-plays-key-role-kea%E2%80%99s-alaskan-microgrid</t>
  </si>
  <si>
    <t>Kotzebue Electric Association Inc</t>
  </si>
  <si>
    <t>2.94 MW Wind Turbines</t>
  </si>
  <si>
    <t>Borehole Thermal Energy Storage - Marine Corps Logistics Base Albany</t>
  </si>
  <si>
    <t>Next to the Logistics Command headquarters building is a circular field of 306 boreholes drilled 210 feet into the ground. About 1.5 miles of fiber optic cable is used to monitor the temperature in the system.  The water circulating through the pipes in the winter cools the limestone, which is like Swiss cheese and is filled with ground water. The water from the pipes in effect cools or &amp;quot;charges&amp;quot; the limestone and ground water, which doesn&amp;#039;t move. That is what cools the water that circulates through the system during the summer.  Then in the winter, the limestone and groundwater around the pipes remains at about 70 degrees, and that allows heating.</t>
  </si>
  <si>
    <t>814 Radford Blvd</t>
  </si>
  <si>
    <t>Albany</t>
  </si>
  <si>
    <t>http://www.macon.com/news/local/article39866370.html#storylink=cpy</t>
  </si>
  <si>
    <t>01.08.2015</t>
  </si>
  <si>
    <t>Marine Corps Logistics Base Albany</t>
  </si>
  <si>
    <t>Andrews, Hammock &amp;amp; Powell</t>
  </si>
  <si>
    <t>30% reduction in heating and cooling costs, 14 year expected payback.</t>
  </si>
  <si>
    <t>5 MW / 20 MWh - Ontario IESO - SunEdison / Imergy Flow Battery</t>
  </si>
  <si>
    <t>SunEdison signed a 10-year agreement with Ontario&amp;#039;s Independent Electricity System Operator to supply 5 megawattsâ€”20 megawatt-hoursâ€”of battery storage to the province. The Ontario IESO works at the heart of Ontario&amp;#039;s power system, and is responsible for making sure everyone in the province gets the electricity they need, when they need it. In addition to leveraging the battery&amp;#039;s storage capability, the IESO intends to use data from this energy storage project to analyze how storage can be used to smooth the power flow from wind and solar, defer expensive system upgrades, and ultimately shape the future of its grid. This project is SunEdison&amp;#039;s first commercial large scale grid-connected energy storage project, and is one of the first commercial applications of flow batteries in Canada.</t>
  </si>
  <si>
    <t>TBD</t>
  </si>
  <si>
    <t>http://www.prnewswire.com/news-releases/ontario-ieso-contracts-for-large-scale-flow-battery-storage-with-sunedison-300191035.html</t>
  </si>
  <si>
    <t>11.12.2015</t>
  </si>
  <si>
    <t>01.07.2017</t>
  </si>
  <si>
    <t>Ontario IESO</t>
  </si>
  <si>
    <t>100 kW / 480 kWh - Ergon Energy - RedFlow</t>
  </si>
  <si>
    <t>Zinc Bromine Flow Battery</t>
  </si>
  <si>
    <t>Ergon Energy will establish an on-grid demonstration of a RedFlow energy storage system integrated with community-scale solar PV. The system will comprise 48 RedFlow zinc-bromide flow batteries (ZBM) in a containerised large-scale battery solution (LSB) producing 100 kW and 480 kWh of energy matched to an ABB PCS100 inverter. Ergon supplies electricity to over 733,000 customers across a vast operating area of over 1 million square kilometres, which is about 97% of the state of Queensland.</t>
  </si>
  <si>
    <t>http://www.proactiveinvestors.com.au/companies/news/66073/redflow-signs-energy-storage-deal-with-ergon-energy-66073.html</t>
  </si>
  <si>
    <t>Community-Scale Solar PV</t>
  </si>
  <si>
    <t>Rhode Hybrid Demo Project - Hitachi Chemical</t>
  </si>
  <si>
    <t>The Rhode hybrid demo project comprises of two Beacon Power 160 kW flywheels and Hitachi Chemical valve regulated lead acid batteries of up to 240 kW. The plant will have a maximum import capacity of 400 kVA and maximum export capacity of 422 kVA when completed. The flywheel system, with very high cycling ability, can rapidly absorb short-term excess grid energy and generate energy as needed by grid operators. Batteries can provide energy over longer durations but have more limited cycling capabilities. The hybrid flywheel will assist in disruption mitigation, during times of unexpected demand or sudden changes in energy supply/demand. After the completion of construction, the plant will enter a test operation phase from February 2016. The Schwungrad Energie plant will be the first field test of a hybrid-flywheel energy storage system in Europe.</t>
  </si>
  <si>
    <t>http://www.powerengineeringint.com/articles/2015/12/first-flywheel-hybrid-energy-storage-plant-in-europe-is-opened.html</t>
  </si>
  <si>
    <t>02.03.2016</t>
  </si>
  <si>
    <t>320 kW Beacon Power Flywheels</t>
  </si>
  <si>
    <t>ESB Networks Ltc</t>
  </si>
  <si>
    <t>Hitachi Chemical</t>
  </si>
  <si>
    <t>Yokogawa Electric Corporation</t>
  </si>
  <si>
    <t>Department of Physics &amp;amp; Energy</t>
  </si>
  <si>
    <t>http://www.energy.ul.ie/</t>
  </si>
  <si>
    <t>Panasonic Enterprise Solutions Facility (Xcel Energy Storage)</t>
  </si>
  <si>
    <t>Xcel Energy has proposed adding two storage components to solar energy projects: one targeting the Panasonic Enterprise Solutions facility, planned for Denver. At the Panasonic facility, the utility wants to install a 1.3 MW solar array alongside a 2 MWh battery system.  The energy storage demo would be conducted via the utilityâ€™ Innovative Clean Technology program. The PUC has approved the program, but most also approve individual projects. Xcel said it is partnering with Panasonic, Denver International Airport, Denver developer L.C. Fulenwider Inc., and the city of Denver on a â€œbattery microgrid with solar integration project,â€ located on a commercial feeder power line near the airport.</t>
  </si>
  <si>
    <t xml:space="preserve">Electric Bill Management, Electric Bill Management with Renewables, Electric Energy Time Shift, Microgrid Capability, Renewables Capacity Firming, Renewables Energy Time Shift, Resiliency, </t>
  </si>
  <si>
    <t>61st Avenue and PeÃ±a Boulevard</t>
  </si>
  <si>
    <t>Denver</t>
  </si>
  <si>
    <t>http://www.utilitydive.com/news/xcel-proposes-2-solar-storage-projects-in-denver/408473/</t>
  </si>
  <si>
    <t>03.11.2015</t>
  </si>
  <si>
    <t>01.03.2019</t>
  </si>
  <si>
    <t>Xcel Energy</t>
  </si>
  <si>
    <t>1.3 MW solar photovoltaic</t>
  </si>
  <si>
    <t>L.C. Fulenwider Inc.</t>
  </si>
  <si>
    <t>Stapleton Neighborhood Energy Storage (Xcel Energy)</t>
  </si>
  <si>
    <t>Xcel Energy filed proposals on two solar-storage projects with regulators in Colorado. One of those is in the Stapleton residential neighborhood. The energy storage location will be on Xcelâ€™s â€œfeederâ€ power line that provides power to the North Central Park and Eastbridge neighborhoods in Stapleton. This feeder line supports more than 330 rooftop solar installations which can supply up to 18.5 percent of the power lineâ€™s capacity, one of the highest levels of solar penetration on Xcelâ€™s grid in the state. Up to six battery storage systems of multiple sizes will be deployed at strategic locations along the distribution feeder line. Support from both the Electric Power Research Institute, an industry group, and the National Renewable Energy Laboratory in Golden, CO will be provided for analysis.</t>
  </si>
  <si>
    <t xml:space="preserve">Grid-Connected Residential (Reliability), Renewables Capacity Firming, Transmission Support, Transmission upgrades due to solar, </t>
  </si>
  <si>
    <t>Stapleton Neighborhood</t>
  </si>
  <si>
    <t>http://www.bizjournals.com/denver/blog/earth_to_power/2015/10/xcel.html</t>
  </si>
  <si>
    <t>30.10.2015</t>
  </si>
  <si>
    <t>01.12.2019</t>
  </si>
  <si>
    <t>Residential Rooftop Solar</t>
  </si>
  <si>
    <t>The Electric Power Research Institute, Inc. conducts research, development and demonstration (RD&amp;amp;D) relating to the generation, delivery and use of electricity for the benefit of the public.</t>
  </si>
  <si>
    <t>http://www.epri.com/</t>
  </si>
  <si>
    <t>Garden Island Microgrid Project</t>
  </si>
  <si>
    <t>Wave power company Carnegie Wave Energy has revealed that it is in collaboration with Western Australia network operator Western Power to develop the worldâ€™s first wave-integrated renewable energy microgrid project to be connected to an electricity network.  The Garden Island Microgrid Project will consist of Carnegieâ€™s CETO 6 array, which is currently in progress, as well as the existing reverse osmosis desalination plant that is currently operating on Garden Island after being switched on last week. The microgrid will also have an additional 2MW peak, of solar PV power generation, as well as sufficient energy storage to allow safe, stable and reliable interaction with the electricity grid.</t>
  </si>
  <si>
    <t>Garden Island</t>
  </si>
  <si>
    <t>http://reneweconomy.com.au/2015/carnegie-to-add-solar-battery-storage-to-create-world-first-wave-integrated-microgrid-66551</t>
  </si>
  <si>
    <t>29.10.2015</t>
  </si>
  <si>
    <t>1 MW Wave Power and 2 MW Solar PV Power</t>
  </si>
  <si>
    <t>Australian Department of Defence</t>
  </si>
  <si>
    <t>Clean Energy Finance Corporation</t>
  </si>
  <si>
    <t>ARENA was established to make renewable energy solutions more affordable and increase the amount of renewable energy used in Australia.</t>
  </si>
  <si>
    <t>Jeju Island Smart Renewables (Gapado)</t>
  </si>
  <si>
    <t>As part of Jeju Island&amp;#039;s smart renewable demonstrations, LG Chem worked with POSCO and KEPCO to build a 1.5 MW / 500 kWh energy storage system to be sited near wind energy production</t>
  </si>
  <si>
    <t xml:space="preserve">Electric Energy Time Shift, Microgrid Capability, Onsite Renewable Generation Shifting, Renewables Capacity Firming, Renewables Energy Time Shift, Resiliency, </t>
  </si>
  <si>
    <t>Gapado</t>
  </si>
  <si>
    <t>Jeju-do</t>
  </si>
  <si>
    <t>https://www.ny-best.org/sites/default/files/type-page/34371/attachments/04%20Fok.pdf</t>
  </si>
  <si>
    <t>18.11.2013</t>
  </si>
  <si>
    <t>Wind Farm</t>
  </si>
  <si>
    <t>POSCO Consortium</t>
  </si>
  <si>
    <t>CSIRO Murchison Radio-astronomy Observatory (MRO) - EMC</t>
  </si>
  <si>
    <t>The solar system being built to power one of Australiaâ€™s leading star-gazing facilities â€“ the CSIROâ€™s Murchison Radio-astronomy Observatory (MRO) in Western Australia â€“ could soon be combined with the nationâ€™s biggest battery, after EMC (Energy Made Clean) was appointed to engineer, procure and construct a 2.5 MWh energy storage system at the site.   The lithium-ion battery system will be 100% designed, engineered and constructed by EMC â€“ who are already in the process of building the Observatoryâ€™s 1.6 MW solar power station â€“ at its Perth facility. Among telescopes the solar and storage system will be powering is CSIROâ€™s newest edition, the Australian Square Kilometre Array Pathfinder (ASKAP).  Once complete, it will be the worldâ€™s most powerful radio-telescope system, powered by the most sophisticated solar/storage/diesel energy system in the world.</t>
  </si>
  <si>
    <t>South Murchison</t>
  </si>
  <si>
    <t>https://www.carnegiece.com/project/csiro-stand-alone-power-station/</t>
  </si>
  <si>
    <t>1.6 MW Solar Power Station</t>
  </si>
  <si>
    <t>Commonwealth Scientific and Industrial Research Organisation (CSIRO)</t>
  </si>
  <si>
    <t>We ask, we seek, we solve. As Australiaâ€™s national science agency weâ€™ve been pushing the edge of whatâ€™s possible for over 85 years â€” and we&amp;#039;re not stopping now.</t>
  </si>
  <si>
    <t>http://www.csiro.au/en</t>
  </si>
  <si>
    <t>15 MW Energy Storage at Herne Cogeneration Plant - STEAG GmbH</t>
  </si>
  <si>
    <t>Six large LG Chem lithium-ion battery storage units will be put into service at Steag power plants in Germany. The 100 million euro project will see 15 MW energy storage systems (ESS) installed in power stations at Herne, LÃ¼nen, Duisburg-Walsum, Bexbach, Fenne, and Weiher.  Nidec ASI recently signed a contract worth over 70 million Euros with German utility STEAG for the supply of a multi system of energy storage with a total capacity of 90 MW. This system, based on Nidec ASI energy conversion solutions, will use batteries supplied by LG Chem to store electrical energy, which the utility will use to ensure the stability of Germany&amp;#039;s electricity network.</t>
  </si>
  <si>
    <t>Herne</t>
  </si>
  <si>
    <t>960 MW Herne Cogeneration Coal Power Plant</t>
  </si>
  <si>
    <t>Daimler 2nd Life Storage - The Mobility House</t>
  </si>
  <si>
    <t>Daimler and The Mobility House under its joint venture Enbase Power announced a 13-megawatt-hour battery storage unit at the Remondis recycling plant in LÃ¼nen, Germany that uses â€œsecond-lifeâ€ EV batteries. Batteries that are too depleted to reliably propel a car, but still have a significant amount of remaining capacity. Daimler claims this is the largest deployment of second-life EV batteries in the world.</t>
  </si>
  <si>
    <t>Brunnenstrasse 138</t>
  </si>
  <si>
    <t>LÃ¼nen</t>
  </si>
  <si>
    <t>http://mobilityhouse.com/en/huge-media-response-to-the-worlds-largest-stationary-storage-made-from-used-vehicle-batteries/</t>
  </si>
  <si>
    <t>Joint Venture: Daimler AG, GETEC Energie, The Mobility House</t>
  </si>
  <si>
    <t>Inland Empire Utilities Agency (IEUA) - AMS</t>
  </si>
  <si>
    <t>Inland Empire Utilities Agency, which serves around 830,000 people in California will install 4 MW / 8 MWh of advanced energy storage systems in Southern California at water-recycling facilities and pumping stations. Designed at lowering energy costs and reducing demand on the grid, the storage will integrate renewable energy in the form of solar, wind and biogas, as well as grid resources.   Tesla batteries will be deployed to help integrate renewable energy into Californiaâ€™s interdependent â€œwater-energy nexusâ€. Integrating IEUA&amp;#039;s on-site renewable energy resources will reduce its peak demand from the grid by as much as 14% and reduce total energy costs by 5%-10%. AMS will use Powerpack commercial battery systems procured from Tesla Energy.</t>
  </si>
  <si>
    <t xml:space="preserve">Electric Bill Management, Electric Bill Management with Renewables, Electric Energy Time Shift, Onsite Renewable Generation Shifting, Renewables Capacity Firming, Renewables Energy Time Shift, </t>
  </si>
  <si>
    <t>6075 Kimball Avenue</t>
  </si>
  <si>
    <t>Chino</t>
  </si>
  <si>
    <t>http://www.ieua.org/wp-content/uploads/2015/11/Press-Release-IEUA-AMS-Batteries.pdf</t>
  </si>
  <si>
    <t>Inland Empire Utilities Agency (IEUA)</t>
  </si>
  <si>
    <t>Integrating IEUA&amp;#039;s on-site renewable energy resources will reduce its peak demand from the grid by as much as 14% and reduce total energy costs by 5%-10%.</t>
  </si>
  <si>
    <t>20 kW / 72 kWh ICL Fire Retardant Production Site - Rancho Cucamonga, CA</t>
  </si>
  <si>
    <t>An energy storage installation has been completed at ICL Fire Retardant Production Site in Rancho Cucamonga by Eguana Technologies and Primus Power.  Primus&amp;#039; patented EnergyCell is a 20 kW/72 kWh zinc bromide energy storage system for distributed applications that incorporates Eguana&amp;#039;s Bi-Direx power control system to connect to the grid and control battery charge and discharge functions. ICL anticipates that the behind-the-meter battery deployment will yield a 16% reduction to its annual operating expenses, with no impact to the facility&amp;#039;s operations. Bromine-based batteries are ideally suited for the long-duration stationary market as a solution to help companies efficiently and effectively store electricity, allowing them to deploy power when it is needed most, which minimizes energy waste, reduces overall energy use and costs, and ensures operations can continue in the event of a power outage.</t>
  </si>
  <si>
    <t xml:space="preserve">Demand Response, Electric Bill Management, Electric Energy Time Shift, Microgrid Capability, Resiliency, </t>
  </si>
  <si>
    <t>10667 Jersey Blvd</t>
  </si>
  <si>
    <t>http://www.marketwatch.com/story/eguana-and-primus-power-deliver-distributed-flow-battery-systems-2015-11-05-917332</t>
  </si>
  <si>
    <t>19.10.2015</t>
  </si>
  <si>
    <t>Israel Chemicals Ltd (ICL)</t>
  </si>
  <si>
    <t>Anticipated 16% reduction to annual operating expenses</t>
  </si>
  <si>
    <t>DÃ¶rverden 3 MW Battery Storage - Statkraft</t>
  </si>
  <si>
    <t>Statkraft has constructed a 3 MW battery project at the site of the DÃ¶rverden run-of-river power plant.  The civil works lay the foundation for Statkraftâ€™s foray into new decentralized storage technologies. The installation is comprised of three battery containers, each with 1 megawatt (MW) installed capacity. The aim of the pilot project is to deliver control reserve power to the German transmission grid. Pre-qualification by transmission system operators (TSO) to provide balancing power is expected to be completed at the same time.</t>
  </si>
  <si>
    <t>DÃ¶rverden</t>
  </si>
  <si>
    <t>https://www.statkraft.com/media/news/News-archive/20151/launch-of-battery-project-in-germany/</t>
  </si>
  <si>
    <t>15 MW Energy Storage at LÃ¼nen Cogeneration Plant - STEAG GmbH</t>
  </si>
  <si>
    <t>At the LÃ¼nen site, one of the six STEAG large battery systems was installed, which are used by STEAG for the provision of primary control capacity. Each of the six plants has a capacity of 15 MW.  Six large LG Chem lithium-ion battery storage units will be put into service at Steag power plants in Germany. The 100 million euro project will see 15 MW energy storage systems (ESS) installed in power stations at Herne, LÃ¼nen, Duisburg-Walsum, Bexbach, Fenne, and Weiher. Nidec ASI recently signed a contract worth over 70 million Euros with German utility STEAG for the supply of a multi system of energy storage with a total capacity of 90 MW. This system, based on Nidec ASI energy conversion solutions, will use batteries supplied by LG Chem to store electrical energy, which the utility will use to ensure the stability of Germany&amp;#039;s electricity network.</t>
  </si>
  <si>
    <t>http://www.pv-magazine.com/news/details/beitrag/germany--first-15-mw-steag-storage-system-complete_100025322/#axzz4EoHxvJFa</t>
  </si>
  <si>
    <t>04.11.2015</t>
  </si>
  <si>
    <t>Installed 507 MW LÃ¼nen Cogeneration Coal Power Plant</t>
  </si>
  <si>
    <t>15 MW Energy Storage at Walsum Cogeneration Plant - STEAG GmbH</t>
  </si>
  <si>
    <t>Six large LG Chem lithium-ion battery storage units will be put into service at Steag power plants in Germany._x005F_x000D_ The 100 million euro project will see 15 MW energy storage systems (ESS) installed in power stations at Herne, LÃ¼nen, Duisburg-Walsum, Bexbach, Fenne, and Weiher._x005F_x000D_ _x005F_x000D_ Nidec ASI recently signed a contract worth over 70 million Euros with German utility STEAG for the supply of a multi system of energy storage with a total capacity of 90 MW. This system, based on Nidec ASI energy conversion solutions, will use batteries supplied by LG Chem to store electrical energy, which the utility will use to ensure the stability of Germany&amp;#039;s electricity network.</t>
  </si>
  <si>
    <t>Walsum</t>
  </si>
  <si>
    <t>560 MW Duisburg-Walsum Cogeneration Coal Power Plant</t>
  </si>
  <si>
    <t>15 MW Energy Storage at Bexbach Cogeneration Plant - STEAG GmbH</t>
  </si>
  <si>
    <t>Bexbach</t>
  </si>
  <si>
    <t>780 MW Bexbach Coal Power Plant</t>
  </si>
  <si>
    <t>South Bohemian Science and Technology Park</t>
  </si>
  <si>
    <t>This project was installed for the South Bohemian Science and Technology Park, located in Budweis, about 100 kilometers south of Prague. The Park is located on the campus of the University of South Bohemia and serves as entrepreneurial innovation center.  The Vanadium-Redox-Flow storage system CellCube FB 30-130 installed, works in combination with a 76 kWp photovoltaic system. The storage system, with a power output of up to 30 kW and a storage capacity of 130 kWh, is used in order to increase the self-consumption level of the building, but also as safeguard in case of blackouts.</t>
  </si>
  <si>
    <t xml:space="preserve">Electric Bill Management with Renewables, Grid-Connected Commercial (Reliability &amp;amp; Quality), On-Site Power, Resiliency, </t>
  </si>
  <si>
    <t>Budweis</t>
  </si>
  <si>
    <t>Bohemia</t>
  </si>
  <si>
    <t>http://energy.gildemeister.com/en/company/news/b64/381820</t>
  </si>
  <si>
    <t>76 kW Rooftop Solar</t>
  </si>
  <si>
    <t>B64, s.r.o</t>
  </si>
  <si>
    <t>CKW E-SpeicherWerk Castle Meggenhorn</t>
  </si>
  <si>
    <t>CKW, a Swiss distribution system operator (DSO), is testing and installing several storage systems at castle Meggenhorn. The energy storage system is integrated with PV and the energy management system (EMS) Ampard. The system is used for multiple services including frequency regulation and voltage support.</t>
  </si>
  <si>
    <t xml:space="preserve">Frequency Regulation, Microgrid Capability, Ramping, Renewables Energy Time Shift, Voltage Support, </t>
  </si>
  <si>
    <t>Meggen</t>
  </si>
  <si>
    <t>Luzern</t>
  </si>
  <si>
    <t>http://www.e-speicher.com/de/referenzen/energieerzeugung-im-schlosspark-meggenhorn</t>
  </si>
  <si>
    <t>18.07.2013</t>
  </si>
  <si>
    <t>15.09.2013</t>
  </si>
  <si>
    <t>CKW</t>
  </si>
  <si>
    <t>Pfenning Elektroanlagen GmbH</t>
  </si>
  <si>
    <t>ENPLA / E-SpeicherWerk</t>
  </si>
  <si>
    <t>Qinous Demonstrator Site - Aquion</t>
  </si>
  <si>
    <t>Qinous Mini Grid Demonstrator including: Simulator for Load, PV/Wind (100kW each), 150kW Diesel Genset, 20kW/80kWh Aqueous Hybrid Ion Battery, 100kW/112kWh Lithium Ion Energy Storage Solution incl. Site-Controller.</t>
  </si>
  <si>
    <t>Wilhelminenhofstr 75</t>
  </si>
  <si>
    <t>Berlin</t>
  </si>
  <si>
    <t>30.08.2014</t>
  </si>
  <si>
    <t>Qinous</t>
  </si>
  <si>
    <t>36 kW Watanabe Floral Project</t>
  </si>
  <si>
    <t>Watanabe Floral, a family-operated kamaâ€˜aina company, has installed the first Stem Inc. energy storage system on the Hawaiian Electric Company grid to reduce business costs and help support grid stability as distributed solar generated electricity increases. Watanabe Floral has entered into a standard interconnection agreement with Hawaiian Electric to connect its new 36-kilowatt energy storage system to the grid. This project is part of a larger $2.1 million pilot program supported by Energy Excelerator, a program of the Pacific International Center for High Technology Research (PICHTR), Stem and Hawaiian Electric.</t>
  </si>
  <si>
    <t xml:space="preserve">Demand Response, Electric Bill Management, Renewables Capacity Firming, </t>
  </si>
  <si>
    <t>1618 N Nimitz Hwy</t>
  </si>
  <si>
    <t>http://www.solarnovus.com/stem-and-hawaii-electric-cooperate-on-behind-the-meter-energy-storage_N9345.html</t>
  </si>
  <si>
    <t>14.10.2015</t>
  </si>
  <si>
    <t>Stem, Inc.</t>
  </si>
  <si>
    <t>Hawaii Energy Excelerator: DOE/US Navy</t>
  </si>
  <si>
    <t>Pacific International Center for High Technology Research (PICHTR)</t>
  </si>
  <si>
    <t>PICHTR&amp;#039;s vision is to facilitate the adoption and implementation of sustainable development practices throughout the region, and become a leader in planning, development, evaluation and deployment of appropriate and renewable technologies.</t>
  </si>
  <si>
    <t>http://www.pichtr.org/home</t>
  </si>
  <si>
    <t xml:space="preserve">Emerald Lake State Park </t>
  </si>
  <si>
    <t>Vermontâ€™s first â€œeParkâ€ will be created with a combination of solar power and Tesla Powerwall batteries. Pika Energy has been chosen by Green Mountain Power to plan and design Emerald Lake State Park so it will be powered by sunlight, with the Tesla batteries providing backup electricity.</t>
  </si>
  <si>
    <t xml:space="preserve">Electric Bill Management, Electric Bill Management with Renewables, Resiliency, </t>
  </si>
  <si>
    <t>65 Emerald Lake Ln</t>
  </si>
  <si>
    <t>East Dorset</t>
  </si>
  <si>
    <t>http://cleantechnica.com/2015/10/26/solar-panels-tesla-powerwall-batteries-to-power-vermont-park/</t>
  </si>
  <si>
    <t>26.10.2015</t>
  </si>
  <si>
    <t>Tesla Motors, Inc.</t>
  </si>
  <si>
    <t>Pika Energy</t>
  </si>
  <si>
    <t>KIUC Port Allen Solar and BESS</t>
  </si>
  <si>
    <t>The 6-megawatt polycrystalline panel solar facility is integrated with a 3-megawatt Battery Energy Storage System installed by KIUC at the point of interconnection to the grid. The storage system creates greater stability on the KIUC system by maintaining a predictable flow of power from the Port Allen solar facility, along with other intermittent generation resources.</t>
  </si>
  <si>
    <t>Port Allen</t>
  </si>
  <si>
    <t>https://www.power-technology.com/uncategorised/news125003-html/</t>
  </si>
  <si>
    <t>07.12.2012</t>
  </si>
  <si>
    <t>Kauai Island Utility Cooperative</t>
  </si>
  <si>
    <t>6 MW Solar Farm</t>
  </si>
  <si>
    <t>Xtreme Power</t>
  </si>
  <si>
    <t>Alexander &amp;amp; Baldwin</t>
  </si>
  <si>
    <t>EPFL/Leclanche Distributed Electrical Systems Laboratory</t>
  </si>
  <si>
    <t>The system, which received extensive co-financing from the Canton of Vaud, is built around an industrial-capacity battery developed by Vaud-based company LeclanchÃ©. It is now connected to the Romande Energie-EPFL solar park and will be used to conduct real-world tests on the behavior of a power grid that is fed electricity from solar panels as part of the &amp;#039;EPFL Smart Grid&amp;#039; project.  It will be able to hold up to 500 kWh, which is the equivalent of the average energy consumed by fifty Swiss households over the course of one day, while managing variations in power as a function of the sunshine.</t>
  </si>
  <si>
    <t>Route Cantonale, 1015</t>
  </si>
  <si>
    <t>Lausanne</t>
  </si>
  <si>
    <t>Canton of Vaud</t>
  </si>
  <si>
    <t>http://www.romande-energie.ch/images/Files/communiques_archives/140901_communique_en.pdf</t>
  </si>
  <si>
    <t>29.08.2014</t>
  </si>
  <si>
    <t>Romande Energie</t>
  </si>
  <si>
    <t>Romande Energie-EPFL solar park</t>
  </si>
  <si>
    <t>EPFL</t>
  </si>
  <si>
    <t>Leclanche</t>
  </si>
  <si>
    <t>Ã‰COLE POLYTECHNIQUE FÃ‰DÃ‰RALE DE LAUSANNE EPFL</t>
  </si>
  <si>
    <t>The Ã‰cole polytechnique fÃ©dÃ©rale de Lausanne (EPFL, English: Swiss Federal Institute of Technology in Lausanne) is a research university in Lausanne, Switzerland, that specialises in physical sciences and engineering</t>
  </si>
  <si>
    <t>http://www.epfl.ch/</t>
  </si>
  <si>
    <t>University of the Nations (Kona, Hawaii) - EnSync Energy (formerly ZBB Energy)</t>
  </si>
  <si>
    <t>EnSync Energy, through its Pacific region project developer Holu Energy, is developing a combined solar energy distributed generation and advanced energy management system project at University of the Nations, located on the island of Hawaii. The total system features a 412-kilowatt solar photovoltaic unit, EnSync&amp;#039;s intelligent energy management platform and hybrid energy storage technology to lower the university&amp;#039;s electricity costs via a 20-year Power Purchase Agreement (PPA), which was first announced on July 7, 2015. The state-of-the-art technology will provide the university protection against power outages, while also benefiting the electricity grid by easing pressure on it.</t>
  </si>
  <si>
    <t>75-5851 Kuakini Hwy</t>
  </si>
  <si>
    <t>Kailua-Kona</t>
  </si>
  <si>
    <t>http://ensync.mwnewsroom.com/press-releases/ensync-and-holu-energy-begin-solar-storage-project-that-reduces-u-of-the-nations-nyse-mkt-esnc-1223895</t>
  </si>
  <si>
    <t>07.07.2015</t>
  </si>
  <si>
    <t>412-kW solar photovoltaic (PV) array</t>
  </si>
  <si>
    <t>University of Nations</t>
  </si>
  <si>
    <t>Holu Energy / EnSync Energy Systems (formerly ZBB)</t>
  </si>
  <si>
    <t>Projected to save $2.4 million over 20-year PPA</t>
  </si>
  <si>
    <t>20 kW / 187 kWh - SABIC Home of Innovation - Saft</t>
  </si>
  <si>
    <t>SABICâ€™s Home of Innovation facility in Riyadhâ€™s Techno-Valley is part of a global Initiative to promote growth in Saudi Arabia and in the Middle East by engaging the local and regional market through industry events and targeted collaboration. It will show how advanced technology can enable modern, comfortable and sustainable living powered by green, renewable energy resources.   Saft is supplying 48 Li-ion modules capable of providing a nominal peak power of 20 kW and up to 187 kWh of energy storage. The complete system will occupy just one third of the space required by a conventional lead-acid battery system and at only one quarter of the weight.</t>
  </si>
  <si>
    <t xml:space="preserve">Load Following (Tertiary Balancing), Microgrid Capability, Renewables Capacity Firming, Resiliency, </t>
  </si>
  <si>
    <t>Riyadh</t>
  </si>
  <si>
    <t>Riyadh Province</t>
  </si>
  <si>
    <t>Saudi Arabia</t>
  </si>
  <si>
    <t>http://www.saftbatteries.com/press/press-releases/saft-connects-sabic-s-home-innovationtm-initiative-promote-growth-saudi-arabia</t>
  </si>
  <si>
    <t>SABIC</t>
  </si>
  <si>
    <t>100MW / 1200 MWh - Redstone Solar Thermal Power Project</t>
  </si>
  <si>
    <t>Molten Salt Thermal Storage</t>
  </si>
  <si>
    <t>The Redstone Solar Thermal Power Project features SolarReserveâ€™s molten salt energy storage technology in a tower configuration with the capability to support South Africaâ€™s demand for energy when itâ€™s needed most - day and night. The 100 MW project with 12 hours of full-load energy storage will be able to reliably deliver a stable electricity supply to more than 200,000 South African homes during peak demand periods, even well after the sun has set. Fueled completely by the sun, with no back up fuel required, the project also features dry cooling of the power generation cycle as an important element to minimize water use.</t>
  </si>
  <si>
    <t xml:space="preserve">Electric Energy Time Shift, Renewables Energy Time Shift, Resiliency, </t>
  </si>
  <si>
    <t>Postmasburg</t>
  </si>
  <si>
    <t>Northern Cape Province</t>
  </si>
  <si>
    <t>http://www.solarreserve.com/en/global-projects/csp/redstone</t>
  </si>
  <si>
    <t>21.10.2015</t>
  </si>
  <si>
    <t>31.12.2018</t>
  </si>
  <si>
    <t>75 MW Lesedi and 96 MW Jasper photovoltaic solar power projects</t>
  </si>
  <si>
    <t>Arabian Company for Water and Power Development (ACWA Power)</t>
  </si>
  <si>
    <t>SolarReserve</t>
  </si>
  <si>
    <t>Overseas Private Investment Corporation (OPIC)</t>
  </si>
  <si>
    <t>Power tariff offered at $124/MWh</t>
  </si>
  <si>
    <t xml:space="preserve">Kingdom of Jordan - NEPCO </t>
  </si>
  <si>
    <t>Jordanâ€™s state power company, NEPCO (National Electric Company), plans to deploy 20 MW of battery-based energy storage, which will be aimed at easing the integration of wind and solar into the countryâ€™s energy networks.  AES and NEPCO signed a Memorandum of Understanding (MoU) for the project, which would make the Kingdom something of an early leader in energy storage in the wider region. The system, utilizing AESâ€™ Advancion platform, will be able to draw power from the grid as well as push it out, meaning the batteries will serve as an effective 40MW of flexibility resources.</t>
  </si>
  <si>
    <t xml:space="preserve">Electric Energy Time Shift, Grid-Connected Commercial (Reliability &amp;amp; Quality), Grid-Connected Residential (Reliability), Renewables Capacity Firming, Renewables Energy Time Shift, </t>
  </si>
  <si>
    <t>Jordan</t>
  </si>
  <si>
    <t>http://storage.pv-tech.org/news/kingdom-of-jordan-signs-mou-for-20mw-of-grid-connected-storage-from-aes</t>
  </si>
  <si>
    <t>25.10.2015</t>
  </si>
  <si>
    <t>National Electric Company of Jordan (NEPCO)</t>
  </si>
  <si>
    <t>Masinloc Coal Plant ESS - AES</t>
  </si>
  <si>
    <t>This project appears to have been delayed.  AES Philippines reported it will set up a 10-megawatt (MW) battery-based energy storage facility in Zambales, the first to be built in the country. The storage facility is expected to be completed by middle of next year. It will be set up beside the companyâ€™s 600 MW Masinloc coal plant. Excess electricity produced by the coal plant or from other sources will be stored in batteries for use when regular supply to the grid falls short of requirement.  AES said the battery storage project will enhance grid reliability. It will also eventually lower power costs as it can improve the stability of transmission systems.  Energy storage will help add to the low reserve capacity of the Philippines. It will also help store energy coming from the new renewable energy plants that will go online and help ease challenges associated with an island-based grid system.</t>
  </si>
  <si>
    <t xml:space="preserve">Electric Supply Capacity, Electric Supply Reserve Capacity - Spinning, </t>
  </si>
  <si>
    <t>Bani Barangay</t>
  </si>
  <si>
    <t>Zambales</t>
  </si>
  <si>
    <t>http://www.malaya.com.ph/business-news/business/10mw-energy-storage-okayed</t>
  </si>
  <si>
    <t>05.11.2015</t>
  </si>
  <si>
    <t>15.12.2015</t>
  </si>
  <si>
    <t>600 MW Masinloc coal plant</t>
  </si>
  <si>
    <t>AES Philippines</t>
  </si>
  <si>
    <t>Kaua&amp;#039;i Dispatchable Solar Storage - 13 MW / 52MWh  - SolarCity</t>
  </si>
  <si>
    <t>KauaÊ»i Island Utility Cooperative (KIUC) has signed a power purchase agreement (PPA) with SolarCity for electricity from the first utility-scale solar array and battery storage system (13 MW / 52 MWh) designed to supply power to the grid in the evening, when demand is highest. The proposed SolarCity project next to KIUCâ€™s Kapaia power plant is believed to be the first utility-scale system in the U.S. to provide dispatchable solar energy, meaning that the utility can count on electricity being available when itâ€™s needed, even hours after the sun goes down.  The 52 MWh battery system will feed up to 13 megawatts of electricity onto the grid to â€œshaveâ€ the amount of conventional power generation needed to meet the evening peak, which lasts from 5 p.m. to 10 p.m. By using the solar energy stored in the battery instead of diesel generators, KIUC will reduce its use of imported fossil fuels and also cut its greenhouse gas emissions.</t>
  </si>
  <si>
    <t>Kaua&amp;#039;i</t>
  </si>
  <si>
    <t>http://www.solarcity.com/newsroom/press/kaua%CA%BBi-utility-signs-deal-solarcity-first-dispatchable-solar-storage-system</t>
  </si>
  <si>
    <t>10.09.2015</t>
  </si>
  <si>
    <t>20-year power purchase agreement where KIUC will pay SolarCity $0.145/kWh</t>
  </si>
  <si>
    <t>Kazakhstan - 25MW / 100MWh - Flow Batteries - Primus Power</t>
  </si>
  <si>
    <t>In May 2015 Primus executed a strategic agreement with Samruk-Energy, the principal electricity provider in the Republic of Kazakhstan. As part of the multi-year agreement, Samruk-Energy plans to purchase Primus systems totaling 25 MW Â· 100 MWh -- representing 1,250 batteries. These Primus systems will be assembled inside Kazakhstan and help the country reach its renewable energy goals of 30 percent by 2030 and 50 percent by 2050.</t>
  </si>
  <si>
    <t>Astana</t>
  </si>
  <si>
    <t>Kazakhstan</t>
  </si>
  <si>
    <t>http://www.greentechmedia.com/articles/read/primus-power-raises-25m-to-bring-flow-batteries-to-kazakhstan</t>
  </si>
  <si>
    <t>Samruk Energy</t>
  </si>
  <si>
    <t>Primus Power</t>
  </si>
  <si>
    <t>I2BF Global Ventures</t>
  </si>
  <si>
    <t>400 MW Gordon Butte Pumped Hydro</t>
  </si>
  <si>
    <t>The Gordon Butte Pumped Storage Hydro Project will be located on private land in Meagher County, Montana, three miles west of the small town of Martinsdale. Our project is designed to take advantage of the unique geological features of Gordon Butte to create a new closed-loop pumped storage hydro facility. This facility will provide ancillary and balancing capabilities to Montanaâ€™s emerging renewable energy industry, as well as, provide multiple services to facilitate stability, reliability, growth and longevity to existing energy infrastructure and resources in the state and region.  These generators will provide an installed capacity of 400 megawatts, allowing for an estimated annual energy generation of 1300 gigawatt hours.</t>
  </si>
  <si>
    <t xml:space="preserve">Frequency Regulation, Transmission Congestion Relief, Transmission Support, </t>
  </si>
  <si>
    <t>Martinsdale</t>
  </si>
  <si>
    <t>http://www.gordonbuttepumpedstorage.com/</t>
  </si>
  <si>
    <t>11.09.2015</t>
  </si>
  <si>
    <t>GB Energy Park LLC - Absaroka Energy LLC</t>
  </si>
  <si>
    <t>Absaroka Energy LLC</t>
  </si>
  <si>
    <t>500 kW / 800 kWh - Electrovaya Transportable Energy Storage</t>
  </si>
  <si>
    <t>Electrovaya Inc. announced that it has kicked off a project to design and build an advanced Transportable Energy Storage System (TESS), an innovative adoption of Electrovaya&amp;#039;s standard stationary energy storage system. The system will be designed to meet Con Edison&amp;#039;s requirements and ultimately be utilized for grid support and as an alternative to the standard mobile diesel systems. TESS will operate using advanced lithium ion batteries.  The system will store up to 500 kilowatts of electricity, and provide up to 800 kilowatt-hours of energy to the grid for the purposes of increased grid efficiency and resiliency during outages.</t>
  </si>
  <si>
    <t xml:space="preserve">On-Site Power, Resiliency, Transportable Transmission/Distribution Upgrade Deferral, </t>
  </si>
  <si>
    <t>http://www.electrovaya.com/pdf/PR/2015/PR20150914.pdf</t>
  </si>
  <si>
    <t>14.09.2015</t>
  </si>
  <si>
    <t>Con Edison</t>
  </si>
  <si>
    <t>New York State Energy Research and Development Authorityâ€™s (NYSERDA) Smart Grid Program</t>
  </si>
  <si>
    <t>Red Hook (Brooklyn, NY) - NY Prize Microgrid</t>
  </si>
  <si>
    <t>The Red Hook neighborhood of Brooklyn was severely impacted by Hurricanes Sandy and Irene with power outages lasting for weeks. The proposed microgrid would integrate a variety of both commercial and residential distributed generation sources, including solar power.    Recipients of power would include Good Shepherd Services Miccio Cornerstone Community Center, Red Hook Initiative, Visitation Church, Ikea, Addabbo Family Health Center, Red Hook Public Library, South Brooklyn Community High School, as well as low income community residents and other facilities.</t>
  </si>
  <si>
    <t xml:space="preserve">Electric Energy Time Shift, Microgrid Capability, Renewables Energy Time Shift, </t>
  </si>
  <si>
    <t>Red Hook, Brooklyn</t>
  </si>
  <si>
    <t>http://www.utilitydive.com/news/brooklyn-microgrid-could-supply-residents-with-up-to-10-mw/405460/</t>
  </si>
  <si>
    <t>Consolidated Edison</t>
  </si>
  <si>
    <t>NY Prize - Feasibility Grant</t>
  </si>
  <si>
    <t>Kaimuki Middle School Microgrid Project</t>
  </si>
  <si>
    <t>Development of microgrid comprising 2 MW energy storage with PV at Kaimuki Middle School, Honolulu, to make the school net zero; provide resilient power to the school, an emergency shelter; demonstrate the first microgrid in the state; allow testing of microgrid for grid support services; demonstrate alternative utility business model in HIPilot microgrid project at Kaimuki Middle School is being developed in partnership with HECO, DBEDT, and other federal agencies.</t>
  </si>
  <si>
    <t>631 18th Ave</t>
  </si>
  <si>
    <t>http://www.sandia.gov/ess/docs/pr_conferences/2015/PR%204/6-%20Olinsky.pdf</t>
  </si>
  <si>
    <t>1.5 MW - Austin Energy Kingsbury Substation</t>
  </si>
  <si>
    <t>This project includes 3.2 MW of solar power with 1.5 MW of battery storage to be provided by Tesla. The system is to be installed next to the Kingsbury Substation as part of Austin Energy&amp;#039;s community solar project. The 1.5 MW of storage will be used to help integrate the renewable power onto the grid.</t>
  </si>
  <si>
    <t xml:space="preserve">Electric Energy Time Shift, Renewables Energy Time Shift, Voltage Support, </t>
  </si>
  <si>
    <t>https://austinenergy.com/wps/portal/ae/about/news/press-releases/2015/austin-energy-battery-storage-project-tied-to-community-solar-moves-forward/!ut/p/a1/jZFBT8JAEIV_iweO210WUfRWqqmItfEgrr2YBYbtmna3mZ3S4K-3xIsaUOY2yffmZd7jBVe8cHprjSbrna72e3HxJuRE3iVCztJLORFxmkzn48Xj8CqTPfD6Hchv8xsxW-SLOJ8nIk1GJ-qPTCz-09-fYCAxSzLDi0ZTyazbeK4ahBAYQgU6QOBKiuGYK90Gso6BAzQ7ttREgDsWyKM2wBr077AiRhbWjDxb-bpunaWe8JVGVvstBLbx2Glc731jtxxNel-EDSBg1GIfaEnUhOuBGIiu6yLjvakg6k8NxCFJ6QNx9ZPkL7z46-sncf4bOFDLF3A896Z-Vh8P0_FyNxJ2Fp99AgQML24!/dl5/d5/L2dBISEvZ0FBIS9nQSEh/</t>
  </si>
  <si>
    <t>02.10.2015</t>
  </si>
  <si>
    <t>PowerFin Texas Solar Projects LLC.</t>
  </si>
  <si>
    <t>Tesla Motors Inc.</t>
  </si>
  <si>
    <t>1Energy Systems, Inc.</t>
  </si>
  <si>
    <t>25-year PPA with Austin Energy - expected long-term fixed price of $80 to $95/MWh ($0.08 to $0.095/kWh)</t>
  </si>
  <si>
    <t>Texas Commission on Environmental Quality</t>
  </si>
  <si>
    <t>Village of Minster - S&amp;amp;C Electric Company</t>
  </si>
  <si>
    <t>The project located in Minster, Ohio was built in conjunction with the local municipal utility, the Village of Minster. This project is the largest U.S. facility of its kind connected through a municipal utility. The construction of the energy storage facility started in October last year. The project consists of a 4.3 MW solar plant and a 7 MW PureWave system installed in Minster which provides fully integrated storage management and power conversion for 3-MWh of lithium ion-batteries.  Half Moon Ventures (HMV) and the Village of Minster benefit from four unique revenue streams, which will offset the costs of grid improvements while improving the rate of return. HMV will be able to sell into PJMâ€™s frequency regulation market, which helps to provide grid reliability for more than 60 million customers. The Village of Minster will use the energy storage system to defer T&amp;amp;amp;D costs, improve power quality and shave peak demand.</t>
  </si>
  <si>
    <t xml:space="preserve">Electric Energy Time Shift, Frequency Regulation, Renewables Energy Time Shift, Stationary Transmission/Distribution Upgrade Deferral, </t>
  </si>
  <si>
    <t>247 N. Ohio St</t>
  </si>
  <si>
    <t>Minster</t>
  </si>
  <si>
    <t>http://www.sandc.com/globalassets/sac-electric/documents/sharepoint/documents---all-documents/case-study-657-1000.pdf</t>
  </si>
  <si>
    <t>Village of Minster (Ohio)</t>
  </si>
  <si>
    <t>4.3 MW Solar Farm</t>
  </si>
  <si>
    <t>Half Moon Ventures (HMV)</t>
  </si>
  <si>
    <t>S&amp;amp;C Electric Company</t>
  </si>
  <si>
    <t>The Village of Minster will be able to defer $350,000 of T&amp;amp;D costs, improve power quality and shave peak demand.</t>
  </si>
  <si>
    <t>Long Island Community Microgrid Project - 5 MW / 25 MWh</t>
  </si>
  <si>
    <t>Planned for the East Hampton area, the Long Island Community Microgrid Project aims to achieve nearly 50% of its grid-area electric power requirements from local solar and sets the stage to avoid hundreds of millions of dollars in transmission investments that otherwise would be required to deliver power to the region.  The result will be an optimized local energy system combining up to 15 megawatts of solar power with a 25-megawatt-hour energy storage system. The renewables-based solution will also provide backup power to critical loads, including two Suffolk County Water Authority water pumping and filtration plants and the Springs Fire District facility, during outages.</t>
  </si>
  <si>
    <t xml:space="preserve">Grid-Connected Commercial (Reliability &amp;amp; Quality), Grid-Connected Residential (Reliability), Microgrid Capability, Resiliency, Stationary Transmission/Distribution Upgrade Deferral, </t>
  </si>
  <si>
    <t>East Hampton</t>
  </si>
  <si>
    <t>http://www.huffingtonpost.com/craig-lewis/on-long-island-a-smarter-more-resilient-power-system_b_8112300.html?utm_hp_ref=green&amp;amp;ir=Green&amp;amp;utm_source=Sailthru&amp;amp;utm_medium=email&amp;amp;utm_campaign=Issue:%202015-09-15%20Utility%20Dive%20Storage&amp;amp;utm_term=Utility%20Dive:%20Storagehttp://</t>
  </si>
  <si>
    <t>Public Service Enterprise Group of Long Island (PSEGLI)</t>
  </si>
  <si>
    <t>Kwigillingok Wind-Diesel Battery Hybrid</t>
  </si>
  <si>
    <t>Intelligent Energy Systems will demonstrate the use of smart inverters and high performance vehicle-format lithium ion batteries to provide short term energy storage in the Kwigillingok High Penetration Wind System.  Similar to the villages of Kongiganak and Tuntutuliak, Kwigillingok is remote, roadless, and very windy. Also very similar is the fact that IES installed a high-tech, holistic system of wind turbines, Electric Thermal Storage (ETS) stoves, a load regulator, and a SCADA system to control it all. What makes Kwigillingok even more advanced is a Battery Energy Storage System (BESS). Utilizing the newest lithium-ion batteries from the auto industry, IES has provided the means to run the entire village from wind power. This means that, with wind, the lights are on, but the diesel generators are OFF. For at least 33% of the year: No noise, no pollution, no fuel cost, no maintenance. Now that this system is finished, expected fuel cost savings are 50% or better.</t>
  </si>
  <si>
    <t xml:space="preserve">Ramping, Renewables Capacity Firming, </t>
  </si>
  <si>
    <t>Kwigililngok</t>
  </si>
  <si>
    <t>http://www.alaskajournal.com/business-and-finance/2014-06-05/wind-power-storage-generating-heat-displacing-diesel</t>
  </si>
  <si>
    <t>24.09.2015</t>
  </si>
  <si>
    <t>Wind and Diesel</t>
  </si>
  <si>
    <t>Kwigillingok Power Company</t>
  </si>
  <si>
    <t>Samsung Bosch</t>
  </si>
  <si>
    <t>ABB Distributed Energy Storage (DES)</t>
  </si>
  <si>
    <t>IES (Intelligent Energy Systems)</t>
  </si>
  <si>
    <t>Chaninik Wind Group</t>
  </si>
  <si>
    <t>EPRI / SunEdison Net-Zero Home Pilot</t>
  </si>
  <si>
    <t>SunEdison, Inc. announced that it is supplying advanced battery systems in a project to build 9 net-zero energy homes in Fontana, Calif. The project is led by the Electric Power Research Institute (EPRI), with the support of the California Public Utilities Commission, and lead project partners major national homebuilder Meritage Homes and local utility Southern California Edison.  The research institute is leading the project to evaluate how net-zero energy homes that generate and store their own energy impact the local electricity grid. This project is important for future grid planning because under the California Public Utilities Commission&amp;#039;s Energy Efficiency Strategic Plan, California aims to have all new homes be net-zero starting in 2020, and all new commercial buildings by 2030.</t>
  </si>
  <si>
    <t xml:space="preserve">Electric Bill Management with Renewables, Grid-Connected Residential (Reliability), Microgrid Capability, Renewables Energy Time Shift, </t>
  </si>
  <si>
    <t>http://www.prnewswire.com/news-releases/sunedison-supplies-battery-storage-in-net-zero-energy-home-pilot-project-in-fontana-calif-300143913.html</t>
  </si>
  <si>
    <t>16.09.2015</t>
  </si>
  <si>
    <t>LG Chem, GELI, Eguana Tech</t>
  </si>
  <si>
    <t>California Public Utilities Commission</t>
  </si>
  <si>
    <t>Meritage Homes</t>
  </si>
  <si>
    <t>1 MW / 2 MWh - EPRI + Southern Company Pilot BESS - Cedartown, Georgia</t>
  </si>
  <si>
    <t>Located in Cedartown, Georgia, the new research project will test and evaluate a 1 MW /2 MWh battery energy storage system (BESS) using lithium-ion battery technology â€“ similar to the battery chemistry in electric vehicles and many of todayâ€™s consumer electronics.  (http://www.southerncompany.com/news/2015-09-17-so-cedartown.cshtml)</t>
  </si>
  <si>
    <t xml:space="preserve">Electric Energy Time Shift, Load Following (Tertiary Balancing), Renewables Capacity Firming, Renewables Energy Time Shift, Voltage Support, </t>
  </si>
  <si>
    <t>151 N. Park Blvd.</t>
  </si>
  <si>
    <t>Cedartown</t>
  </si>
  <si>
    <t>http://www.businesswire.com/news/home/20150917005768/en/LG-Chem-Powers-Energy-Storage-System-Solar#.VgmXwstVhBd</t>
  </si>
  <si>
    <t>08.12.2014</t>
  </si>
  <si>
    <t>17.09.2015</t>
  </si>
  <si>
    <t>1 MW Solar (PV) Farm</t>
  </si>
  <si>
    <t>Southern Company / Georgia Power</t>
  </si>
  <si>
    <t>Mari&amp;#039;s Gardens Aquion Energy</t>
  </si>
  <si>
    <t>NIDON Clean Energy, in partnership with ZBB Energy Corporation and Aquion Energy, is providing Mari&amp;#039;s Gardens a renewable energy system to power their aquaponics operation. Mari&amp;#039;s Gardens received a USDA Rural Development REAP grant for Energy Efficiency and Renewable Energy Projects. The funds will be used to provide solar power and battery storage.</t>
  </si>
  <si>
    <t xml:space="preserve">Electric Bill Management, Onsite Renewable Generation Shifting, </t>
  </si>
  <si>
    <t>http://www.nidoncomputer.com/in-the-news/solarpowerandbatterystoragepowerslocalfarm</t>
  </si>
  <si>
    <t>14.05.2015</t>
  </si>
  <si>
    <t>Mari&amp;#039;s Gardens</t>
  </si>
  <si>
    <t>NIDON Clean Energy</t>
  </si>
  <si>
    <t>USDA REAP Grant</t>
  </si>
  <si>
    <t>China Southern Power Grid - Highpower International - 100 kWh ESS</t>
  </si>
  <si>
    <t>Highpower International, Inc. , developer, manufacturer, and marketer of lithium and nickel-metal hydride (Ni-MH) rechargeable batteries, management systems and recycling services has secured a contract to produce a 100KWH energy storage system (ESS) for China Southern Power Grid Co., Ltd. (CSPG).  This ESS system is designed to maintain a balance of supply and demand over the south China grid as part of a long-term energy storage project developed by CSPG.  While financial terms of the agreement were not disclosed, the contract is expected to be filled, with all batteries and battery management system (BMS) delivered, by the end of May 2015.</t>
  </si>
  <si>
    <t>http://www.prnewswire.com/news-releases/highpower-international-awarded-energy-storage-project-from-china-southern-power-grid-300075868.html</t>
  </si>
  <si>
    <t>China Southern Power Grid Co., Ltd.</t>
  </si>
  <si>
    <t>Highpower International Inc.</t>
  </si>
  <si>
    <t xml:space="preserve">Dundalk Institute of Technology (DkIT) Wind Turbine Energy Storage - CALMAC </t>
  </si>
  <si>
    <t>CALMAC installed its IceBank energy storage tanks at the Dundalk Institute of Technology (DkIT) in Ireland.  A large commercial on-campus wind turbine creates energy for the making of ice, which is then stored in the tanks. The next day, the ice is melted to cool the historic PJ Carroll building when it is full of occupants and the outside temperatures are at their highest and demand for electricity is peaking.  In 2012 alone, the wind turbine equipped with energy storage was able to produce 1,440 MWh, 79 percent of which was consumed by the university with the remaining sold back to the grid. The turbine generates 40 percent of the campusâ€™ electrical energy requirements.</t>
  </si>
  <si>
    <t>Dublin Road</t>
  </si>
  <si>
    <t>Dundalk</t>
  </si>
  <si>
    <t>County Louth</t>
  </si>
  <si>
    <t>A91 K584</t>
  </si>
  <si>
    <t>http://www.calmac.com/dundalk-institute-of-technology-dkit</t>
  </si>
  <si>
    <t>26.08.2011</t>
  </si>
  <si>
    <t>On-site Wind</t>
  </si>
  <si>
    <t>Dundalk Institute of Technology (DkIT)</t>
  </si>
  <si>
    <t>CALMAC</t>
  </si>
  <si>
    <t>500 kW - Microgrid Research and Innovation Park at University of Ontario Institute of Technology (UOIT)</t>
  </si>
  <si>
    <t>The Microgrid Research and Innovation Park will develop and demonstrate a functioning â€˜grid-tiedâ€™ microgrid at the University of Ontario Institute of Technology (UOIT) campus in Oshawa. A 500kW Lithium ion (Li-ion) battery energy storage system, inverter system, 50kW solar PV generation and microgrid controller/optimizer will be integrated with the existing 1.6MW diesel and 2.4MW Combined Heat and Power (CHP) generation plants for this microgrid. The islanded microgrid will power first-priority critical loads during grid interruptions that are isolated from the grid until overall power is restored.</t>
  </si>
  <si>
    <t>http://www.energy.gov.on.ca/en/smart-grid-fund/smart-grid-fund-projects/panasonic-eco-solutions-canada/</t>
  </si>
  <si>
    <t>University of Ontario Institute of Technology (UOIT)</t>
  </si>
  <si>
    <t>Ontario Ministry of Energy Smart Grid Fund</t>
  </si>
  <si>
    <t>200 kW University of South Florida St. Petersburg</t>
  </si>
  <si>
    <t>The USFSP research project is seeking to learn more about renewable solutions and how to store and use energy from the sun. The project comes from a $1 million grant from Duke Energy.  The 100 kW solar photovoltaic (PV) system is installed on the roof of a parking garage, underneath the canopy of solar panels there is space for parking. The 100 kW solar array is connected to a 200 kW battery system. The USFSP research project is seeking to learn more about renewable solutions and how to store and use energy from the sun.</t>
  </si>
  <si>
    <t>St. Petersburg</t>
  </si>
  <si>
    <t>Florida</t>
  </si>
  <si>
    <t>http://cleantechnica.com/2015/05/29/tesla-battery-used-duke-energy-florida-university-south-florida-solar-project/</t>
  </si>
  <si>
    <t>22.05.2015</t>
  </si>
  <si>
    <t>University of South Florida St. Petersburg</t>
  </si>
  <si>
    <t>Duke Energy Florida</t>
  </si>
  <si>
    <t>8 MWh Con Edison &amp;amp; GE - Central Valley, CA</t>
  </si>
  <si>
    <t>GE has announced it will supply Con Edison Development (CED) with an 8 MWh battery energy storage system in Central Valley, California.  The new storage solution will utilise GEâ€™s Mark VIe-based plant control system, Brilliance MW Inverters, and packaged lithium ion battery modules. The project marks the first occasion on which GE has introduced a lithium ion (Li-ion) battery solution which is supported by associated long-term service agreements. The system will provide 2 MW of power over a four-hour period and includes delivery of a complete energy storage system, with associated long term service agreements.  Working with CED, GE utilized advanced analytics and modeling to evaluate potential benefits of the energy storage system. The California-based installation will be CEDâ€™s first energy storage project and will serve as a learning tool for optimizing and operating energy storage facilities in the future.  Operations on the site are expected to begin within the next 6 to 9 months.</t>
  </si>
  <si>
    <t>Central Valley</t>
  </si>
  <si>
    <t>http://www.businesswire.com/news/home/20150416005122/en/Con-Edison-Development-Enters-Agreement-Procure-GE#.Ve9YlRFVhBc</t>
  </si>
  <si>
    <t>16.04.2015</t>
  </si>
  <si>
    <t>GE Energy Storage</t>
  </si>
  <si>
    <t>Con Edison Development</t>
  </si>
  <si>
    <t>1 MW - SunSmart Emergency Shelters Program</t>
  </si>
  <si>
    <t>The SunSmart Emergency Shelter Program has installed more than 115 solar+storage systems in Florida schools, supplying over 1 MW of solar generation capacity and providing resilient power to emergency shelters across the state.  Each solar+storage system is composed of a 10-kW SolarWorld PV array, a 25-kWh Sun-xtender lead-acid battery pack, and a 10-kW battery-based Outback inverter. The systems have the capability to sell electricity to the utility during normal operation and supply backup emergency electricity to power critical loads in the designated Enhanced Hurricane Protected Area of each school. Emergency power from the solar+storage systems can be accessed by any emergency response organization and the schools collectively have the capacity to shelter 10,000 to 50,000 people during a disaster.</t>
  </si>
  <si>
    <t>http://www.cleanegroup.org/assets/2015/Energy-Storage-101.pdf</t>
  </si>
  <si>
    <t>30.05.2014</t>
  </si>
  <si>
    <t>Concorde Battery Corporation</t>
  </si>
  <si>
    <t>Outback Power</t>
  </si>
  <si>
    <t>Sumava National Park CellCube</t>
  </si>
  <si>
    <t>The energy storage project was officially opened in June 2015 to supply the first e-charging station located in the National Park Å umava with green power. The park is part of the Bohemian Forest, one of the largest connected forest areas in Central Europe. In order to supply a fleet of electric vehicles, which can be rented by visitors, a green solution was sought, that could also operate grid-independent. In this case the CellCube storage system works in combination with an 11 kWp solar system as well as with a 5 kW wind power plant. The combination of power generation from renewable energy sources with a storage system allows for 100% CO2-free charging of electric vehicles, 24 hours a day, seven days a week.</t>
  </si>
  <si>
    <t xml:space="preserve">Grid-Connected Commercial (Reliability &amp;amp; Quality), Microgrid Capability, </t>
  </si>
  <si>
    <t>Sumava</t>
  </si>
  <si>
    <t>Bohemian Forest</t>
  </si>
  <si>
    <t>http://www.altenergymag.com/news/2015/08/24/first-cellcube-vanadium-redox-flow-storage-systems-installed-in-czech-republic/21098/</t>
  </si>
  <si>
    <t>11 kW solar and 5 kW wind</t>
  </si>
  <si>
    <t>National Park Sumava</t>
  </si>
  <si>
    <t>B64 s.r.o.</t>
  </si>
  <si>
    <t>250 kWh Berkshire Farm (Anesco UK)</t>
  </si>
  <si>
    <t>UK energy efficiency solutions company, Anesco, has installed a second 250 kWh commercial-scale unit. The battery storage unit has been connected to an existing solar array in Berkshire. It follows the installation by Anesco of a 250kWh unit in Dorset, in September 2014, which was the first unit of its kind to be installed in the UK.</t>
  </si>
  <si>
    <t xml:space="preserve">Onsite Renewable Generation Shifting, Renewables Capacity Firming, Resiliency, </t>
  </si>
  <si>
    <t>England</t>
  </si>
  <si>
    <t>http://cleantechnica.com/2015/06/23/second-250-kwh-energy-storage-unit-installed-uk/?utm_source=Energy+Storage+Report&amp;amp;utm_campaign=399caa9ab8-ESR_2_10_1210_2_2012&amp;amp;utm_medium=email&amp;amp;utm_term=0_bd57f7e9aa-399caa9ab8-80843329</t>
  </si>
  <si>
    <t>23.06.2015</t>
  </si>
  <si>
    <t>NMI</t>
  </si>
  <si>
    <t>BYD Company Ltd</t>
  </si>
  <si>
    <t>Anesco Ltd.</t>
  </si>
  <si>
    <t>Randolph-Macon College - Dominion Virginia Power</t>
  </si>
  <si>
    <t>Dominion Virginia Power installed more than 265 solar panels on the rooftop of R-MC&amp;#039;s Copley Science Center, making this project the stateâ€™s first fully integrated solar and battery storage site of its kind, which will help provide a steady delivery of electricity even when the sun is not shining. The project, under Dominion Virginia Powerâ€™s Solar Partnership Program, will test two unique battery technologies, along with the roof-mounted solar system, to determine its effects on the distribution system.</t>
  </si>
  <si>
    <t>304 Caroline Street</t>
  </si>
  <si>
    <t>Ashland</t>
  </si>
  <si>
    <t>http://cleantechnica.com/2015/04/27/vizn-flow-battery-system-installed-randolph-college/</t>
  </si>
  <si>
    <t>22.04.2015</t>
  </si>
  <si>
    <t>Dominion Virginia Power</t>
  </si>
  <si>
    <t>ViZn Energy</t>
  </si>
  <si>
    <t>Glasgow Electric Plant Board - Sunverge 165 Home Pilot</t>
  </si>
  <si>
    <t>The Glasgow Electric Plant Board (EPB) in Kentucky is installing Sunvergeâ€˜s energy storage devices for use during times of peak demand.  The municipally-owned utility, which serves a town of 14,000, will install the 6 kW / 11.6 kWh Sunverge system in 165 homes, providing utility-grade storage at individual homes along with cloud software to manage the storage. The devices will capture power from the electric grid at night or when demand and cost are lower. When demand peaks and costs are higher, the utility will order the batteries to release that power and distribute it, reducing the need to supply additional power from traditional generating plants.</t>
  </si>
  <si>
    <t xml:space="preserve">Electric Bill Management, Grid-Connected Residential (Reliability), Resiliency, </t>
  </si>
  <si>
    <t>Glasgow</t>
  </si>
  <si>
    <t>Kentucky</t>
  </si>
  <si>
    <t>http://www.energymanagertoday.com/small-utility-deploys-energy-storage-customers-homes-0114674/</t>
  </si>
  <si>
    <t>07.08.2015</t>
  </si>
  <si>
    <t>Glasgow Electric Plant Board (EPB)</t>
  </si>
  <si>
    <t>National Park Service Isle Royale</t>
  </si>
  <si>
    <t>Johnson Controls and Princeton Power Systems created and commissioned two separate microgrid systems on opposite ends of the island â€“ the â€˜Rock Harbor Siteâ€™ and â€˜Windigo Siteâ€™ for the JCI Isle Royale Proejct.  Prior to the project, each island currently was powered by generators only. Each system includes PV arrays, batteries, generators, and two Princeton Power Systems inverters -- there are four inverters total. One inverter will connect to the PV array and one will connect to the battery bank. A site controller will manage the microgrid, performing monitoring and control tasks.  The overall goal of the new system is to minimize the use of the generators, providing power to the grid using mostly PV and battery and using the generators only to charge the batteries and at times when PV and battery cannot meet the load on the system.</t>
  </si>
  <si>
    <t xml:space="preserve">Microgrid Capability, On-Site Power, </t>
  </si>
  <si>
    <t>Houghton</t>
  </si>
  <si>
    <t>http://www.nps.gov/isro/index.htm</t>
  </si>
  <si>
    <t>National Park Service</t>
  </si>
  <si>
    <t>SolarWorld, GNB Absolute, Caterpillar</t>
  </si>
  <si>
    <t>Johnson Controls, Inc.</t>
  </si>
  <si>
    <t>Borkum Island - Smart Grid Project - Netfficient</t>
  </si>
  <si>
    <t>Netfficient will demonstrate feasibility of local small scale storage technologies covering low voltage and medium voltage scenarios and a wide range of applications and functionalities.  The following storage technologies will be integrated:       Super Capacitors      Li-ion batteries      Second Life Electric Vehicle Batteries      and Home Hybrid technologies as a combination of the above</t>
  </si>
  <si>
    <t>Borkum</t>
  </si>
  <si>
    <t>http://netfficient-project.eu/</t>
  </si>
  <si>
    <t>NETfficient</t>
  </si>
  <si>
    <t>Ayesa Advanced Technologies S.A.</t>
  </si>
  <si>
    <t>European Union&amp;#039;s Horizon 2020 (grant agreement No 646463)</t>
  </si>
  <si>
    <t>Bucknell University Thermal Energy Storage</t>
  </si>
  <si>
    <t>In 2013, Bucknell University selected DN Tanks to design and build a 0.9 million gallon Thermal Energy Storage (TES) tank through a competitive bid process. H.F. Lenz provided the specifications and drawings for the TES system. The TES tank is designed for 6,500 ton-hrs of useable thermal storage capacity. In 2013 and before the TES system was in operation, the electric load peaked at over 2,000 kW. Then, on a comparable day in 2014 and with the TES in operation, the electric load was just over 1,000 kW.</t>
  </si>
  <si>
    <t>Lewisburg</t>
  </si>
  <si>
    <t>http://www.dntanks.com/projects/thermal-energy-storage-for-bucknell-university/</t>
  </si>
  <si>
    <t>Bucknell University</t>
  </si>
  <si>
    <t>H.F. Lenz</t>
  </si>
  <si>
    <t>Dal Molin Thermal Energy Storage</t>
  </si>
  <si>
    <t>Dal Molin is located in a heavily populated area that was the former site of an Italian air base in Vicenza, Italy. The site was transferred from the Italian military to the U.S. Army in order to create a large, urban campus fit for residential and operational buildings. With efforts to optimize energy use, the U.S. Army constructed a new central energy plant which provides energy for the Dal Molin campus and utilizes fossil fuels to generate electricity and heat. The design of the new energy system is estimated to reduce total energy use and save more than 42 percent of the annual costs. A significant portion of this energy and cost savings is attributed to a Thermal Energy Storage (TES) tank, which allows the central energy plant to reduce their peak electric load and subsequently their energy costs.</t>
  </si>
  <si>
    <t>Vicenza</t>
  </si>
  <si>
    <t>http://www.dntanks.com/projects/thermal-energy-storage-tank-in-vicenza-italy/</t>
  </si>
  <si>
    <t>25.08.2015</t>
  </si>
  <si>
    <t>U.S. Federal Government</t>
  </si>
  <si>
    <t>CMC-Ravenna</t>
  </si>
  <si>
    <t>Rosser International Inc.</t>
  </si>
  <si>
    <t>500 kW Kashiwa Smart City Hitachi Li-ion AEMS - Mitsui Fudosan Co., Ltd.</t>
  </si>
  <si>
    <t>The battery system is to be connected to the Kashiwa-no-ha Area Energy Management System (AEMS) that Hitachi installed in Kashiwa-no-ha Smart City, and will support power pooling, supply-demand fluctuation management, and emergency power maintenance during power cuts. The battery system comprises 13,824 Hitachi Chemical lithium-ion batteries (CH75) provided by Hitachi Chemical, and boasts a number of outstanding features such as a long operating life, large-current charge-discharge, and a high-rigidity structure. Charge-discharge of these lithium-ion batteries is managed through a connection to Hitachiâ€™s 500 kW Power Conditioning System (PCS). The system is able to provide 3.8 MWh of energy making it one of the largest systems in Japan.</t>
  </si>
  <si>
    <t xml:space="preserve">Load Following (Tertiary Balancing), Renewables Capacity Firming, Renewables Energy Time Shift, Resiliency, </t>
  </si>
  <si>
    <t>Kashiwa City</t>
  </si>
  <si>
    <t>Chiba Prefecture</t>
  </si>
  <si>
    <t>http://www.hitachi-chem.co.jp/english/information/2014/n_140428.html</t>
  </si>
  <si>
    <t>220 kW Solar Power Generator, Emergency Gas-Powered Generator</t>
  </si>
  <si>
    <t>Mitsui Fudosan Co., Ltd.</t>
  </si>
  <si>
    <t>2 MW / 6 MWh ViZn Energy - Ontario IESO Project - Hecate Energy</t>
  </si>
  <si>
    <t>The Ontario Independent Electricity System Operator (IESO) is continuing to build out their energy storage capabilities. Hecate Energy has a contract for part of that build out and recently chose technology provider ViZn Energy Systems Inc. (ViZn) to provide a 2 MW / 6 MWh zinc-iron redox flow battery system for the provision of ancillary services to the Ontario grid operated by the IESO.</t>
  </si>
  <si>
    <t xml:space="preserve">Frequency Regulation, Renewables Capacity Firming, Resiliency, </t>
  </si>
  <si>
    <t>IESO (TBD)</t>
  </si>
  <si>
    <t>http://www.marketwatch.com/story/vizn-energy-systems-2mw-zinc-iron-redox-flow-battery-system-selected-by-hecate-energy-for-ontario-ieso-project-2015-08-18</t>
  </si>
  <si>
    <t>18.08.2015</t>
  </si>
  <si>
    <t>Hecate Energy</t>
  </si>
  <si>
    <t>Dukhan Oil Field</t>
  </si>
  <si>
    <t>Nickel based Battery</t>
  </si>
  <si>
    <t>Nickel-cadmium Battery</t>
  </si>
  <si>
    <t>Kentz is currently working on a 190 million dollar contract for Qatar Petroleum to provide a dedicated Supervisory Control and Data Acquisition (SCADA) network infrastructure to monitor the 775 wellheads in the Dukhan Oilfield from designated stations.  Saft, has been awarded a contract by Kentz to supply its Sunica.plus batteries for critical solar powered systems serving Qatar Petroleumâ€™s Dukhan oilfield. Over the next two years, some 40,000 of the nickel-based Sunica.plus batteries will be deployed at around 775 wells across the oilfield, where they will provide energy storage and backup power for wellhead industrial control systems and corrosion protection systems.</t>
  </si>
  <si>
    <t xml:space="preserve">On-Site Power, Renewables Capacity Firming, Resiliency, </t>
  </si>
  <si>
    <t>Dukhan</t>
  </si>
  <si>
    <t>Al Rayyan</t>
  </si>
  <si>
    <t>Qatar</t>
  </si>
  <si>
    <t>http://www.businesswire.com/news/home/20150325006117/en/Saft-Wins-10-Million-Dollar-Energy-Storage#.VduIcflVikp</t>
  </si>
  <si>
    <t>25.03.2015</t>
  </si>
  <si>
    <t>Qatar Petroleum</t>
  </si>
  <si>
    <t>Kentz</t>
  </si>
  <si>
    <t>Star Island Microgrid</t>
  </si>
  <si>
    <t>New Hampshireâ€™s Star Island boasts the largest off-grid solar farm in New England. The installation includes a 130 kW solar installation as well as a 600 kW battery system which has replaced a couple of diesel generators. Star Island is 6 miles off the coast and before the microgrid project had to rely on diesel power for their electricity needs.</t>
  </si>
  <si>
    <t xml:space="preserve">Microgrid Capability, On-Site Power, Renewables Capacity Firming, </t>
  </si>
  <si>
    <t>Star Island</t>
  </si>
  <si>
    <t>http://nhpr.org/post/granite-geek-solar-microgrid-star-island-may-be-model-mainland</t>
  </si>
  <si>
    <t>27.06.2015</t>
  </si>
  <si>
    <t>130 kW Solar</t>
  </si>
  <si>
    <t>Star Island Power, LLC</t>
  </si>
  <si>
    <t>Exide</t>
  </si>
  <si>
    <t>Ayer Electric</t>
  </si>
  <si>
    <t>Dublin, Ireland - Gaelectric, Tesla - 1 MW BESS</t>
  </si>
  <si>
    <t>Gaelectric and Tesla today announced the purchase and planned deployment of Tesla Energy&amp;#039;s first battery power utility-scale project in Ireland. The initial demonstration project, 1-MW in size, is targeted for deployment in 2016. Tesla and Gaelectric are focused on exploring the development and demonstration of innovative business models for energy storage within transmission systems.</t>
  </si>
  <si>
    <t>http://www.prnewswire.com/news-releases/tesla-and-gaelectric-to-introduce-tesla-battery-storage-to-ireland-505326471.html</t>
  </si>
  <si>
    <t>28.05.2015</t>
  </si>
  <si>
    <t>Flinders Island - Hydro Tasmania</t>
  </si>
  <si>
    <t>Hydro Tasmania has signed contracts totaling nearly $4 million for work on its renewable energy and storage project on Flinders Island, with Toshiba winning the contract for the supply of battery cells.  The Flinders Island Hybrid Energy Hub â€“ announced earlier this year â€“ will significantly increase renewable energy use on the island and reduce the use and importation of expensive diesel fuel by up to 60 per cent</t>
  </si>
  <si>
    <t xml:space="preserve">Microgrid Capability, On-Site Power, Onsite Renewable Generation Shifting, Renewables Capacity Firming, Resiliency, </t>
  </si>
  <si>
    <t>Whitemark</t>
  </si>
  <si>
    <t>http://cleantechnica.com/2015/08/04/toshiba-wins-contract-to-supply-battery-cells-for-flinders-island-hybrid-energy-hub/?utm_source=feedburner&amp;amp;utm_medium=feed&amp;amp;utm_campaign=Feed%3A+IM-cleantechnica+%28CleanTechnica%29</t>
  </si>
  <si>
    <t>04.08.2015</t>
  </si>
  <si>
    <t>11.12.2017</t>
  </si>
  <si>
    <t>RF Industries</t>
  </si>
  <si>
    <t>ARENA has two objectives: 1. Improve the competitiveness of renewable energy technologies 2. Increase the supply of renewable energy in Australia</t>
  </si>
  <si>
    <t>2 MW Potsdam, New York - Microgrid</t>
  </si>
  <si>
    <t>The microgrid will use local renewable resources as much as possible. The proposal calls for 3 megawatts (MW) of combined heat and power generators, 2 MW of solar PV, 2 MW of storage, and 900 kW or more of hydropower A $1.2 million grant from the DOEâ€™s Office of Electricity Delivery and Energy Reliability and a $300,000 investment from GE will be used to develop an enhanced microgrid control system (eMCS). The control system will keep the townâ€™s electricity on for several days if the main power station goes down, and will also help National Grid better integrate distributed energy resources into the grid. The microgrid will normally operate in a grid-connected mode. The eMCS will also be used to maximize the operating revenue of any individuals who have their own distributed generation systems. While studies are still being conducted, the hope is that during an extreme event when the main grid goes down, the microgrid will operate in island mode and use energy storage to help power essential services for up to two weeks. These services include SUNY Potsdam, Clarkson University, and critical municipal and emergency facilities such as local police, fire, hospital, potential shelter locations, and water/sewer facilities.</t>
  </si>
  <si>
    <t xml:space="preserve">Microgrid Capability, Renewables Energy Time Shift, Resiliency, </t>
  </si>
  <si>
    <t>Potsdam</t>
  </si>
  <si>
    <t>http://www.geglobalresearch.com/news/press-releases/ge-utility-government-academia-partner-underground-microgrid-project-improve-electricity-reliability-nys-north-country</t>
  </si>
  <si>
    <t>DOEâ€™s Office of Electricity Delivery and Energy Reliability</t>
  </si>
  <si>
    <t>GE Global Research</t>
  </si>
  <si>
    <t>National Renewable Energy Laboratory (NREL)</t>
  </si>
  <si>
    <t>The National Renewable Energy Laboratory does advanced research on all of the latest technologies in renewable energy and storage as well as how to implement them into the existing grid.</t>
  </si>
  <si>
    <t>http://www.nrel.gov/</t>
  </si>
  <si>
    <t>Bakken Hale Microgrid</t>
  </si>
  <si>
    <t>The 512-panel array at the Bakken Estate at Kiholo Bay is generating enough electricity to power the residence while reducing its carbon footprint to almost nothing. Energy from the 177 kW array flows into a 2,500-square-foot air conditioned control and battery room where massive banks of Aquion batteries store the electricity in a 1 MWh system. The system replaces three 150 kW propane generators that had been in use for 23 years prior to the microgrid installation.</t>
  </si>
  <si>
    <t xml:space="preserve">Microgrid Capability, On-Site Power, Onsite Renewable Generation Shifting, Resiliency, </t>
  </si>
  <si>
    <t>Kiholo Bay</t>
  </si>
  <si>
    <t>http://westhawaiitoday.com/news/local-news/thing-solar-micro-grid-meets-estate-s-power-needs-and-then-some</t>
  </si>
  <si>
    <t>Earl Bakken</t>
  </si>
  <si>
    <t>Renewable Energy Services, Inc.</t>
  </si>
  <si>
    <t>110 kW Kitakyushu Museum of Natural History &amp;amp; Human History</t>
  </si>
  <si>
    <t>Hybrid Lead-acid Battery/Electro-chemical capacitor</t>
  </si>
  <si>
    <t>Furukawa Battery has set up two smart grid demonstrations of UltraBatteryÂ® technology at Kitakyushu Museum of Natural History &amp;amp;amp; Human History.  The first is a 10kW facility peak shifting application that uses 32 UltrabatteryÂ® cells (100 Ah, 6 volts). The second is a 100kW facility peak shifting application that uses 192 UltrabatteryÂ® cells (500 Ah, 2 volts).</t>
  </si>
  <si>
    <t>Kitakyushu</t>
  </si>
  <si>
    <t>http://www.ultrabattery.com/case-studies/case-studies-stationary/</t>
  </si>
  <si>
    <t>19.08.2015</t>
  </si>
  <si>
    <t>Furukawa Battery</t>
  </si>
  <si>
    <t>10 kW / 100 kWh Haak Fruitfarm Gildemeister CellCube</t>
  </si>
  <si>
    <t>Fifth generation fruit grower Claus Haak with his farm in the wonderful Altes Land region near Hamburg has decided to generate as much of the energy he needs for cultivation through to the sale of his apples from renewable sources using a photovoltaic system and also to buffer this electricity in an energy storage system so it can be used on overcast days or at night.   The system utilizes a Gildemeister CellCube FB 10-100. The CellCube energy storage system is based on vanadium redox flow technology which allows for stable power supply. The Haak family has taken on a pioneering role in resource-saving energy generation and harbors the vision â€“ one that will hopefully soon come true â€“ of running the farm to 100% on the energy they produce themselves completely independently of the public electricity grid.</t>
  </si>
  <si>
    <t xml:space="preserve">Electric Bill Management with Renewables, On-Site Power, </t>
  </si>
  <si>
    <t>Altes Land</t>
  </si>
  <si>
    <t>Hamburg</t>
  </si>
  <si>
    <t>http://energy.gildemeister.com/en/company/news/fruitfarm-haak-cellcube/315956</t>
  </si>
  <si>
    <t>Haak</t>
  </si>
  <si>
    <t>Gildemeister Energy Solutions</t>
  </si>
  <si>
    <t>30 kW / 300 kWh DMG Mori Seiki Headquarters</t>
  </si>
  <si>
    <t>DMG Mori Seiki Co. Ltd.â€™s new headquarters in Tokyo is secured against blackouts by CellCube storage systems. The new headquarters building relies on its own power generation and storage of that energy produced on-site. Three CellCube FB 10-100 units will be utilized to store the energy produced from the solar installation on the roof of the building.  A small wind turbine, the WindCarrier, serves as an additional energy supplier. The WindCarrier, with its vertical rotation axis, has minimum space requirements â€“ in this case it was placed in the city center of Tokyo on DMG MORIâ€™s grounds. The idea of space-saving installations plays a vital role due to Tokyoâ€™s lack of space. The energy project shows how energy can be produced safely and sustainably for on-site use. The energy produced is not only used for on-site consumption but also for peak shaving and emergency power supply.</t>
  </si>
  <si>
    <t>Tokyo</t>
  </si>
  <si>
    <t>http://energy.gildemeister.com/en/company/news/cellcube-dmg-mori-tokyo/334194</t>
  </si>
  <si>
    <t>DMG Mori Seiki Co. Ltd.</t>
  </si>
  <si>
    <t>30 MW SK Innovation BESS</t>
  </si>
  <si>
    <t>SK Innovation is developing a 30 MW battery storage project in Germanyâ€™s â€œsolar valleyâ€. The system will be located in Magdeberg, Saxony-Anhalt where in 2011 well over 60% of the Saxony-Anhaltâ€™s electricity came from renewable resources.  Batteries can store electricity generated by solar and wind power when conditions are favorable, so it can be used when they are not. Electricity storage is the second part of the renewable energy solution. By investing in new battery systems, Germany is continuing down the path it started on to shift away from nuclear power.</t>
  </si>
  <si>
    <t>Magdeberg</t>
  </si>
  <si>
    <t>Saxony-Anhalt</t>
  </si>
  <si>
    <t>http://cleantechnica.com/2014/10/27/30-mw-storage-battery-built-germany/</t>
  </si>
  <si>
    <t>Saxony-Anhalt, Germany</t>
  </si>
  <si>
    <t>SK Innovation</t>
  </si>
  <si>
    <t>2.2 MW Pando Project ESS</t>
  </si>
  <si>
    <t>The project in Boliviaâ€™s Pando department, on the border with Brazil and Peru, combines a 5 MW PV array with 16 MW diesel generation. Isotron SAU, a subsidiary of Spainâ€™s Isastur Group, is responsible for the construction portion of the project and Saft was awarded the contract to supply the megawatt scale lithium-ion energy storage system.  Pando is in the remote tropical northern area of Bolivia in the Amazonian rain forest. It is not connected to the countryâ€™s national grid, resulting in electricity coverage of just 65 percent, with the 37 GWh demand met exclusively by diesel generation. With a total output of 21 MW, the new hybrid plant will increase the overall production of electricity in the Pando department, bringing it in line with the rest of Bolivia, which has electricity coverage of 80 percent.</t>
  </si>
  <si>
    <t>Pando Department</t>
  </si>
  <si>
    <t>Bolivia</t>
  </si>
  <si>
    <t>http://www.saftbatteries.com/press/press-releases/saft-megawatt-scale-li-ion-energy-storage-systems-will-support-world%E2%80%99s-largest</t>
  </si>
  <si>
    <t>Isastur</t>
  </si>
  <si>
    <t>150 kW Jeju Island Demonstration Site - Posco ICT</t>
  </si>
  <si>
    <t>In this project, a microgrid is demonstrated in the smart grid real environment, where distributed generation systems, energy storages and loads constitute a highly reliable energy network system using IT to control the supply and the demand of power optimally and improve</t>
  </si>
  <si>
    <t>Jeju Province</t>
  </si>
  <si>
    <t>http://www.wjis.co.kr/Peak%20Electric%20Power%20Saving%20System_03.pdf</t>
  </si>
  <si>
    <t>Posco ICT</t>
  </si>
  <si>
    <t>Woojin Industrial Systems 2nd Factory</t>
  </si>
  <si>
    <t>This energy storage project is located at Woojin Industrial Systems 2nd Factory in North Chungcheong Province. The system consists of 288 kWh (lead-acid) battery capacity combined with a 150 kW power conversion system. The installation will be utilized for voltage drop compensation, grid backup, and measuring for grid voltage sag/swell.</t>
  </si>
  <si>
    <t xml:space="preserve">Resiliency, Voltage Support, </t>
  </si>
  <si>
    <t>North Chungcheong Province</t>
  </si>
  <si>
    <t>Woojin Industrial Systems Co.., Ltd.</t>
  </si>
  <si>
    <t>Silla University (Busan) Energy Storage</t>
  </si>
  <si>
    <t>This energy storage project developed by LG CNS is located at Silla University in Busan, South Korea. The system consists of 1,800 kWh lithium-ion battery capacity combined with a 500 kW power conversion system made by Woojin Industrial Systems. The installation will be utilized for peak shifting and reducing the maximum demand of electric power.</t>
  </si>
  <si>
    <t>Busan</t>
  </si>
  <si>
    <t>Yeongnam</t>
  </si>
  <si>
    <t>Silla University</t>
  </si>
  <si>
    <t>LG CNS</t>
  </si>
  <si>
    <t>Korail Wondang Station</t>
  </si>
  <si>
    <t>This energy storage project is located at Korailâ€™s Wondang Station on Seoul Subway Line 3 near Goyang city hall. The system consists of 520 kWh lithium-ion battery capacity combined with a 1,000 kW power conversion system. The installation will be utilized for peak shifting and reducing the maximum demand of electric power.</t>
  </si>
  <si>
    <t>Gyeonggi</t>
  </si>
  <si>
    <t>Korail</t>
  </si>
  <si>
    <t>Korail Baekseok Station</t>
  </si>
  <si>
    <t>This energy storage project is located at Korailâ€™s Baekseok Station on Seoul Subway Line 3. The system consists of 520 kWh lithium-ion battery capacity combined with a 1,000 kW power conversion system. The installation will be utilized for peak shifting and reducing the maximum demand of electric power.</t>
  </si>
  <si>
    <t>Goyang</t>
  </si>
  <si>
    <t>Seoul Metro Euljiro 3(sam)-ga Station</t>
  </si>
  <si>
    <t>This energy storage project is located at Seoul Metroâ€™s Euljiro 3(sam)-ga Station on the Seoul Subway Line 2 and Seoul Subway Line 3. The system consists of 740 kWh lithium-ion battery capacity combined with a 1,000 kW power conversion system. The installation will be utilized for peak shifting and reducing the maximum demand of electric power.</t>
  </si>
  <si>
    <t>Seoul Metro</t>
  </si>
  <si>
    <t>Chungbuk National University Hospital</t>
  </si>
  <si>
    <t>This energy storage project is located at Chungbuk National University Hospital. The system consists of 270 kWh lithium-ion battery capacity combined with a 250 kW power conversion system. The installation will be utilized for peak shifting and reducing the maximum demand of electric power.</t>
  </si>
  <si>
    <t>Cheongju</t>
  </si>
  <si>
    <t>Korea Energy Management Corporation</t>
  </si>
  <si>
    <t>Korea Testing Laboratory</t>
  </si>
  <si>
    <t>This energy storage project is located at Korea Testing Laboratory in the Gangbuk District of Seoul. The system consists of 341 kWh lithium-ion battery capacity combined with a 250 kW power conversion system. The installation will be utilized for peak shifting and reducing the maximum demand of electric power.</t>
  </si>
  <si>
    <t>Obervermuntwerk 2</t>
  </si>
  <si>
    <t>The 360 MW pumped-storage plant is designed to reduce network losses and will add balancing capacity to the network and provide additional regulating energy. The project will be Illwerke&amp;#039;s second-largest power station once put into operation in 2018. The plant is designed as an underground station between the Silvretta and Vermunt reservoirs parallel to the existing Obervermuntwerk project.</t>
  </si>
  <si>
    <t xml:space="preserve">Electric Supply Capacity, Load Following (Tertiary Balancing), </t>
  </si>
  <si>
    <t>Silvretta Montafon</t>
  </si>
  <si>
    <t>http://www.hydroworld.com/articles/2014/07/eib-provides-loan-for-austrian-pumped-storage-hydropower-project.html</t>
  </si>
  <si>
    <t>Illwerke AG</t>
  </si>
  <si>
    <t>European Investment Bank</t>
  </si>
  <si>
    <t>Rockefeller Center Thermal Storage</t>
  </si>
  <si>
    <t>Thermal: Chilled Water and Ice</t>
  </si>
  <si>
    <t>Management was looking to utilize thermal energy storage to supplement the existing air conditioning by pumping chilled water around the entire Rockefeller Center complex. The ice making chiller is sized to provide 8,600 ton-hours of thermal energy storage.  When itâ€™s time to cool, especially during peak demand periods, cooling from the ice storage tanks is used instead of the electric chiller, keeping electricity demand as low as possible.    An additional benefit of having the energy storage available is greater operational flexibility.  The stored cooling can be used as it is needed to optimize plant efficiency while keeping demand and cooling costs low.</t>
  </si>
  <si>
    <t>30 Rockefeller Plaza</t>
  </si>
  <si>
    <t>New York City</t>
  </si>
  <si>
    <t>http://www.calmac.com/energy-storage-case-study-rockefeller-center</t>
  </si>
  <si>
    <t>25.05.2011</t>
  </si>
  <si>
    <t>Tishman Speyer</t>
  </si>
  <si>
    <t>Management Decision</t>
  </si>
  <si>
    <t>New York State Energy Research and Development Authority (NYSERDA)</t>
  </si>
  <si>
    <t>Help support the installation of energy-efficient technology.</t>
  </si>
  <si>
    <t>GAT College 30 kW Imergy Flow Battery</t>
  </si>
  <si>
    <t>Imergy Power Systems has installed a 30 kilowatt, 120 kilowatt-hour ESP30 vanadium flow battery at Global Academy of Technology (GAT) College in Bangalore, India. GAT jointly with SunEdison have a solar research and testing center set-up in their premises. As part of this initiative, SunEdison has implemented rooftop solar and conducts various tests. By implementing the IMERGY storage solution in the premises, GAT is able to store the energy produced by the PV panels during the day and use it during the non-solar time, thus eliminating the diesel generator run to provide clean power when needed.</t>
  </si>
  <si>
    <t xml:space="preserve">Microgrid Capability, On-Site Power, Onsite Renewable Generation Shifting, Renewables Capacity Firming, </t>
  </si>
  <si>
    <t>Global Academy of Technology</t>
  </si>
  <si>
    <t>Bangalore</t>
  </si>
  <si>
    <t>Karnataka</t>
  </si>
  <si>
    <t>https://cleantechnica.com/2015/06/15/imergy-flow-battery-installed-gat-college-india/</t>
  </si>
  <si>
    <t>15.06.2015</t>
  </si>
  <si>
    <t>150 kW Solar PV</t>
  </si>
  <si>
    <t>Provide clean and green energy at the premises, eliminate the diesel run, save on the operational costs, and finally, help the engineering students in the college to understand the technology and help create the knowledge base and use the skill sets and the technology to implement rural microgrids to light up the off-grid villages and provide energy security to the country.</t>
  </si>
  <si>
    <t>www.gat.ac.in</t>
  </si>
  <si>
    <t>New York City 1 MW Aggregated BTM - Glenwood Management</t>
  </si>
  <si>
    <t>Glenwood Management, an owner and builder of luxury rental properties in Manhattan, is deploying 1 MW of distributed energy storage systems in ten buildings in its real estate portfolio.   The energy storage systems will be operational for the summer peak load season and will support the Indian Point Demand Management Program that Con Edison and NYSERDA are offering to commercial customers.  Glenwood has contracted with EnerSys, a provider of industrial battery solutions, and Demand Energy to deliver, install and operate an aggregated 1 MW of energy storage. The aggregation includes 10 valve regulated lead-acid energy storage systems with a capacity of 100 kW/ 400 kWh each.   If there is a demand response event, all of the systems can be coordinated to stop their individual activities and function as a single resource for grid support. The systems also participate in the transitive energy market in New York City when outside of the summer peak load season.</t>
  </si>
  <si>
    <t xml:space="preserve">Demand Response, Electric Bill Management, Electric Energy Time Shift, Electric Supply Capacity, </t>
  </si>
  <si>
    <t>Manhattan</t>
  </si>
  <si>
    <t>https://www.multihousingnews.com/post/glenwood-to-build-distributed-energy-storage-for-nyc-apartments/</t>
  </si>
  <si>
    <t>Glenwood Management</t>
  </si>
  <si>
    <t>EnerSys</t>
  </si>
  <si>
    <t>Princeton Power</t>
  </si>
  <si>
    <t>Demand Energy Networks, Inc.</t>
  </si>
  <si>
    <t>Slepe Farm: Solar + 250 kWh storage - Farm Power Apollo</t>
  </si>
  <si>
    <t>Anesco, Farm Power Apollo and Opus Energy worked together to install and commission a 250 kWh storage unit to the 498.4 kW Slepe Farm PV site in Dorset, England, that will provide energy for National Grid when required. The energy storage technology makes sure that solar power output is steady and demonstrates how solar power can be a key part of the generation mix.</t>
  </si>
  <si>
    <t xml:space="preserve">Electric Supply Reserve Capacity - Spinning, Onsite Renewable Generation Shifting, Renewables Capacity Firming, </t>
  </si>
  <si>
    <t>Slepe Farm</t>
  </si>
  <si>
    <t>Dorset</t>
  </si>
  <si>
    <t>http://anesco.co.uk/slepe-farm/</t>
  </si>
  <si>
    <t>10.10.2014</t>
  </si>
  <si>
    <t>Farm Power Apollo</t>
  </si>
  <si>
    <t>Anesco (BYD)</t>
  </si>
  <si>
    <t>Opus Energy</t>
  </si>
  <si>
    <t>GE and Con Edison 8 MWh</t>
  </si>
  <si>
    <t>General Electric (GE)  announced that it will supply Con Edison Development (CED) with an 8 MWh battery energy storage system in Central Valley, CA. The new storage solution will be utilizing GEâ€™s Mark VIe-based plant control system, Brilliance MW Inverters, and packaged lithium ion battery modules.  As part of its expanding energy storage portfolio, this project marks the first time GE will introduce a lithium-ion battery solution. The system will provide two megawatts of power over a four-hour period, and the deal includes delivery of a complete energy storage system, with associated long-term service agreements.  Working with CED, GE utilized advanced analytics and modeling to evaluate potential benefits of the energy storage system. The California-based installation will be CEDâ€™s first energy storage project and will serve as a learning tool for optimizing and operating energy storage facilities in the future.</t>
  </si>
  <si>
    <t xml:space="preserve">Electric Supply Reserve Capacity - Spinning, Renewables Energy Time Shift, </t>
  </si>
  <si>
    <t>http://www.businesswire.com/news/home/20150416005122/en/Con-Edison-Development-Enters-Agreement-Procure-GE#.VbADfBNViko</t>
  </si>
  <si>
    <t>22.12.2016</t>
  </si>
  <si>
    <t>Helen BESS - Landis+Gyr (Toshiba Group)</t>
  </si>
  <si>
    <t>Toshiba Group and Landis+Gyr have won a major order to supply a megawatt-class battery energy storage system to Helen Ltd., a major energy utility operating in the capital of Finland. The energy storage system, the first in any Nordic country, will start operation in Helsinki in spring 2016. The energy storage system compensates for variations in weather conditions by storing and conditioning power from renewables and delivering it for periods ranging from a few seconds to several minutes, to iron out frequency fluctuations. Toshiba has developed technologies and products for all parts of the process.  Landis+Gyr will supply a 1.2MW-0.6 MWh SCiBâ„¢ lithium-ion BESS for installation on a site next to the Suvilahti solar power plant, Finlandâ€™s largest, built as a part of a smart community project that Helen is developing in Helsinkiâ€™s Kalasatama District.</t>
  </si>
  <si>
    <t xml:space="preserve">Frequency Regulation, Renewables Capacity Firming, Renewables Energy Time Shift, Resiliency, Voltage Support, </t>
  </si>
  <si>
    <t>Helsinki</t>
  </si>
  <si>
    <t>https://www.toshiba.co.jp/about/press/2015_06/pr2301.htm</t>
  </si>
  <si>
    <t>01.05.2016</t>
  </si>
  <si>
    <t>Helen Ltd</t>
  </si>
  <si>
    <t>Helenâ€™s solar power plants in Suvilahti (340 kWp) and in Kivikko (850 kWp)</t>
  </si>
  <si>
    <t>Landis+Gyr (Toshiba Group)</t>
  </si>
  <si>
    <t>Hydro Pumped Storage Amfilochia</t>
  </si>
  <si>
    <t>The Hydro Pumped Storage Amfilochia is located in the Municipality of Amfilochia, Prefecture of Aitoloakarnania, Central Greece. It consists of two separate upper reservoirs, â€œAgios Georgiosâ€ and â€œPyrgosâ€, and a common lower reservoir, the existing Kastraki Lake (Public Power Company - PPC ownership). The electromechanical equipment will be installed in two independent powerhouses located near the north-eastern bank of the Kastraki Lake. The total installed capacity of the system is approx. 680 MW and the net annual electricity generation is 812 GWh. The total budget of the project is expected to exceed the amount of 500M euros.  The Agios Georgios reservoir has an effective storage capacity around 5 x 106 m^3; installed power (turbine mode): 370MW (4 reversible units); Installed power (pumping mode): 403 MW. The Pyrgos reservoir has an effective storage capacity around 2 x 106 m^3; Installed power (turbine mode): 231 MW (2 reversible units); Installed power (pumping mode): 237 MW.</t>
  </si>
  <si>
    <t xml:space="preserve">Electric Supply Reserve Capacity - Non-Spinning, Frequency Regulation, Load Following (Tertiary Balancing), Ramping, Renewables Capacity Firming, Renewables Energy Time Shift, Voltage Support, </t>
  </si>
  <si>
    <t>Amfilochia</t>
  </si>
  <si>
    <t>Aitoloakarnania</t>
  </si>
  <si>
    <t>http://hps-amfilochia.gr/projects/</t>
  </si>
  <si>
    <t>31.07.2015</t>
  </si>
  <si>
    <t>TERNA ENERGY S.A.</t>
  </si>
  <si>
    <t>Hong Kong Railway-Wayside Energy Storage 1</t>
  </si>
  <si>
    <t>Hitachi received an order for two energy storage devices for Traction Power Supply Systems  through  from MTR Corporation Limited (â€œHONG KONG RAILWAYâ€), a railway company in Hong Kong. The system will be delivered by November 2015 and will start operation after February 2016. This will be the first time that lithium ion battery-applied regenerative braking will be installed in Hong Kong&amp;#039;s railway systems.  In an effort to save energy, Hong Kong Railway is considering installation of systems for both onboard and wayside systems in order to reduce power consumption and increase of power efficiency of railway operation as a whole.  Each waywide system will be installed in each line&amp;#039;s substation. The system will include two lines; the one is to Airport Express Line connects Hong Kong and Kowloon to Hong Kong International Airport situated off Lantau Island (total operating distance is 35 km.), and the other is to Tsuen Wan Line connects Central Station to Tsuen Wan Station situated in southern new territories. After one year validation of energy saving effects, the system is expected to widely adopt to HONG KONG RAILWAY&amp;#039;s lines when commercially viable.</t>
  </si>
  <si>
    <t>Lantau Island</t>
  </si>
  <si>
    <t>Hong Kong</t>
  </si>
  <si>
    <t>http://www.hitachi.com/New/cnews/month/2015/05/150521.html</t>
  </si>
  <si>
    <t>21.05.2015</t>
  </si>
  <si>
    <t>MTR Corporation Limited (&amp;quot;HONG KONG RAILWAY&amp;quot;)</t>
  </si>
  <si>
    <t>Hong Kong Railway-Wayside Energy Storage 2</t>
  </si>
  <si>
    <t>Hitachi received an order for two energy storage devices for Traction Power Supply Systems through from MTR Corporation Limited (â€œHONG KONG RAILWAYâ€), a railway company in Hong Kong. The system will be delivered by November 2015 and will start operation after February 2016. This will be the first time that lithium ion battery-applied regenerative braking will be installed in Hong Kong&amp;#039;s railway systems.   In an effort to save energy, Hong Kong Railway is considering installation of systems for both onboard and wayside systems in order to reduce power consumption and increase of power efficiency of railway operation as a whole. Each waywide system will be installed in each line&amp;#039;s substation.   The system will include two lines; the one is to Airport Express Line connects Hong Kong and Kowloon to Hong Kong International Airport situated off Lantau Island (total operating distance is 35 km.), and the other is to Tsuen Wan Line connects Central Station to Tsuen Wan Station situated in southern new territories.  After one year validation of energy saving effects, the system is expected to widely adopt to HONG KONG RAILWAY&amp;#039;s lines when commercially viable.</t>
  </si>
  <si>
    <t>Tsuen Wan</t>
  </si>
  <si>
    <t>Minami-Soma Substation - Tohoku Electric / Toshiba</t>
  </si>
  <si>
    <t>Tohoku Electric Power Company has deployed the battery energy storage system (BESS) in a power transmission substation in Minami-Soma, on Japanâ€™s east coast in Fukushima prefecture, as part of the &amp;quot;Minami-Soma Substation Project to Verify the Improvement of Supply-Demand Balance with Large-capacity Power Storage Systemsâ€³. The BESS will manage and improve the balance of renewable energy supply and demand, which is subject to weather-influenced output fluctuations, by storing surplus renewable electricity when supply exceeds demand and releasing stored electricity at times of high demand.  The current project is the second in which Toshiba has supplied a 40 MW class BESS to Tohoku Electric Power Company. This order follows high evaluations of the technical performance of a 40 MW / 20 MWh delivered in 2014 for a Tohoku Electric Power Companyâ€™s Nishi-Sendai Project, in Miyagi prefecture, north of Fukushima, to regulate frequency changes caused by power output fluctuations.</t>
  </si>
  <si>
    <t>Minamisoma</t>
  </si>
  <si>
    <t>https://www.toshiba.co.jp/about/press/2015_05/pr2901.htm#PRESS</t>
  </si>
  <si>
    <t>29.05.2015</t>
  </si>
  <si>
    <t>Toshiba Corporation</t>
  </si>
  <si>
    <t>1 MW Necker Island NRG Virgin Project</t>
  </si>
  <si>
    <t>Thanks to a cutting-edge renewable power partnership with NRG and Virgin Limited Edition, Necker Island will be powered with a solar + storage microgrid. Upon completion, the 1.0 MW microgrid seeks to reduce diesel energy usage on the island by at least 75 percent.</t>
  </si>
  <si>
    <t>Necker Island</t>
  </si>
  <si>
    <t>British Virgin Islands</t>
  </si>
  <si>
    <t>https://microgridknowledge.com/case-study-necker-island-british-virgin-islands-among-the-most-energy-efficient-islands-in-the-world/</t>
  </si>
  <si>
    <t>Richard Branson / Virgin</t>
  </si>
  <si>
    <t>NRG</t>
  </si>
  <si>
    <t xml:space="preserve">100 kW Furukawa Battery Iwaki Factory </t>
  </si>
  <si>
    <t>Furukawa Battery has set up a smart grid demonstration of UltraBatteryÂ® technology at their Iwaki factory. The load-levelling application involves 192 UltraBatteryÂ® cells, a 100-kW power conditioning system and a battery management system. The system was constructed to control the demand of electric power in their factory.</t>
  </si>
  <si>
    <t>Iwaki</t>
  </si>
  <si>
    <t>Fukushima</t>
  </si>
  <si>
    <t>01.10.2012</t>
  </si>
  <si>
    <t>85 kW Shimizu Corporation Microgrid</t>
  </si>
  <si>
    <t>Furukawa developed a storage system for a corporate microgrid at Shimizu Corporation. The 500 Ah smart building application uses 163 Ultrabattery cells, each rated at 2 V. The energy storage system for the batteries monitors cell voltage, impedance and temperature.</t>
  </si>
  <si>
    <t>Kitakyushu Smart Community Creation Project</t>
  </si>
  <si>
    <t>Furukawa Battery has set up a 300kW smart grid demonstration system of UltraBatteryÂ® technology in the Maeda area in Kitakyushu. The load levelling application uses 336 UltrabatteryÂ® cells (1000 Ah, 2 volts).</t>
  </si>
  <si>
    <t>Yeongheung Wind-Farm Energy Storage System</t>
  </si>
  <si>
    <t>KOSEP applies ESS for renewable integration. ESS charges energy that is generated by wind farm and discharges energy at peak-time. By this process, ESS contributes Energy Supply at peak-time and provides additional economical benefits to KOSEP by REC. PCS and PMS is provided by Hyosung Corporation and Battery is provided by LG Chem.</t>
  </si>
  <si>
    <t>1345, Oe 1-re</t>
  </si>
  <si>
    <t>Yeongheng-myeon, Ongjin-gun</t>
  </si>
  <si>
    <t>http://www.etnews.com/20150615000244</t>
  </si>
  <si>
    <t>12.06.2015</t>
  </si>
  <si>
    <t>Korea South-East Power Co. (KOSEP)</t>
  </si>
  <si>
    <t>46 MW Wind</t>
  </si>
  <si>
    <t>Hyosung Corporation</t>
  </si>
  <si>
    <t>Bo Powertech</t>
  </si>
  <si>
    <t>2 MW - W.C. Beckjord Retired Coal Plant - Duke Energy</t>
  </si>
  <si>
    <t>Duke Energy, LG Chem and Greensmith have installed a battery-based energy storage system in Ohio, designed to enhance reliability and increase stability on the electric power grid. The new 2-megawatt (MW) storage project will assist in regulating electric grid frequency for PJM, the transmission organization that powers much of the eastern U.S. The system will be built at Duke Energy&amp;#039;s retired W.C. Beckjord coal-fired power plant in New Richmond, Ohio. LG Chem provided the Ohio projectâ€™s integrated operating system, comprised of advanced lithium-ion batteries. Greensmith provided intelligent energy storage control and analytics software, and system integration services. Parker Hannifin provided a 2-MW power conversion inverter.  With the addition of the new project, the company will operate a total of 4 MW of energy storage at Beckjord, where a separate 2-MW storage system already exists.</t>
  </si>
  <si>
    <t>New Richmond</t>
  </si>
  <si>
    <t>https://www.duke-energy.com/our-company/about-us/power-plants/w-c-beckjord-station</t>
  </si>
  <si>
    <t>26.05.2015</t>
  </si>
  <si>
    <t>18.11.2015</t>
  </si>
  <si>
    <t>Retired Coal-Fired Power Plant</t>
  </si>
  <si>
    <t>Greensmith Energy Management Systems</t>
  </si>
  <si>
    <t>Saft 232 kWh BESS Arctic Circle</t>
  </si>
  <si>
    <t>While the system is capable of producing at 232 kwh it is rated at 1100 kw.   Saftâ€™s innovative â€œCold Temperature Packageâ€ design allows for a complete BESS system in an ISO 20-foot container that withstands extreme arctic environments down to -50Â°C. As part of the contract, Saft will develop and install one IntensiumÂ® Max 20M Medium Power (IM 20M) Li-ion battery container with 232kWh of energy and a 200kW Power Conditioning System from ABB. The turnkey BESS will serve as the heart of the hybrid micro-grid that is part of a larger Solar and Diesel upgrade to the existing power plant.  The system will be installed at the Colville Lake Power Station in June 2015 and will provide Colville Lake residents with consistent, renewable solar power and reduced diesel fuel consumption. Colville Lake is a remote, small community of about 150 inhabitants with temperatures that can drop to -50Â°C in winter and reach 35Â°C in summer. Currently, the community experiences a high incidence of power outages. The community can only be reached by road during a six-week period in February through March, when northern ice-roads are in use. Otherwise, it is accessed by flights. As such, the system was completed within a strict timeframe and delivered to Edmonton, where it is awaiting the final trek across the ice-roads when they are reopened.</t>
  </si>
  <si>
    <t xml:space="preserve">Grid-Connected Commercial (Reliability &amp;amp; Quality), Microgrid Capability, Renewables Capacity Firming, Renewables Energy Time Shift, Voltage Support, </t>
  </si>
  <si>
    <t>Colville Lake</t>
  </si>
  <si>
    <t>Northwest Territories</t>
  </si>
  <si>
    <t>http://www.businesswire.com/news/home/20150218006295/en/Saft-Lithium-Ion-Battery-Energy-Storage-System-Harnesses#.VZLy6RNVikq</t>
  </si>
  <si>
    <t>18.02.2015</t>
  </si>
  <si>
    <t>Northwest Territories Power Corporation (NTPC)</t>
  </si>
  <si>
    <t>Power Plant, Solar, Diesel</t>
  </si>
  <si>
    <t>Northwest Territories Power Corporation (NPTC)</t>
  </si>
  <si>
    <t>SAFT</t>
  </si>
  <si>
    <t>Kathu 100 MW Solar Thermal Park</t>
  </si>
  <si>
    <t>A consortium of Acciona and Sener has won a contract for turnkey delivery of the 100MW Kathu solar thermal plant in Northern Cape.  The project is being developed by GDF Suez and South African partners under the nationâ€™s Renewable Energy Independent Power Producer programme. Total investment is expected to be more than â‚¬500m.  Kathu will feature Sener parabolic troughs and a molten salt-based thermal energy storage capacity of 4.5 hours. It is slated to begin operations in 2018.  Acciona and Sener will carry out the engineering, construction and commissioning of the entire facility and use local suppliers.</t>
  </si>
  <si>
    <t>Kathu</t>
  </si>
  <si>
    <t>Northern Cape</t>
  </si>
  <si>
    <t>http://renews.biz/86677/acciona-to-build-100mw-kathu/</t>
  </si>
  <si>
    <t>07.04.2015</t>
  </si>
  <si>
    <t>Eskom Holdings</t>
  </si>
  <si>
    <t>CSP</t>
  </si>
  <si>
    <t>Consortium (Sishen Iron Ore Company Community Development Trust, Investec Bank, lereko Metier and Public Investment Corporation</t>
  </si>
  <si>
    <t>Sener</t>
  </si>
  <si>
    <t>Acciona</t>
  </si>
  <si>
    <t>Department of Energy, Renewabe Energy Independent Power Producer Procurment Program</t>
  </si>
  <si>
    <t>Tallaght Smart Grid Testbed: Lithium Ion Battery</t>
  </si>
  <si>
    <t>Ireland intends to achieve 40 percent renewable energy by 2020. Most of this electricity comes from large-scale wind farms with only limited connection to the UK. FREQCON deployed Ireland&amp;#039;s first combined ultracapacitor &amp;amp;amp; energy storage facility for the Tallaght Smart Grid Testbed in South Dublin County. The 300 kW / 150 kWh system was developed to demonstrate that a combination of lithium-ion batteries, Maxwell Technologies ultracapacitors, and FREQCON power converters can deliver what is needed.</t>
  </si>
  <si>
    <t xml:space="preserve">Electric Energy Time Shift, Electric Supply Reserve Capacity - Spinning, Frequency Regulation, Grid-Connected Commercial (Reliability &amp;amp; Quality), Renewables Capacity Firming, Voltage Support, </t>
  </si>
  <si>
    <t>http://www.intallaght.ie/tallaght-first-location-in-europe-to-test-out-new-smart-energy/</t>
  </si>
  <si>
    <t>02.02.2015</t>
  </si>
  <si>
    <t>27.02.2015</t>
  </si>
  <si>
    <t>Local Authority - South Dublin County Council</t>
  </si>
  <si>
    <t>Micro Electricity Generation Association Of Ireland</t>
  </si>
  <si>
    <t>Niijima Island Microgrid - Takaoka Toko Ltd</t>
  </si>
  <si>
    <t>Tokyo Electric Power Company (TEPCO) will conduct a microgrid demonstration project on a remote Japanese island, incorporating solar, storage, wind and diesel.  Saft has been awarded its first energy storage system contract in Japan to supply a containerized 520 kWh/1 MW lithium-ion battery system for the Niijima Island Microgrid project conducted by Takaoka Toko Co., Ltd. â€“  a subsidiary of Tokyo Electric Power Company (TEPCO). The demonstration project will comprise diesel generators, solar panels and wind power installations working in various combinations to optimize the usage of renewable energy resource.  The battery will operate in combination with Takaoka-Tokoâ€™s intelligent control system that enables large amounts of wind and other renewable energy based power to be integrated into diesel powered grids, ensuring system stability and smooth control of the gensets. The program will investigate the use of energy storage for various applications in the microgrid setting.</t>
  </si>
  <si>
    <t xml:space="preserve">Frequency Regulation, Microgrid Capability, Onsite Renewable Generation Shifting, Ramping, Renewables Capacity Firming, </t>
  </si>
  <si>
    <t>Niijima, Izu Island</t>
  </si>
  <si>
    <t>Tokyo Prefecture</t>
  </si>
  <si>
    <t>http://www.businesswire.com/news/home/20150218006292/en/Saft%E2%80%99s-Intensium%C2%AE-Max-20-Li-ion-Energy-Storage</t>
  </si>
  <si>
    <t>Diesel generators, solar panels and wind turbines</t>
  </si>
  <si>
    <t>Takaoka Toko Ltd. (a subsidiary of Tokyo Electric Power Company)</t>
  </si>
  <si>
    <t>Takaoka Toko Ltd</t>
  </si>
  <si>
    <t>Sumitomo Corporation</t>
  </si>
  <si>
    <t>Saft Hong Kong Limited</t>
  </si>
  <si>
    <t>IPL Advancion Energy Storage Array</t>
  </si>
  <si>
    <t>The IPL Advancion Array provides 20 megawatts (MW) of interconnected energy storage equivalent to 40 MW of flexible resource with unmatched operational flexibility. The facility will lower emissions by enabling more efficient dispatch of existing generating assets and support the ongoing integration of renewable power sources. The IPL Array features Advancion pre-certified suppliers, including Samsung SDI and Parker Hannifin, and the balance of plant was provided by the Casteel Corporation.</t>
  </si>
  <si>
    <t>3700 Harding St</t>
  </si>
  <si>
    <t>Indianapolis</t>
  </si>
  <si>
    <t>Indiana</t>
  </si>
  <si>
    <t>https://www.iplpower.com/Blog/post.aspx?pid=2147487082</t>
  </si>
  <si>
    <t>05.06.2015</t>
  </si>
  <si>
    <t>20.05.2016</t>
  </si>
  <si>
    <t>Indianapolis Power &amp;amp; Light</t>
  </si>
  <si>
    <t>Harding Street Thermal Generation Station facility rated at 79.2 MVA gross, composed of two existing combustion turbine generators rated at 29.6 MVA each and designated as black start resources</t>
  </si>
  <si>
    <t>Indianapolis Power &amp;amp; Light, an AES Company</t>
  </si>
  <si>
    <t>Casteel Corporation</t>
  </si>
  <si>
    <t>RedFlow 300 kW Adelaide</t>
  </si>
  <si>
    <t>Australian battery developer Redflow has sold a commercial-scale model of its zinc bromide flow energy storage system to Base64 who will couple it with an existing solar system on a renovated office complex in Adelaide, as part of longer term plans to take the office off-grid.  The battery system is contained in 20 foot (6m) box that will accommodate 60 ZBM3 battery modules providing up to 300kW and 660kWh of energy with a voltage output between 400V and 800V DC. Delivery and installation is expected in June 2015.  Redflow said in a statement the system is scaleable and can be placed in series and/or parallel and powered from renewable energy sources such as solar.  Base64 will use the $1 million storage system to store energy from its existing 20kW array of solar panels. Hackett says the system will allow a significant reduction in consumption from the grid, particularly in peak periods, and act as a back-up in power failures.</t>
  </si>
  <si>
    <t xml:space="preserve">Electric Bill Management, Electric Supply Reserve Capacity - Spinning, Microgrid Capability, On-Site Power, Onsite Renewable Generation Shifting, Renewables Capacity Firming, </t>
  </si>
  <si>
    <t>Adelaide</t>
  </si>
  <si>
    <t>http://redflow.com/hackett-powers-ahead-redflow-base64/</t>
  </si>
  <si>
    <t>03.03.2015</t>
  </si>
  <si>
    <t>Base64</t>
  </si>
  <si>
    <t>Redflow</t>
  </si>
  <si>
    <t>CrystEna 1 MW Energy Storage System- Demansys Energy Inc.</t>
  </si>
  <si>
    <t>Hitachi America, Ltd. and Demansys Energy, Inc. have commissioned a 1 MW Lithium-Ion energy storage facility utilizing Hitachi&amp;#039;s &amp;quot;CrystEna&amp;quot; compact container-type energy storage system and have started a demonstration project in Somerdale, New Jersey.  Demansys and Hitachi are performing a demonstration project utilizing Hitachi&amp;#039;s CrystEna in the market for frequency regulation and capacity services. Demansys managed this demonstration project which involves the installation of a Hitachi CrystEna system in New Jersey, not far from Philadelphia. To verify the system&amp;#039;s effectiveness for grid stabilization, the demonstration will collect data over a two year period, including a capacity pilot project with PJM Interconnection and frequency regulation operation in PJM, the USA&amp;#039;s largest independent grid operator.   The demonstration has started to further evaluate energy storage systems and to verify system reliability and effectiveness with the aim to engage in a large deployment in the US ancillary services market.</t>
  </si>
  <si>
    <t>Somerdale</t>
  </si>
  <si>
    <t>http://www.hitachi.com/New/cnews/month/2015/02/150226a.html</t>
  </si>
  <si>
    <t>25.02.2015</t>
  </si>
  <si>
    <t>Demansys Energy Inc.</t>
  </si>
  <si>
    <t>Thomastown Network 1 MW Lithium-ion Trial - AusNet Services</t>
  </si>
  <si>
    <t>AusNet Services â€“ in partnership with ABB Australia and Samsung SDI â€“ is trialling a one megawatt (MW) â€˜networkâ€™ battery to support the electricity grid during â€˜peak demandâ€™ periods. Commencing December 2014, the two-year trial centers on using a portable 1MW battery system to automatically provide local support into the 22 kV grid at peak demand periods and recharging during low demand periods.   The system also includes a 1 MW diesel generator as a secondary supply to extend supply for full coverage of the peak demand period. The system can also transition to island mode to provide power as part of a mini grid when parts of the network become isolated.  The battery can operate at full power for one hour.  http://www.abb.com/cawp/seitp202/8f29ecd390a62cd783257dcc000ac26f.aspx</t>
  </si>
  <si>
    <t xml:space="preserve">Electric Energy Time Shift, Grid-Connected Commercial (Reliability &amp;amp; Quality), Microgrid Capability, Stationary Transmission/Distribution Upgrade Deferral, Voltage Support, </t>
  </si>
  <si>
    <t>Thomastown</t>
  </si>
  <si>
    <t>http://www.abb.com/cawp/seitp202/8f29ecd390a62cd783257dcc000ac26f.aspx</t>
  </si>
  <si>
    <t>AusNet Services</t>
  </si>
  <si>
    <t>1 MW Diesel Generator</t>
  </si>
  <si>
    <t>ABB Australia</t>
  </si>
  <si>
    <t xml:space="preserve">HÃºsahagi Wind Farm ESS: Faroe Islands 700 kWh </t>
  </si>
  <si>
    <t>Saft is working with the wind turbine specialist ENERCON to deliver a major energy storage system (ESS) project for SEV, the power producer and distributor for the Faroe Islands. The 2.3 MW / 700 kWh project will be Europeâ€™s first commercial deployment of a lithium ion battery system operating in combination with a wind farm.    It will operate in combination with the new wind farm to help SEV address the key grid stability issues created by an increasing penetration of intermittent renewable energy resources. In particular it will provide ramp control to smooth out sharp increases and decreases in power, as well as frequency response and voltage control services.</t>
  </si>
  <si>
    <t xml:space="preserve">Frequency Regulation, Grid-Connected Commercial (Reliability &amp;amp; Quality), Ramping, Renewables Capacity Firming, Voltage Support, </t>
  </si>
  <si>
    <t>TÃ³rshavn</t>
  </si>
  <si>
    <t>Streymoy Island</t>
  </si>
  <si>
    <t>Faroe Islands</t>
  </si>
  <si>
    <t>https://www.saftbatteries.com/case-studies/saft-li-ion-energy-storage-enables-sev-optimize-wind-power-faroe-islands-0</t>
  </si>
  <si>
    <t>13.04.2015</t>
  </si>
  <si>
    <t>SEV</t>
  </si>
  <si>
    <t>12 MW Wind</t>
  </si>
  <si>
    <t>ENERCON</t>
  </si>
  <si>
    <t>Oncor&amp;#039;s System Operating Services Facility Microgrid: 200 kW Tesla Battery</t>
  </si>
  <si>
    <t>S&amp;amp;amp;C and Schneider Electric built the microgrid in six months at Oncorâ€™s System Operating Services Facility (SOSF). The system is designed to seamlessly integrate energy storage and renewable energy resources with cutting-edge hardware and software to showcase how microgrids can enhance reliability for Oncor customers.  The grid-tied system consists of four interconnected microgrids and nine different distributed generation resources: two solar PV arrays, a microturbine, two energy storage units, and four generators. The system has a total peak capacity of 900 kilowatts, but could theoretically scale to meet just about any need.</t>
  </si>
  <si>
    <t xml:space="preserve">Electric Supply Reserve Capacity - Spinning, Microgrid Capability, Onsite Renewable Generation Shifting, Renewables Capacity Firming, Voltage Support, </t>
  </si>
  <si>
    <t>Lancaster</t>
  </si>
  <si>
    <t>http://microgrids.schneider-electric.us/wp-content/uploads/Oncor-case-study-vF-4.13.15-2.pdf</t>
  </si>
  <si>
    <t>Solar PV,  Propane Microturbine, Diesel Generators, Gas Reciprocating Generator,</t>
  </si>
  <si>
    <t>Tesla Motors</t>
  </si>
  <si>
    <t>Prim Construction LLC</t>
  </si>
  <si>
    <t>Horizon</t>
  </si>
  <si>
    <t>Warner Bros. Studios #1 - Ice Energy</t>
  </si>
  <si>
    <t>4000 Warner Blvd.</t>
  </si>
  <si>
    <t>Burbank Water &amp;amp;amp; Power</t>
  </si>
  <si>
    <t>Warner Bros. Studios #2 - Ice Energy</t>
  </si>
  <si>
    <t>4001 Warner Blvd.</t>
  </si>
  <si>
    <t>Warner Bros. Studios #3 - Ice Energy</t>
  </si>
  <si>
    <t>4002 Warner Blvd.</t>
  </si>
  <si>
    <t>M. David Paul &amp;amp; Associates #1 - Ice Energy</t>
  </si>
  <si>
    <t>Beech Ridge Wind Storage 31.5 MW</t>
  </si>
  <si>
    <t>The 31.5 MW Beech Ridge energy storage developed by Invenergy is located adjacent to its 100.5 MW wind farm in West Virginia. Beech Ridge will use stored wind energy to provide fast-response frequency regulation to the PJM Interconnection ancillary services market.  The energy storage device will have a combined nominal output of up to 31.5 MW, comprised of eighteen 1.8 MW modules. Each 1.8 MW module includes: one standard shipping container housing four battery strings; four 450 kW inverters to convert power between direct current and alternating current; a chiller to cool the battery containers; and a transformer for the inverter.</t>
  </si>
  <si>
    <t xml:space="preserve">Frequency Regulation, Ramping, Renewables Capacity Firming, </t>
  </si>
  <si>
    <t>Rupert</t>
  </si>
  <si>
    <t>West Virginia</t>
  </si>
  <si>
    <t>http://www.utilitydive.com/news/invenergy-adds-315-mw-battery-to-booming-pjm-frequency-regulation-market/408558/</t>
  </si>
  <si>
    <t>25.02.2014</t>
  </si>
  <si>
    <t>100.5 MW wind farm</t>
  </si>
  <si>
    <t>Beech Ridge Energy Storage, LLC.</t>
  </si>
  <si>
    <t>Invenergy, LLC.</t>
  </si>
  <si>
    <t>Grand Ridge Energy Storage 31.5 MW</t>
  </si>
  <si>
    <t>Grand Ridge Energy Storage project is located approximately 80 mi southwest of Chicago, IL. It has a power rating of 31.5 MW and an energy rating of 12.2 MWh. The project is projected to operate sometime in 2015 with the purpose of fast response regulation.</t>
  </si>
  <si>
    <t>Marseilles</t>
  </si>
  <si>
    <t>http://www.invenergyllc.com/ProjectsbyCountry/UnitedStates/GrandRidgeEnergyStorage.aspx</t>
  </si>
  <si>
    <t>210 MW wind farm; a 20 MW solar project; and an existing 1.5 MW energy storage unit</t>
  </si>
  <si>
    <t>Invenergy LLC.</t>
  </si>
  <si>
    <t>BYD Company</t>
  </si>
  <si>
    <t>DREWAG Reick 2 MW Pilot</t>
  </si>
  <si>
    <t>DREWAG is operating its first commercial batteries at its thermal power station in Dresden-Reick. This innovative pilot and demonstration project hopes to act as a foundation for the development of future battery storage systems. With the increasing expansion of volatile renewable energy, battery storage can ensure performance and stability of power systems.</t>
  </si>
  <si>
    <t xml:space="preserve">Electric Supply Reserve Capacity - Non-Spinning, </t>
  </si>
  <si>
    <t>Reick</t>
  </si>
  <si>
    <t>Dresden</t>
  </si>
  <si>
    <t>http://www.drewag.de/de/drewag/neue-energien/batteriespeicher.php</t>
  </si>
  <si>
    <t>DREWAG</t>
  </si>
  <si>
    <t>Nidec ASI GmbH</t>
  </si>
  <si>
    <t>&amp;gt;6,000 full load cycles</t>
  </si>
  <si>
    <t>European Regional Development Fund (ERDF)</t>
  </si>
  <si>
    <t>Free State of Saxony</t>
  </si>
  <si>
    <t>Etten-Leur Smart Storage - Enexis</t>
  </si>
  <si>
    <t>Distribution-level storage system installed in a residential area with high penetration of PV. PV generation may exceed the load during daytime, leading to reverse power flow in the distribution transformer. System is used by the owner, distribution network operator Enexis, to test charge/discharge algorithms and evaluate the effect on network losses, voltage profiles etc. The system will automatically transfer to islanded mode in case of a grid fault, and automatically transfer back. The concrete housing of the system is located 50% below ground level to reduce its visual impact in a residential area.</t>
  </si>
  <si>
    <t xml:space="preserve">Black Start, Distribution upgrade due to solar, Microgrid Capability, </t>
  </si>
  <si>
    <t>Zandschel</t>
  </si>
  <si>
    <t>Etten-Leur</t>
  </si>
  <si>
    <t>NBr</t>
  </si>
  <si>
    <t>4871 JS</t>
  </si>
  <si>
    <t>https://www.enexis.nl/zakelijk/nieuws/enexis-installeert-smart-storage-unit-in-etten-leur</t>
  </si>
  <si>
    <t>03.09.2012</t>
  </si>
  <si>
    <t>01.03.2011</t>
  </si>
  <si>
    <t>Enexis</t>
  </si>
  <si>
    <t>Residential PV</t>
  </si>
  <si>
    <t>EMPEQ</t>
  </si>
  <si>
    <t>TBI Alfen</t>
  </si>
  <si>
    <t>Technolution</t>
  </si>
  <si>
    <t>Enexis R&amp;amp;amp;D budget</t>
  </si>
  <si>
    <t>National energy innovation programme</t>
  </si>
  <si>
    <t>Eindhoven University ofg Technology</t>
  </si>
  <si>
    <t>development of control algorithms for distribution-level energy storage</t>
  </si>
  <si>
    <t>http://www.tue.nl/universiteit/faculteiten/electrical-engineering/</t>
  </si>
  <si>
    <t xml:space="preserve">ZECO Energy </t>
  </si>
  <si>
    <t>An off-grid application of a 33 KW / 40 KWh BYD lithium ESS installed by ZECO energy.</t>
  </si>
  <si>
    <t xml:space="preserve">Electric Supply Capacity, Microgrid Capability, </t>
  </si>
  <si>
    <t>Panton Hill</t>
  </si>
  <si>
    <t>http://www.zecoenergy.com.au</t>
  </si>
  <si>
    <t>Private owner in Victoria</t>
  </si>
  <si>
    <t>Zeco Energy</t>
  </si>
  <si>
    <t>Powercor 2 MW Grid Scale Energy Storage - Kokam</t>
  </si>
  <si>
    <t>Powercor Australia,  a Victoria-based utility, has installed a 2.2 MWh lithium-ion battery system in Buninyong, along one of the main powerlines that services 6,400 customers in the area. Equivalent to 20% of the current powerline&amp;#039;s capacity, the battery will increase the bandwidth of the network on peak demand days and perform transmission support, ancillary services, and capacity.  The battery is housed in a 40 foot shipping container and is capable of providing back-up power to approximately 3,000 customers for an hour during a power outage.  https://www.powercor.com.au/</t>
  </si>
  <si>
    <t xml:space="preserve">Electric Energy Time Shift, Electric Supply Capacity, Electric Supply Reserve Capacity - Non-Spinning, Frequency Regulation, Resiliency, Stationary Transmission/Distribution Upgrade Deferral, Transmission Congestion Relief, Transmission Support, Voltage Support, </t>
  </si>
  <si>
    <t>Buninyong</t>
  </si>
  <si>
    <t>http://reneweconomy.com.au/2015/powercor-to-add-australias-biggest-battery-storage-to-regional-grid-56372</t>
  </si>
  <si>
    <t>16.07.2015</t>
  </si>
  <si>
    <t>08.04.2016</t>
  </si>
  <si>
    <t>Powercor Australia Ltd</t>
  </si>
  <si>
    <t>22kV, 480VAC, 50Hz Distribution line</t>
  </si>
  <si>
    <t>Powercor</t>
  </si>
  <si>
    <t>S&amp;amp;C Electric</t>
  </si>
  <si>
    <t>Powercor Australia</t>
  </si>
  <si>
    <t>ALTAIS</t>
  </si>
  <si>
    <t>ALTAIS project, lead by AME and the CEA-INES offer a demonstration platform - in Le FranÃ§ois - which aggregates the assets of new generation typical grids in Islands: PV production, battery energy storage, consumption, information and software solutions to gradually manage these assets. The main goal of this project is to find a sustainable solution in order to reach more than 30% of renewable energy on our grid. Storage solutions seem to be the good way to produce a non-intermittent energy and also provide ancillary services to the grid. ALTAIS is one the first R&amp;amp;amp;D storage large scale project in the French West Indies and can become a reference for the future storage installations (specifications, studies, reglementation, installation, recycling issuesâ€¦).</t>
  </si>
  <si>
    <t xml:space="preserve">Distribution upgrade due to solar, Electric Bill Management with Renewables, Electric Energy Time Shift, Electric Supply Capacity, Load Following (Tertiary Balancing), Microgrid Capability, On-Site Power, Renewables Energy Time Shift, Voltage Support, </t>
  </si>
  <si>
    <t>Pointe courchet</t>
  </si>
  <si>
    <t>Le Francois</t>
  </si>
  <si>
    <t>http://cm2e.energie.mq/wp-content/uploads/2014/06/PROGRAMME-ALTAIS_CM2E_Mai-2014_anglais.pdf</t>
  </si>
  <si>
    <t>10.01.2012</t>
  </si>
  <si>
    <t>30.07.2014</t>
  </si>
  <si>
    <t>Agence Martiniquaise de l&amp;#039;Energie</t>
  </si>
  <si>
    <t>FIAMM SPA</t>
  </si>
  <si>
    <t>NIDEC ASI</t>
  </si>
  <si>
    <t>ADEME</t>
  </si>
  <si>
    <t>SMEM</t>
  </si>
  <si>
    <t>CEA-INES</t>
  </si>
  <si>
    <t>City of Burbank Fire Training #1 - Ice Energy</t>
  </si>
  <si>
    <t>Burbank Central Library #1 - Ice Energy</t>
  </si>
  <si>
    <t>Field Service (PW Yard) #1 - Ice Energy</t>
  </si>
  <si>
    <t>124 S. Lake Street</t>
  </si>
  <si>
    <t>Colony Theater #1 - Ice Energy</t>
  </si>
  <si>
    <t>Centurylink - Ice Energy</t>
  </si>
  <si>
    <t>3015 Winona Ave.</t>
  </si>
  <si>
    <t>IKEA #1 - Ice Energy</t>
  </si>
  <si>
    <t>600 N. San Fernando</t>
  </si>
  <si>
    <t>IKEA #2 - Ice Energy</t>
  </si>
  <si>
    <t>Burbank Mall, Town Center - Ice Energy</t>
  </si>
  <si>
    <t>201 E. Magnolia Blvd.</t>
  </si>
  <si>
    <t>Hollywood Burbank Airport #1 - Ice Energy</t>
  </si>
  <si>
    <t>2627 N. Hollywood Way</t>
  </si>
  <si>
    <t>Hollywood Burbank Airport #2 - Ice Energy</t>
  </si>
  <si>
    <t>Hollywood Burbank Airport #3 - Ice Energy</t>
  </si>
  <si>
    <t>Disney Studios #1 - Ice Energy</t>
  </si>
  <si>
    <t>500 S. Buena Vista</t>
  </si>
  <si>
    <t>Disney Studios #2 - Ice Energy</t>
  </si>
  <si>
    <t>Burbank Fire Station #16 #1 - Ice Energy</t>
  </si>
  <si>
    <t>Seville BESS Abeinsa- Instalaciones Inabensa (Abengoa)</t>
  </si>
  <si>
    <t>Battery Energy Storage Pilot project aims to integrate PV power plant.  The BESS is able to provide the following services to the PV plant: Frequency Regulation, PV ramp rate control, PV power limitation, Voltage regulation. The BESS performance has been validated by CENER (National Renewable Energy Centre) in Spain . CENER is a technology centre, specialized in applied research and in the development and promotion of renewable energies. It has highly skilled technical assistance and services for component testing and certification.  BESS tests included: Energy Storage Characterization tests (charge/discharge curves, V-I vs SOC, power pulse), Power Converter System Characterization tests (efficiency, P/Q curve), Frequency Regulation tests, Voltage Regulation tests, Voltage dips tests</t>
  </si>
  <si>
    <t xml:space="preserve">Electric Supply Reserve Capacity - Spinning, Frequency Regulation, Ramping, Voltage Support, </t>
  </si>
  <si>
    <t>Seville</t>
  </si>
  <si>
    <t>http://www.abengoasolar.com/web/en/nuestras_plantas/plantas_en_operacion/espana/index.html</t>
  </si>
  <si>
    <t>20.10.2014</t>
  </si>
  <si>
    <t>Instalaciones Inabensa (Abengoa)</t>
  </si>
  <si>
    <t>Cegasa International</t>
  </si>
  <si>
    <t>The BESS performance has been validated by CENER (National Renewable Energy Centre) in Spain . CENER is a technology centre, specialised in applied research and in the development and promotion of renewable energies. It has highly skilled technical assistance and services for component testing and certification.  BESS tests included:Â· Energy Storage Characterization tests (charge/discharge curves, V-I vs SOC, power pulse)Â· Power Converter System Characterization tests (efficiency, P/Q curve)Â· Frequency Regulation testsÂ· Voltage Regulation testsÂ· Voltage dips tests</t>
  </si>
  <si>
    <t>Atacama I</t>
  </si>
  <si>
    <t>BESS under construction. The project provide a 12 MW, 4 MWh storage resource designed to provide spinning reserve requirements to a CSP plant.</t>
  </si>
  <si>
    <t xml:space="preserve">Electric Supply Reserve Capacity - Spinning, Renewables Capacity Firming, Renewables Energy Time Shift, </t>
  </si>
  <si>
    <t>Calama</t>
  </si>
  <si>
    <t>II RegiÃ³n de Antofagasta</t>
  </si>
  <si>
    <t>http://www.abengoasolar.com/web/en/plantas_solares/plantas_propias/chile/index.html</t>
  </si>
  <si>
    <t>14.12.2016</t>
  </si>
  <si>
    <t>CDEC-SING</t>
  </si>
  <si>
    <t>Abengoa Solar Chile</t>
  </si>
  <si>
    <t>Atacama II</t>
  </si>
  <si>
    <t>This project appears to have been delayed.  BESS under construction. The project provide a 12 MW, 4 MWh storage resource designed to provide spinning reserve requirements to a  CSP plant.</t>
  </si>
  <si>
    <t>http://www.abengoa.com/web/en/noticias_y_publicaciones/noticias/historico/2015/05_mayo/abg_20150527.html</t>
  </si>
  <si>
    <t>University of Queensland Gatton Campus PV Pilot Plant</t>
  </si>
  <si>
    <t>The 600 kW / 760 kWh system is to be operated alongside the University of Queensland-owned Gatton solar power plant in south-east Queensland. The project is grid connected and demonstrates the viability of energy storage for large-scale solar power plant applications, and the benefits it can provide distribution networks, in the delivery of a predictable, reliable and constant flow of electricity.   The battery is used for peak load demand and is connected into the ENERGEX 11 kV network - the Lockyer Valley single-wire earth return (SWER).</t>
  </si>
  <si>
    <t>Warrego Highway</t>
  </si>
  <si>
    <t>Gatton</t>
  </si>
  <si>
    <t>http://www.pv-magazine.com/news/details/beitrag/grid-scale-battery-storage-not-yet-panacea-for-australia-renewables_100025779/?utm_source=Sailthru&amp;amp;utm_medium=email&amp;amp;utm_campaign=Issue:%202016-08-16%20Utility%20Dive%20Storage%20%5Bissue:6919%5D&amp;amp;utm_term=Utility%20Dive:%20Storage#axzz4HWKjZuUa</t>
  </si>
  <si>
    <t>03.01.2015</t>
  </si>
  <si>
    <t>3.275 MW solar PV array</t>
  </si>
  <si>
    <t>Tag Pacific</t>
  </si>
  <si>
    <t>MPower (Australia); Povecta (Australia); University of Queensland</t>
  </si>
  <si>
    <t>Reduced campus grid electricity use by 40% and delivered 10% higher average annual energy yield than projected</t>
  </si>
  <si>
    <t>Education Infrastructure Fund</t>
  </si>
  <si>
    <t>University of Queensland</t>
  </si>
  <si>
    <t>Imperial Irrigation District BESS - GE</t>
  </si>
  <si>
    <t>Imperial Irrigation District (IID) is installing a large-scale battery system that will help integrate around 50 MW of solar generation capacity to the local grid. The project will involve the installation of a 30 MW / 20 MWh battery-based energy storage system with 92 kV interconnection. The IID battery will help the grid accommodate power from two large-scale solar projects, Midway III and SunPeak 2.  The facility, sited near the El Centro Power Plant Unit 3 Repower Project, will aid grid flexibility and increase reliability on the IID network by providing solar ramping, frequency regulation, power balancing and black start capability for an adjacent gas turbine.</t>
  </si>
  <si>
    <t xml:space="preserve">Black Start, Electric Supply Reserve Capacity - Spinning, Frequency Regulation, Load Following (Tertiary Balancing), Ramping, </t>
  </si>
  <si>
    <t>El Centro</t>
  </si>
  <si>
    <t>http://www.iid.com/Home/Components/News/News/477/30?backlist=%2F</t>
  </si>
  <si>
    <t>29.12.2014</t>
  </si>
  <si>
    <t>IID</t>
  </si>
  <si>
    <t>Imperial Irrigation District</t>
  </si>
  <si>
    <t>El Centro Power Plant; Midway III and SunPeak 2 Solar Plants</t>
  </si>
  <si>
    <t>GE Brilliance MW inverters</t>
  </si>
  <si>
    <t>General Electric (GE)</t>
  </si>
  <si>
    <t>ZGlobal (for first 18 months, then transferred to Imperial Irrigation District)</t>
  </si>
  <si>
    <t>Coachella Energy Storage Partners (CESP)</t>
  </si>
  <si>
    <t>ZGlobal</t>
  </si>
  <si>
    <t>Chula Vista Electric Co.</t>
  </si>
  <si>
    <t>Toshiba Unga Station TESS</t>
  </si>
  <si>
    <t>Toshiba Corporation&amp;#039;s traction energy storage system (TESS) is installed at Unga Station on the Tobu Urban Park Line for Tobu Railway Co., Ltd. Toshiba&amp;#039;s TESS utilizes Toshiba&amp;#039;s SCiB(tm) rechargeable batteries to store regenerated power. Regenerative traction energy from train deceleration is stored in the TESS for supply as needed when trains are accelerating from the station. In addition to supporting stable supply, the system can also be optimally configured to support other applications, including traction energy loss prevention and peak demand power management.</t>
  </si>
  <si>
    <t xml:space="preserve">Electric Energy Time Shift, Transportation Services, </t>
  </si>
  <si>
    <t>Nagareyama</t>
  </si>
  <si>
    <t>Chiba</t>
  </si>
  <si>
    <t>http://www.toshiba.co.jp/about/press/2014_12/pr1801.htm</t>
  </si>
  <si>
    <t>22.12.2014</t>
  </si>
  <si>
    <t>Tobu Railway Co.</t>
  </si>
  <si>
    <t>2 MW/ 4.4 MWh Puget Sound Energy - Glacier Battery Storage</t>
  </si>
  <si>
    <t>Puget Sound Energy (PSE) and Renewable Energy Systems Americas Inc. (RES Americas) have signed agreements to cooperate on launching an innovative battery storage project in Whatcom County that could pave the way for larger scale efforts in PSEâ€™s service territory.  Electricity will be stored in state-of-the-art battery modules that are as large as 40-foot shipping containers, the same amount of energy found in 1.7 million AA batteries. The battery system will be capable of providing up to 18 hours of power during an outage for the core area of Glacier. The average demand of the core part of town is estimated to be 250 kW.  The Glacier battery units have been online since September 2016, however, the automation of the batteries has not yet been completed. This means that the units cannot automatically shift the power load of the &amp;quot;island&amp;quot; from the power grid to the batteries and back to the grid.  During a planned power outage on Oct. 24, we completed some very useful and valuable testing of the automation, during which the batteries successfully powered the island of the town for approximately 6 hours. Future testing of the automation feature will be required.  During a planned power outage on Aug. 28, we successfully used the battery to back up the island of customers in Glacier</t>
  </si>
  <si>
    <t>Glacier</t>
  </si>
  <si>
    <t>https://pse.com/inyourcommunity/pse-projects/system-improvements/Pages/Glacier-battery-storage-project.aspx</t>
  </si>
  <si>
    <t>17.12.2014</t>
  </si>
  <si>
    <t>Department of Commerce Clean Energy Fund</t>
  </si>
  <si>
    <t>Mackerel Islands (Thevenard Island) Solar Plus Storage</t>
  </si>
  <si>
    <t>The Mackerel Islands Tourist Resort in Western Australia coast has gone 100% renewable, with the launch of a 325 kW solar plus storage system â€“ one of the largest off-grid examples in Australia without any fossil fuels.  The system, which was designed and built by local WA company Energy Made Clean, consists of 1,200 solar panels (325 kW) and 512 lithium ion batteries (640 kWh), and will supply 100% of the power needs of the eco-tourism resort in WAâ€™s northwest Pilbara Coastal region, 22 km offshore from the town of Onslow.</t>
  </si>
  <si>
    <t xml:space="preserve">On-Site Power, Onsite Renewable Generation Shifting, Renewables Energy Time Shift, </t>
  </si>
  <si>
    <t>Onslow</t>
  </si>
  <si>
    <t>http://reneweconomy.com.au/2014/wa-island-resort-goes-100-renewables-solar-storage-34106?utm_source=Energy+Storage+Report&amp;amp;amp;utm_campaign=86fc8311cf-ESR_2_10_1210_2_2012&amp;amp;amp;utm_medium=email&amp;amp;amp;utm_term=0_bd57f7e9aa-86fc8311cf-80843329</t>
  </si>
  <si>
    <t>Mackerel Islands Tourist Resort</t>
  </si>
  <si>
    <t>Verdugo Recreation #1 - Ice Energy</t>
  </si>
  <si>
    <t>Burbank Water Reclamation Plant #1 - Ice Energy</t>
  </si>
  <si>
    <t>Burbank Buena Vista Library #1 - Ice Energy</t>
  </si>
  <si>
    <t>Carros NICE GRID Primary Substation Battery (PSB) Project</t>
  </si>
  <si>
    <t>The NICE GRID project brings together a broad range of stakeholders under the coordination of the French DSO ERDF, and is located in Carros, near Nice in the French Riviera. The goal is to develop a smart grid that effectively integrates a high proportion of solar panels, energy storage batteries and smart meters. The distribution grid within the city is managed by a Network Energy Manager (NEM) which identifies grid constraints on a day ahead basis and requests flexibilities to mitigate them. Grid batteries are one type of used flexibilities, and are managed by a Network Battery Agregator (NBA) The Primary Substation Battery (PSB) was the first to be installed, in December 2013. It is located at the â€œBroc Carrosâ€ Primary Substation that supplies the area of Carros and represents around 20 MW of peak consumption. The site belongs to ERDF, and the storage asset is composed of three containers dedicated to the battery, the Power Converter System (PCS) and a transformer.</t>
  </si>
  <si>
    <t>Industrial Area</t>
  </si>
  <si>
    <t>Carros</t>
  </si>
  <si>
    <t>Provence-Alpes-CÃ´te d&amp;#039;Azur</t>
  </si>
  <si>
    <t>http://www.renewableenergyfocus.com/view/41910/nice-grid-smart-grid-project-uses-saft-energy-storage-with-solar-power-in-south-of-france/</t>
  </si>
  <si>
    <t>ElectricitÃ© RÃ©seau Distribution France (ERDF)</t>
  </si>
  <si>
    <t>ALSTOM GRID</t>
  </si>
  <si>
    <t>SAFT, ALSTOM GRID, ERDF</t>
  </si>
  <si>
    <t>ERDF, ALSTOM GRID, SAFT</t>
  </si>
  <si>
    <t>European Commission through FP9</t>
  </si>
  <si>
    <t>French Agency for Environment and Energy Management (ADEME)</t>
  </si>
  <si>
    <t>ARMINES University, EDF R&amp;amp;amp;D</t>
  </si>
  <si>
    <t>Dongguan SSL 1 MW/2 MWh ESS</t>
  </si>
  <si>
    <t>ATL 1MW / 2MWh mobile ESS was developed for power stations, substations, industrial, mining enterprises and so on. It performs load shifting, smooths the grid, energy saving, and backup power supply.  The system&amp;#039;s design life is 10 years.</t>
  </si>
  <si>
    <t>Dongguan</t>
  </si>
  <si>
    <t>Guandong</t>
  </si>
  <si>
    <t>10.12.2010</t>
  </si>
  <si>
    <t>Amperex Technology Limited</t>
  </si>
  <si>
    <t>Ningde 1 MW/2 MWh ESS</t>
  </si>
  <si>
    <t>ND 1 MW/2 MWh mobile ESS was developed for power plant (station), substations, industrial , mining enterprises and so on. It performs load shifting, grid smoothing, energy saving, and back up power supply. The system&amp;#039;s design life is 10 years.</t>
  </si>
  <si>
    <t xml:space="preserve">Electric Supply Capacity, Grid-Connected Commercial (Reliability &amp;amp; Quality), </t>
  </si>
  <si>
    <t>Ningde</t>
  </si>
  <si>
    <t>Contemporary Amperex Technology Limited</t>
  </si>
  <si>
    <t>China Electric Power Research Institute Zhangbei 2.6 MWh ESS</t>
  </si>
  <si>
    <t>The system is composed of four 650 kWh units, and is utilized mainly for wind and solar energy storage experiment.</t>
  </si>
  <si>
    <t>China Electric Power Research Institute</t>
  </si>
  <si>
    <t>FuJian MeiZhou Island 1 MW/2 MWh ESS - Contemporary Amperex Technology Limited</t>
  </si>
  <si>
    <t>This is China&amp;#039;s first island ESS project which connects to the 10 KV distribution network directly. The ESS provides stable voltage to the electrical grid nodes, improves the operational efficiency of the distribution transformers, and enhances the ability of new distributed generation sources to access the electrical grid.</t>
  </si>
  <si>
    <t xml:space="preserve">Grid-Connected Commercial (Reliability &amp;amp; Quality), Voltage Support, </t>
  </si>
  <si>
    <t>SÃ¼wag - Bosch Community ESS</t>
  </si>
  <si>
    <t>Bosch is supplying a flexible energy storage system for a housing complex that is currently under construction there, which comprises 180 townhouses. The system has an installed capacity of 135 kilowatt-hours.   The Bosch turnkey energy storage system makes use of lithium-ion technology. The storage unit is some seven meters wide, about 60 centimeters deep, and 1.8 meters high. It is located in a machine room on site. Its capacity and electronics are precisely aligned to the needs of the complex&amp;#039;s power grid.  The storage system has an output of 50 kilowatts and can be charged or discharged within two hours. Thanks to its inverter, power can be fed into and drawn from the customer network.  Read more: http://goo.gl/LWX3Lb</t>
  </si>
  <si>
    <t xml:space="preserve">Microgrid Capability, Onsite Renewable Generation Shifting, Renewables Energy Time Shift, </t>
  </si>
  <si>
    <t>Kelsterbach</t>
  </si>
  <si>
    <t>Hessen</t>
  </si>
  <si>
    <t>http://www.bosch-presse.de/presseforum/details.htm?locale=en&amp;amp;txtID=6641</t>
  </si>
  <si>
    <t>23.04.2014</t>
  </si>
  <si>
    <t>CHP, 50 kW electr. PV 60 kWp</t>
  </si>
  <si>
    <t>SÃ¼wag Erneuerbare Energien GmbH</t>
  </si>
  <si>
    <t>Bosch</t>
  </si>
  <si>
    <t>Hessian Ministry of Economics, Energy, Transport and Regional Development with funding from the European Regional Development Fund</t>
  </si>
  <si>
    <t xml:space="preserve">Ferrolinera WESS: Li-Ion Batteries - Win Inertia </t>
  </si>
  <si>
    <t>The recuperation system employs Win Inertia&amp;#039;s SHADÂ® hybrid control technology (international patent pending) to integrate batteries and Maxwell ultracapacitors to increase energy recovery efficiency and reduce stress on the batteries, thereby extending battery life. Ultracapacitors&amp;#039; rapid charge/discharge characteristics uniquely enable them to capture and store more energy during each braking event than battery-based systems, which have limited ability to absorb energy in the few seconds required to stop a vehicle. Win Inertia&amp;#039;s high-efficiency hybrid energy storage and power delivery system furthers ADIF&amp;#039;s return on investment as it enables dual use of the recuperated energy for rail vehicle propulsion and EV charging. By converting kinetic energy into stored electric energy through regenerative braking, the system recovers 8 to 10 percent of the total energy used by the railway system, which is then used to power the EV charging station.</t>
  </si>
  <si>
    <t xml:space="preserve">On-Site Power, Onsite Renewable Generation Shifting, Renewables Capacity Firming, Transportable Transmission/Distribution Upgrade Deferral, Transportation Services, </t>
  </si>
  <si>
    <t>Avenida Santa Catalina s/n (Adif Cerro negro facility)</t>
  </si>
  <si>
    <t>Madrid</t>
  </si>
  <si>
    <t>http://wininertia.es/projects/ferrolinera/</t>
  </si>
  <si>
    <t>15.01.2014</t>
  </si>
  <si>
    <t>Cerro Negro energy laboratory (ADIF)</t>
  </si>
  <si>
    <t>Administrator of Railway Infrastructures (ADIF)</t>
  </si>
  <si>
    <t>INNPACTO program (Spain)</t>
  </si>
  <si>
    <t>University of Seville (Spain)</t>
  </si>
  <si>
    <t>Electronic Technology Group</t>
  </si>
  <si>
    <t>http://iecon02.us.es/</t>
  </si>
  <si>
    <t>S&amp;amp;C CES: Chicago/PJM Frequency Regulation</t>
  </si>
  <si>
    <t>S&amp;amp;amp;C Electric Company deployed six 25 kW PureWave Community Energy Storage (CES) systems at its global headquarters in Chicago. The 150 kW energy storage system provides fast frequency response regulation for the PJM wholesale market. S&amp;amp;amp;C is selling its CES stored electricity to PJM through Intelligent Generation.</t>
  </si>
  <si>
    <t>http://www.prnewswire.com/news-releases/sc-energy-storage-system-to-provide-grid-support-for-pjm-279766482.html</t>
  </si>
  <si>
    <t>Intelligent Generation, LLC</t>
  </si>
  <si>
    <t>Guodian Hefeng Beizhen Wind Farm: VFB</t>
  </si>
  <si>
    <t>At the end of 2013, Huadian Tianren won the bid of 7 MW/14 MWh energy storage projects of Beizhen wind farm together with Rongxin power electronics and other partners. In April 2014, Rongke Power  signed the contract with Rongxin to supply a 2 MW/4 MWh vanadium energy storage system (ESS).The system is used for power generation tracking, wind power output smoothing, frequency regulating and voltage supporting, thus the comprehensive utilization rate of wind power generation integrated in power grid will be improved.         The 2 MW/4 MWh vanadium ESS is composed of 4 sets of 500 kW subsystems. Each subsystem contains two standard containers using cell stacks with rated power of 31.5 kW. This containerized system design maximizes on-site construction efficiency and meanwhile minimizes the installation space. The vanadium ESS includes real-time SOC monitoring, deep charge/discharge, and a long life-cycle, all while effectively smoothing wind power output and reducing the impact of intermittent wind output to electric grids. At the same time, through smart control aligned with wind power forecast, the vanadium ESS can improve power generation tracking and increase renewable energy utilization.</t>
  </si>
  <si>
    <t xml:space="preserve">Frequency Regulation, Onsite Renewable Generation Shifting, Renewables Capacity Firming, Voltage Support, </t>
  </si>
  <si>
    <t>Jinzhou</t>
  </si>
  <si>
    <t>http://www.rongkepower.com/index.php/article/show/id/183/language/en</t>
  </si>
  <si>
    <t>19.08.2014</t>
  </si>
  <si>
    <t>99 MW Wind</t>
  </si>
  <si>
    <t>Liaoning Electricity Economy Development Co., Ltd.</t>
  </si>
  <si>
    <t>Rongxin</t>
  </si>
  <si>
    <t>Huadian Tianren</t>
  </si>
  <si>
    <t>Guodian Longyuan Wind Farm VFB - Rongke Power &amp;amp; Anshan Rongxin</t>
  </si>
  <si>
    <t>On March 15, 2013 Faku wind power farm 5MW/10MWh energy storage system (ESS), built by Dalian Rongke Energy Storage Technology Development Co., Ltd. (referred to as Rongke Power) connected successfully to the grid of Liaoning Liaoning Power Grid.  The system implementation began in August 2012. The system will be equipped with Longyuan Power&amp;#039;s 50-MW Bewini wind farm to track the planned power generation and smooth the wind power output, thereby enhancing the ability of wind power to connect to the grid. In addition, it will also play an active role in transient wind power emergency response and transient voltage emergency support in the grid-connected operation of wind power to ensure that the overall operation of the power grid is safer and more reliable.                The station is located in Shenyang, Liaoning Province. It is supporting 10% of the 50MW power plant.  Rongke power takes charge of design, manufacture, installation and debugging of the project.  The wind farm project covers an area of</t>
  </si>
  <si>
    <t xml:space="preserve">Electric Supply Reserve Capacity - Spinning, Onsite Renewable Generation Shifting, Renewables Capacity Firming, Voltage Support, </t>
  </si>
  <si>
    <t>http://www.rongkepower.com/index.php/article/show/id/140/language/en</t>
  </si>
  <si>
    <t>15.03.2013</t>
  </si>
  <si>
    <t>Liaoning Liaoning Power Grid</t>
  </si>
  <si>
    <t>Guodian Longyuan (Shenyang) Wind Power Co., Ltd.</t>
  </si>
  <si>
    <t>Rongke Power, Anshan Rongxin</t>
  </si>
  <si>
    <t>DMG Gildemeister CellCube Industrial Smart Grid</t>
  </si>
  <si>
    <t>Gildemeister Energy Solutions Microgrid combination consisting of 1MW  freestanding PV plant plus CellCube energy storage cluster consisting of 1x FB200-400 and 2x FB30-130 for demand peak shaving, IT backup, and &amp;quot;green powered&amp;quot; eMobility applications. Intelligent smart meter calculates best dispatch strategy of stored energy.</t>
  </si>
  <si>
    <t xml:space="preserve">Grid-Connected Commercial (Reliability &amp;amp; Quality), Load Following (Tertiary Balancing), Onsite Renewable Generation Shifting, </t>
  </si>
  <si>
    <t>Bielefeld</t>
  </si>
  <si>
    <t>Northrhein-Westfalia</t>
  </si>
  <si>
    <t>http://energy.gildemeister.com</t>
  </si>
  <si>
    <t>15.09.2011</t>
  </si>
  <si>
    <t>PV system approx. 1MWp</t>
  </si>
  <si>
    <t>DMG MORI SEIKI Aktiengesellschaft</t>
  </si>
  <si>
    <t>520,000 kg CO2 annually</t>
  </si>
  <si>
    <t>AES Alamitos Energy Storage Array</t>
  </si>
  <si>
    <t>AES Southland announced that it has been awarded a 20-year Power Purchase Agreement (PPA) by Southern California Edison (SCE), to provide 100 MW of interconnected battery-based energy storage, a 200 MW flexible power resource. This new capacity can deliver 400 MWh of energy and will be built south of Los Angeles at the Alamitos Power Center in Long Beach, California.</t>
  </si>
  <si>
    <t>Alamitos Power Center</t>
  </si>
  <si>
    <t>http://www.aesenergystorage.com/2014/11/05/aes-help-sce-meet-local-power-reliability-20-year-power-purchase-agreement-energy-storage-california-new-facility-will-provide-100-mw-interconnected-storage-equivalent-200-mw/?utm_source=Energy+Storage+Report&amp;amp;utm_campaign=859e0b3526-ESR_2_10_1210_2_2012&amp;amp;utm_medium=email&amp;amp;utm_term=0_bd57f7e9aa-859e0b3526-80843329</t>
  </si>
  <si>
    <t>11.11.2014</t>
  </si>
  <si>
    <t>AES Southland</t>
  </si>
  <si>
    <t>http://www.renewaesalamitos.com/AES-Alamitos-Fact-Sheet-2015.pdf</t>
  </si>
  <si>
    <t>Bosch Fort Bragg</t>
  </si>
  <si>
    <t>100 kW outdoor system in 20&amp;#039; container (PCS and Battery in the same container)</t>
  </si>
  <si>
    <t xml:space="preserve">Electric Bill Management with Renewables, Frequency Regulation, Renewables Capacity Firming, Resiliency, </t>
  </si>
  <si>
    <t>Fort Bragg</t>
  </si>
  <si>
    <t>http://www.serdp-estcp.org/Program-Areas/Energy-and-Water/Energy/Microgrids-and-Storage/EW-201352</t>
  </si>
  <si>
    <t>Sand Hills Utility</t>
  </si>
  <si>
    <t>PV, DC Microgrid</t>
  </si>
  <si>
    <t>ESTCP</t>
  </si>
  <si>
    <t>Sony</t>
  </si>
  <si>
    <t>ESTCP, DoD</t>
  </si>
  <si>
    <t>Energy Buffer Unit (EBU) - BELECTRIC GmbH</t>
  </si>
  <si>
    <t>The innovative Energy Buffer Unit (EBU) with its state-of-the-art lead-acid batteries is used for regulation reserve applications. In Alt Daber there is a prototype project wherin BELECTRIC created a cost efficient solution for the commercial use of battery storage in this business area due to the integrated system design of the EBU and its intelligent control system. With its rated power of 1600 kW which is completly provided in a millisecond range the electricity grid can be stabalized fast and therefore in a highly efficient way.</t>
  </si>
  <si>
    <t>Alt Daber</t>
  </si>
  <si>
    <t>https://cleantechnica.com/2014/12/06/belectric-vattenfall-unveil-battery-storage-facility-alt-daber-solar-plant/</t>
  </si>
  <si>
    <t>67.8 MW Solar Power Plant</t>
  </si>
  <si>
    <t>BELECTRIC GmbH</t>
  </si>
  <si>
    <t>Exide GNB</t>
  </si>
  <si>
    <t>GE and BELECTRIC GmbH</t>
  </si>
  <si>
    <t>Vattenfall and EDIS</t>
  </si>
  <si>
    <t>Adensis GmbH</t>
  </si>
  <si>
    <t>R&amp;amp;amp;D of the whole EBU</t>
  </si>
  <si>
    <t>http://www.adensis.com/code/</t>
  </si>
  <si>
    <t>UCSD EV Smart Charging with Energy Storage</t>
  </si>
  <si>
    <t>&amp;lt;p&amp;gt;The system includes 60 kW / 100 kWh Li-ion, PV integrated energy storage with EV DC Fast Charging. EVgo, Kisensum, and EVGrid have created a demand management solution for EVgo&amp;#039;s network of DC Fast Chargers. The first site went live in June 2016 at the UC San Diego Campus. This solution comprises two (2) 25 kWh battery systems from EVGrid, two (2) charging pedestals from ABB, a controller from Kisensum and a 12 kW solar canopy. The graph below illustrates how the Kisensum controller manages the loads and energy resources to keep peak demand below a target threshold in order to avoid costly demand charges. The control system has been designed by Kisensum, and is designed to optimize the harvesting of PV solar generation and charging/discharging of energy storage and dispatching power to the DC fast chargers. The EVgo project explores how incorporating energy storage with Level 3 EV charging infrastructure can reduce the cost of developing, constructing, and operating public stations in order to make charging accessible and affordable to all EV drives. The site is a model for future public charging facilities by leveraging second-life batteries, solar generation, and intelligent site control.&amp;lt;/p&amp;gt;</t>
  </si>
  <si>
    <t xml:space="preserve">Electric Bill Management, On-Site Power, Renewables Capacity Firming, Stationary Transmission/Distribution Upgrade Deferral, Transportation Services, </t>
  </si>
  <si>
    <t>9500 Gilman Drive, #0417</t>
  </si>
  <si>
    <t>https://www.nrgevgo.com/</t>
  </si>
  <si>
    <t>10.01.2016</t>
  </si>
  <si>
    <t>12 kW Solar PV Canopy</t>
  </si>
  <si>
    <t>UC San Diego</t>
  </si>
  <si>
    <t>EVgo Services, LLC</t>
  </si>
  <si>
    <t>EVGrid</t>
  </si>
  <si>
    <t>Ideal power</t>
  </si>
  <si>
    <t>Kisensum</t>
  </si>
  <si>
    <t>NRG / EVgo Service, LLC</t>
  </si>
  <si>
    <t>Solarrus</t>
  </si>
  <si>
    <t>A before and after comparison of the power profile reveals peak demand reduced from 90kW to less than 20kW per month. This is the equivalent to a reduction from $2,970 to $660 in SDG&amp;amp;E demand charges, a savings of 78% per month.</t>
  </si>
  <si>
    <t>Goldman Sachs Manhattan Headquarters</t>
  </si>
  <si>
    <t>&amp;lt;p&amp;gt;Beneath the trading floors of Goldman Sachs Group Inc.â€™s Manhattan headquarters are 92 tanks for ice thermal storage. Goldman runs chilled anti-freeze through pipes connected to the 11-ton vessels during summer nights -- when power costs less -- to freeze the water. That ice is used the next day in its air-conditioning system, when high-demand electricity comes with a surcharge.&amp;lt;/p&amp;gt;</t>
  </si>
  <si>
    <t>200 West St</t>
  </si>
  <si>
    <t>http://www.bloomberg.com/news/articles/2014-08-01/goldman-s-icy-arbitrage-draws-interest-to-meet-epa-rule</t>
  </si>
  <si>
    <t>01.10.2009</t>
  </si>
  <si>
    <t>Goldman Sachs Group Inc.</t>
  </si>
  <si>
    <t>CALMAC Manufacturing Corp.</t>
  </si>
  <si>
    <t>30 kW Smart Storage at Baker Electric Corporate Headquarters</t>
  </si>
  <si>
    <t>&amp;lt;p&amp;gt;In February 2015, Baker Electric installed the Smart Storage energy storage solution at their corporate headquarters in Escondido. The 30 kW energy storage system is coupled with an existing 85 kW solar system to help cap expensive utility demand charges.&amp;lt;/p&amp;gt;</t>
  </si>
  <si>
    <t>1298 Pacific Oaks Place</t>
  </si>
  <si>
    <t>http://www.baker-electric.com/projects-experience/project-profiles-battery-storage/case-study-smart-storage-at-baker-electric/</t>
  </si>
  <si>
    <t>03.02.2015</t>
  </si>
  <si>
    <t>SCE</t>
  </si>
  <si>
    <t>Baker Electric</t>
  </si>
  <si>
    <t>Sharp / Ideal Power</t>
  </si>
  <si>
    <t>Blue Lake Rancheria Native American Reservation Microgrid - 950 kWh</t>
  </si>
  <si>
    <t>&amp;lt;p&amp;gt;Siemens, the Blue Lake Rancheria Native American reservation in Northern California, and Humboldt State Universityâ€™s Schatz Energy Research Center will construct a microgrid on 100 acres that will power government offices, economic enterprises, and critical Red Cross safety shelter-in-place facilities. Once complete, the microgrid will allow the reservation to island itself from local utility Pacific Gas &amp;amp;amp; Electric. Siemens will be providing the Microgrid Management Software which will help control the operation of the energy system that will include a 500 kW solar array, 950 kWh battery storage, a biomass fuel cell, and diesel generation.&amp;lt;/p&amp;gt;</t>
  </si>
  <si>
    <t>Blue Lake</t>
  </si>
  <si>
    <t>http://siemensusa.synapticdigital.com/featured-multimedia-stories/energy-management/blue-lake-rancheria-native-american-reservation-microgrid-goes-live/s/64bc14d8-b74a-4951-8a5b-9e1f48a07f9b</t>
  </si>
  <si>
    <t>500 kW solar array, biomass fuel cell, and diesel generation</t>
  </si>
  <si>
    <t>Blue Lake Rancheria</t>
  </si>
  <si>
    <t>Colburn Electric</t>
  </si>
  <si>
    <t>California Energy Commission - Electric Program Investment Charge (EPIC)</t>
  </si>
  <si>
    <t>Schatz Energy Research Center of California&amp;#039;s Humboldt State University</t>
  </si>
  <si>
    <t>At the Schatz Energy Research Center (SERC), we are working to establish clean and renewable energy technologies in our society.</t>
  </si>
  <si>
    <t>http://www.schatzlab.org/</t>
  </si>
  <si>
    <t>10 MW - PG&amp;amp;E Molino Substation- Hecate Energy</t>
  </si>
  <si>
    <t>&amp;lt;p&amp;gt;PG&amp;amp;amp;E 75 MW Energy Storage Procurement announced December 2, 2015 - 10-megawatt battery from Hecate Energy to support PG&amp;amp;amp;Eâ€™s Molino substation near Sebastopol.&amp;lt;/p&amp;gt;</t>
  </si>
  <si>
    <t>1980 High School Road</t>
  </si>
  <si>
    <t>Sebastapol</t>
  </si>
  <si>
    <t>1 MW - PG&amp;amp;E Old Kearney Substation - Hecate Energy</t>
  </si>
  <si>
    <t>&amp;lt;p&amp;gt;As part of PG&amp;amp;amp;E&amp;#039;s 75 MW Energy Storage Procurement announced December 2, 2015 - A 1 MW lithium-ion battery system will be installed for distribution deferral at PG&amp;amp;amp;E&amp;#039;s Old Kearney substation in Fresno. The contract was awarded to developer Hecate Energy.&amp;lt;/p&amp;gt;</t>
  </si>
  <si>
    <t>PG&amp;amp;E Mendocino Substation 1 MW Energy Storage System - Hecate Energy</t>
  </si>
  <si>
    <t>&amp;lt;p&amp;gt;As part of PG&amp;amp;amp;E&amp;#039;s 75 MW Energy Storage procurement announced on December 2nd, 2015 - A 1 MW lithium-ion energy storage system will be installed near PG&amp;amp;amp;E&amp;#039;s Mendocino Substation. The project will be built by developer Hecate Energy.&amp;lt;/p&amp;gt;</t>
  </si>
  <si>
    <t>Redwood Valley</t>
  </si>
  <si>
    <t>Woojin/Maxwell Daejeon Line 1 - Cityhall Station (111)</t>
  </si>
  <si>
    <t>Woojin Industrial Systems has completed installation of its energy storage system (ESS) ultracapacitor-based braking energy recuperation systems in seven Metro stations in Seoul, Daejon, Incheon and the Korea Train eXpress (KTX) high-speed rail depot in Seoul.   Beginning with installation of demonstration systems in 2009 under a contract with the Korean federal government&amp;#039;s Korean Railroad Research Institute (KRRI), Woojin and rail system operators have achieved grid power consumption savings of more than 20 percent and realized additional benefits in the form of system voltage stabilization that reduces power infrastructure requirements and helps to ensure uninterrupted operation. The recuperation systems, ranging from 750 to 1,500 volts, employ Maxwell ultracapacitors to absorb energy during rail vehicle braking and deliver the stored energy to the vehicles&amp;#039; electric motors for propulsion and to stabilize voltage throughout the system.  Each installation employs up to 200 of Maxwell&amp;#039;s 48-volt multi-cell ultracapacitor modules. Based on their positive experience to date, Woojin and rail system operators are planning several additional installations in 2014 and 2015.</t>
  </si>
  <si>
    <t xml:space="preserve">Electric Energy Time Shift, Transportation Services, Voltage Support, </t>
  </si>
  <si>
    <t>1408-1 Dunsan-dong</t>
  </si>
  <si>
    <t>Seo-gu</t>
  </si>
  <si>
    <t>Daejeon</t>
  </si>
  <si>
    <t>Daejeon Metropolitan Express Transit Corporation</t>
  </si>
  <si>
    <t>Woojin/Maxwell Daejeon Line 1 - Gapcheon Station (115)</t>
  </si>
  <si>
    <t>1534 Wolpyeong-dong</t>
  </si>
  <si>
    <t>Woojin/Maxwell Seoul Line 7 - Sang-dong Station (756)</t>
  </si>
  <si>
    <t>Sangdong Station</t>
  </si>
  <si>
    <t>Bucheon</t>
  </si>
  <si>
    <t>01.08.2011</t>
  </si>
  <si>
    <t>Seoul Metropolitan Rapid Transit Corporation</t>
  </si>
  <si>
    <t>Woojin/Maxwell Seoul Line 2 - Seocho Station (224)</t>
  </si>
  <si>
    <t>1500 Seocho 3-dong</t>
  </si>
  <si>
    <t>Seocho-gu</t>
  </si>
  <si>
    <t>26.12.2012</t>
  </si>
  <si>
    <t>Woojin/Maxwell Incheon Line 1 - Technopark Station (I134)</t>
  </si>
  <si>
    <t>7-51 Songdo-dong</t>
  </si>
  <si>
    <t>Yeonsu-gu</t>
  </si>
  <si>
    <t>Woojin/Maxwell Seoul Line 9 - COEX Station (929)</t>
  </si>
  <si>
    <t>Gangnam-gu</t>
  </si>
  <si>
    <t>25.10.2013</t>
  </si>
  <si>
    <t>Woojin/Maxwell Seoul Line 4 - Ssangmun Station (413)</t>
  </si>
  <si>
    <t>703-4 Chang 1(il)-dong</t>
  </si>
  <si>
    <t>Dobong-gu</t>
  </si>
  <si>
    <t>http://investors.maxwell.com/investors/news-and-events/press-releases/press-release-details/2014/Korean-Rail-Operators-Expand-Deployment-of-Maxwell-Technologies-Ultracapacitors-for-High-Efficiency-Braking-Energy-Recuperation-Systems/default.aspx</t>
  </si>
  <si>
    <t>30.12.2013</t>
  </si>
  <si>
    <t>Woojin/Maxwell Incheon Line 2 - Depot S/S 1</t>
  </si>
  <si>
    <t>20.03.2014</t>
  </si>
  <si>
    <t>Woojin/Maxwell Incheon Line 2 - Guwol Station (I222)</t>
  </si>
  <si>
    <t>20.04.2014</t>
  </si>
  <si>
    <t>Woojin/Maxwell Incheon Line 2 - Namdong gucheong Station (225)</t>
  </si>
  <si>
    <t>Woojin/Maxwell Incheon Line 2 - Wanggil Station (202)</t>
  </si>
  <si>
    <t>Woojin/Maxwell Incheon Line 2 - Depot S/S 2</t>
  </si>
  <si>
    <t>Terra Verde/SolarCity - Burton School District Energy Storage &amp;amp; PV Project</t>
  </si>
  <si>
    <t>&amp;lt;p&amp;gt;Burton School District, in California&amp;#039;s San Joaquin Valley, will house combined solar and energy storage systems from SolarCity. The district will install solar and DemandLogicâ„¢, SolarCity&amp;#039;s smart energy storage system for businesses, to generate and store its own clean, renewable electricity at eight schools. DemandLogic will allow the district schools to reduce energy costs by using stored electricity to lower peak demand. SolarCity will install the district&amp;#039;s solar systems and advanced battery technology at eight elementary and middle schools, as well as additional solar generation at a district office. The solar installations will total more than 1.4 megawatts of clean power capacity, with storage providing an additional 360 kilowatts (720 kilowatt hours) of power to reduce peak demand. The new solar systems are expected to save the district more than $1 million dollars over the life of the contracts, and the DemandLogic battery storage systems could save thousands more on demand charges each year. Burton School District retained TerraVerde Renewable Partners, an independent energy advisor, to assess and scope an optimal energy cost savings program, analyze financing options, organize the RFP process and help the district select the best candidate to meet the program&amp;#039;s specifications. The new SolarCity systems are expected to generate 2.3 million kilowatt hours of solar energy annually, and enough over the life of the contract to power more than 4,000 homes for a year. The solar systems will also help avoid more than 43 million pounds of carbon dioxide from entering the atmosphere and save more than 203 million gallons of water*, an especially important environmental benefit in the drought-stricken valley. The entire storage project is expected to be complete by May 2015.&amp;lt;/p&amp;gt;</t>
  </si>
  <si>
    <t>Porterville</t>
  </si>
  <si>
    <t>http://www.solarcity.com/newsroom/press/solarcity-and-burton-school-district-announce-solar-energy-storage-project-eight</t>
  </si>
  <si>
    <t>04.11.2014</t>
  </si>
  <si>
    <t>1.4MW PV</t>
  </si>
  <si>
    <t>Burton School District</t>
  </si>
  <si>
    <t>Terra Verde Renewable Partners</t>
  </si>
  <si>
    <t>CA Proposition 39</t>
  </si>
  <si>
    <t>SCE Distributed Energy Storage Integration (DESI) Pilot 1</t>
  </si>
  <si>
    <t>&amp;lt;p&amp;gt;Southern California Edison&amp;#039;s (SCE) Distributed Energy Storage Integration (DESI) Pilot 1 supports the Scarlet 12 kV distribution circuit out of Orange Substation. This circuit feeds several large commercial and industrial customers, and sees intermittent, multi-megawatt spikes in demand as part of the customersâ€™ manufacturing and testing operations. DESI 1 constantly monitors overall circuit load, as well as load from the predominant customer on the circuit, and discharges to dynamically limit the power of either of these loads to a predefined threshold. The 2.4 MW/3.9 MWh NEC Solutions lithium-ion battery defers the need for costly distribution network upgrades and increases reliability by ensuring the circuit can meet summertime peaks. In addition to limiting load, the system can simultaneously support the voltage of the distribution circuit, or control reactive power flow at the substation by using the reactive power capability of the power conversion system.&amp;lt;/p&amp;gt;</t>
  </si>
  <si>
    <t xml:space="preserve">Stationary Transmission/Distribution Upgrade Deferral, Voltage Support, </t>
  </si>
  <si>
    <t>Orange</t>
  </si>
  <si>
    <t>http://www.metering.com/nec-completes-installation-of-2-4mw-energy-storage-system-for-californian-utility/</t>
  </si>
  <si>
    <t>02.09.2014</t>
  </si>
  <si>
    <t>NEC Energy Solutions</t>
  </si>
  <si>
    <t>EnerDel Sochi BESS</t>
  </si>
  <si>
    <t>The Sochi BESS project was part of a regional electrical infrastructure upgrade by Federal Grid Company of Russia to support the 2014 Winter Olympics. The remote nature of many of the sites and the fragile infrastructure left the regional susceptible  to outages.  EnerDel commissioned a 1.5 Mw (2.5 MWh) to protect Psou Substation&amp;#039;s critical loads against supply interruptions.  Primarily functioning as a UPS, the system also provides ancillary services of frequency regulation and peak shaving.  Parker Hannifin provided the PCS and cooling systems, ABB provided the transformer and switchgear, and Rockwell Automation provided the controls and automation.</t>
  </si>
  <si>
    <t xml:space="preserve">Electric Supply Reserve Capacity - Spinning, Frequency Regulation, Microgrid Capability, Resiliency, Voltage Support, </t>
  </si>
  <si>
    <t>Psou Substation</t>
  </si>
  <si>
    <t>Sochi</t>
  </si>
  <si>
    <t>Krasnodar Krai</t>
  </si>
  <si>
    <t>http://www.lugarenergycenter.org/files/4414/0207/7318/EnerDel_-_Lugar_Center_Microgrid_Conference_ENERDEL_Backup_Sochi_2014_05_06.pdf</t>
  </si>
  <si>
    <t>04.02.2014</t>
  </si>
  <si>
    <t>Federal Grid Company of Russia</t>
  </si>
  <si>
    <t>EnerDel</t>
  </si>
  <si>
    <t>EnerZ</t>
  </si>
  <si>
    <t>Rockwell Automation</t>
  </si>
  <si>
    <t>RTE 82%</t>
  </si>
  <si>
    <t>NGK NaS: Kasai Water Reclamation Center</t>
  </si>
  <si>
    <t>The Bureau of Sewerage, Tokyo Metropolitan Government launched an ambitious response to the Kyoto Protocol. The Bureau accounted for 45% of all the greenhouse gas emissions generated by the Tokyo Metropolitan Government, and sought to reduce emissions by instituting a number of energy efficiency measures and incorporating sodium batteries.  The Kasai Water Reclamation Center&amp;#039;s ESS consists of  2.4 MW NGK Insulators Ltd. NaS units. Half were installed in Dec. 2001 and the other half in Aug. 2003. The system provides load leveling and backup power.</t>
  </si>
  <si>
    <t>1-1-1 Rinkaicho</t>
  </si>
  <si>
    <t>Edogawa-ku</t>
  </si>
  <si>
    <t>http://pubs.iir.hit-u.ac.jp/admin/en/pdfs/file/1667</t>
  </si>
  <si>
    <t>Bureau of Sewerage, The Tokyo Metropolitan Government</t>
  </si>
  <si>
    <t>NGK NaS: Morigasaki Water Reclamation Center</t>
  </si>
  <si>
    <t>The Bureau of Sewerage, Tokyo Metropolitan Government launched an ambitious response to the Kyoto Protocol. The Bureau accounted for 45% of all the greenhouse gas emissions generated by the Tokyo Metropolitan Government, and sought to reduce emissions by instituting a number of energy efficiency measures and incorporating sodium batteries.    The Morigasaki Water Reclamation Center&amp;#039;s ESS consists of 4 x 2 MW NGK Insulators Ltd. NaS units. The system provides load leveling and backup power.</t>
  </si>
  <si>
    <t>5-2-25 Omori minami</t>
  </si>
  <si>
    <t>Ota-ku</t>
  </si>
  <si>
    <t>http://www.abh-ace.be/sites/default/files/News/Invisible/energy_storage_landscape_in_japan.pdf</t>
  </si>
  <si>
    <t>01.04.2004</t>
  </si>
  <si>
    <t>NGK NaS: Sunamachi Water Reclamation Center</t>
  </si>
  <si>
    <t>The Bureau of Sewerage, Tokyo Metropolitan Government launched an ambitious response to the Kyoto Protocol. The Bureau accounted for 45% of all the greenhouse gas emissions generated by the Tokyo Metropolitan Government, and sought to reduce emissions by instituting a number of energy efficiency measures and incorporating sodium batteries.    The Sunamachi Water Reclamation Center&amp;#039;s ESS consists of a 2 MW NGK Insulators Ltd. NaS unit. The system provides load leveling and backup power.</t>
  </si>
  <si>
    <t>3-9-1 Shinsuna</t>
  </si>
  <si>
    <t>Koto-ku</t>
  </si>
  <si>
    <t>https://www.eubusinessinjapan.eu/sites/default/files/energy_storage_landscape_in_japan.pdf</t>
  </si>
  <si>
    <t>NGK NaS: Miyagi Water Reclamation Center</t>
  </si>
  <si>
    <t>The Bureau of Sewerage, Tokyo Metropolitan Government launched an ambitious response to the Kyoto Protocol. The Bureau accounted for 45% of all the greenhouse gas emissions generated by the Tokyo Metropolitan Government, and sought to reduce emissions by instituting a number of energy efficiency measures and incorporating sodium batteries.    The Miyagi Water Reclamation Center&amp;#039;s ESS consists of a 2 MW NGK Insulators Ltd. NaS unit. The system provides load leveling and backup power.</t>
  </si>
  <si>
    <t>2-1-14 Miyagi</t>
  </si>
  <si>
    <t>Adachi-ku</t>
  </si>
  <si>
    <t>NGK NaS: Kita-Tama Ichigo Water Reclamation Center</t>
  </si>
  <si>
    <t>The Bureau of Sewerage, Tokyo Metropolitan Government launched an ambitious response to the Kyoto Protocol. The Bureau accounted for 45% of all the greenhouse gas emissions generated by the Tokyo Metropolitan Government, and sought to reduce emissions by instituting a number of energy efficiency measures and incorporating sodium batteries.    The Kita-Tama Ichigo Water Reclamation Center&amp;#039;s ESS consists of a 1 MW NGK Insulators Ltd. NaS unit. The system provides load leveling and backup power.</t>
  </si>
  <si>
    <t>6-6 Koyanagicho</t>
  </si>
  <si>
    <t>Fuchu City</t>
  </si>
  <si>
    <t>http://www.gesui.metro.tokyo.jp/english/env_guide/eg03.htm</t>
  </si>
  <si>
    <t>01.04.2007</t>
  </si>
  <si>
    <t>NGK NaS: Hitachi Automotive Plant</t>
  </si>
  <si>
    <t>The Hitachi Automotive Systems Group&amp;#039;s ESS consists of 4 x 2 MW NGK Insulators Ltd. NaS units. The system performs load leveling and backup power. When installed in 2003, this was one of the largest energy storage systems in the world.</t>
  </si>
  <si>
    <t>Hitachinaka</t>
  </si>
  <si>
    <t>Ibaraki Prefecture</t>
  </si>
  <si>
    <t>http://www.energy.ca.gov/research/notices/2005-02-24_workshop/11%20Mears-NAS%20Battery%20Feb05.pdf</t>
  </si>
  <si>
    <t>01.07.2004</t>
  </si>
  <si>
    <t>Hitachi Ltd., Automotive Systems Group</t>
  </si>
  <si>
    <t>Sarasota County School District</t>
  </si>
  <si>
    <t>For over 20 years, the Sarasota County School District has benefitted from the use of CALMACâ€™s ice storage technology, and in 2013 alone, achieved over $2 million in energy cost savings.</t>
  </si>
  <si>
    <t>Sarasota</t>
  </si>
  <si>
    <t>http://www.calmac.com/sarasota-county-school-district-achieves-20-mw</t>
  </si>
  <si>
    <t>18.09.2014</t>
  </si>
  <si>
    <t>Sarasota County</t>
  </si>
  <si>
    <t>Jake Energy Storage Center: RES Americas</t>
  </si>
  <si>
    <t>RES Americas will develop and construct two 19.8 MW energy storage systems, each having the ability to store 7.8 MWh of energy. The first project, Elwood Energy Storage Center, will be located on Pilsen Road in West Chicago and the second project, Jake Energy Storage Center, will be located on Brandon Road in Joliet. Construction is expected to begin on both projects this winter with completion by August 2015. The projects are expected to operate for at least ten years. RES Americas acquired the projects during the development phase from Glidepath Power in September of 2014.  The projects will both provide real-time frequency regulation service to the PJM ancillary services market and are interconnected to the local Commonwealth Edison (ComEd) electric grid. The frequency regulation service balances the second to second variations in load and generation by absorbing excess energy during moments of over-generation and releasing energy during periods of under-generation to maintain power quality. Due to their very fast response time, battery projects are much more efficient at providing this service than conventional generators. This project efficiency allows PJM to deliver higher electrical quality, higher reliability, and lower cost to electricity consumers than traditional sources.  The battery storage modules for the projects will be supplied by BYD America. These batteries utilize lithium iron phosphate, an inherently safe variant of lithium battery chemistry. The project consist of eleven identical energy storage modular units, each of which will be a self-contained energy storage system containing thousands of individual battery cells, power conditioning equipment, safety and monitoring systems. The energy storage control and dispatch systems will be developed and provided by RES Americas. This modular approach will greatly improve system reliability and increase the simplicity of the projects&amp;#039; construction and operation.</t>
  </si>
  <si>
    <t>Brandon Road</t>
  </si>
  <si>
    <t>Joliet</t>
  </si>
  <si>
    <t>http://www.prnewswire.com/news-releases/res-announces-substantial-completion-and-project-financing-of-chicago-area-energy-storage-centers-300175915.html</t>
  </si>
  <si>
    <t>22.09.2014</t>
  </si>
  <si>
    <t>Commonwealth Edison</t>
  </si>
  <si>
    <t>Prudential Capital Group</t>
  </si>
  <si>
    <t>The Lincoln National Life Insurance Company</t>
  </si>
  <si>
    <t>Glidepath, RES Americas</t>
  </si>
  <si>
    <t>Elwood Energy Storage Center: RES Americas</t>
  </si>
  <si>
    <t>RES Americas will develop and construct two 19.8 MW energy storage systems, each having the ability to store 7.8 MWh of energy. The first project, Elwood Energy Storage Center, will be located on Pilsen Road in West Chicago and the second project, Jake Energy Storage Center, will be located on Brandon Road in Joliet. Construction is expected to begin on both projects this winter with completion by August 2015. The projects are expected to operate for at least ten years. RES Americas acquired the projects during the development phase from Glidepath Power in September of 2014.  The project will provide real-time frequency regulation service to the PJM ancillary services market and is interconnected to the local Commonwealth Edison (ComEd) electric grid. The frequency regulation service balances the second to second variations in load and generation by absorbing excess energy during moments of over-generation and releasing energy during periods of under-generation to maintain power quality. Due to their very fast response time, battery projects are much more efficient at providing this service than conventional generators. This project efficiency allows PJM to deliver higher electrical quality, higher reliability, and lower cost to electricity consumers than traditional sources.  The battery storage modules for the project will be supplied by BYD America. These batteries utilize lithium iron phosphate, an inherently safe variant of lithium battery chemistry. The project consist of eleven identical energy storage modular units each of which will be a self-contained energy storage system containing thousands of individual battery cells, power conditioning equipment, safety and monitoring systems. The energy storage control and dispatch systems will be developed and provided by RES Americas. This modular approach will greatly improve system reliability and increase the simplicity of the project&amp;#039;s construction and operation.</t>
  </si>
  <si>
    <t>Pilsen Road</t>
  </si>
  <si>
    <t>West Chicago</t>
  </si>
  <si>
    <t>http://www.res-group.com/en/portfolio/?ProjectID=2062</t>
  </si>
  <si>
    <t>Woojin/Maxwell Gyeongsan Test Line</t>
  </si>
  <si>
    <t>Gyeongsan</t>
  </si>
  <si>
    <t>01.10.2008</t>
  </si>
  <si>
    <t>Korea Railroad Research Insitute</t>
  </si>
  <si>
    <t>Woojin/Maxwell Daejeon Line 1 - Daedong Station (103)</t>
  </si>
  <si>
    <t>165 Dae-dong</t>
  </si>
  <si>
    <t>Dong-gu</t>
  </si>
  <si>
    <t>Terna Storage Lab 1, Sardinia (2)</t>
  </si>
  <si>
    <t>Lithium Nickel Cobalt Aluminum Battery</t>
  </si>
  <si>
    <t>The project goal is to increase the security of electricity systems in Sicily and Sardinia with the installation of storage systems for a total 40 MW capacity. The project is divided into two phases. Phase 1, called â€œStorage Labâ€, plans the installation of two multi-technology power plants (different storage technologies and at least 8 different commercial products) for a total 16 MW in Sicily and Sardinia. Based on the results of phase 1, additional 24 MW will be installed with the use of the most promising technologies. The Storage Lab batteries will be supplied by Italian and foreign companies. Storage Lab will not only support for the safe management of the electricity grid, but also host activities to develop Smart Grid applications. Italian and foreign universities and research centers will be part of such challenging activities.</t>
  </si>
  <si>
    <t xml:space="preserve">Black Start, Electric Supply Reserve Capacity - Spinning, Frequency Regulation, Transmission Support, Voltage Support, </t>
  </si>
  <si>
    <t>Codrongianos Electric Station</t>
  </si>
  <si>
    <t>Codrongianos</t>
  </si>
  <si>
    <t>https://www.terna.it/en-gb/sistemaelettrico/progettipilotadiaccumulo.aspx</t>
  </si>
  <si>
    <t>02.10.2012</t>
  </si>
  <si>
    <t>31.12.2014</t>
  </si>
  <si>
    <t>18.02.2014</t>
  </si>
  <si>
    <t>Terna S.p.A.</t>
  </si>
  <si>
    <t>Nidec</t>
  </si>
  <si>
    <t>Terna Storage Lab 1, Sardinia (3)</t>
  </si>
  <si>
    <t>ELVI</t>
  </si>
  <si>
    <t>TOSHIBA</t>
  </si>
  <si>
    <t>Terna Storage Lab 1, Sardinia (4)</t>
  </si>
  <si>
    <t>Terna Storage Lab 1, Sardinia (5)</t>
  </si>
  <si>
    <t>SAET</t>
  </si>
  <si>
    <t>Terna Storage Lab 1, Sardinia (6)</t>
  </si>
  <si>
    <t xml:space="preserve">Black Start, Frequency Regulation, Transmission Support, Transmission upgrades due to wind, Voltage Support, </t>
  </si>
  <si>
    <t>Terna Storage Lab 1, Sardinia (7)</t>
  </si>
  <si>
    <t>Terna Storage Lab 2, Sicily (1)</t>
  </si>
  <si>
    <t>Ciminna Electric Station</t>
  </si>
  <si>
    <t>23.05.2014</t>
  </si>
  <si>
    <t>Green Utility</t>
  </si>
  <si>
    <t>Younicos</t>
  </si>
  <si>
    <t>Terna Storage Lab 2, Sicily (3)</t>
  </si>
  <si>
    <t>Elvi</t>
  </si>
  <si>
    <t>Terna Storage Lab 2, Sicily (4)</t>
  </si>
  <si>
    <t>Saet</t>
  </si>
  <si>
    <t>Terna Storage Lab 2, Sicily (5)</t>
  </si>
  <si>
    <t>Terna S.p.A</t>
  </si>
  <si>
    <t>FIAMM</t>
  </si>
  <si>
    <t>Stafford Hill Solar Farm &amp;amp; Microgrid: Lithium Ion</t>
  </si>
  <si>
    <t>Green Mountain Power constructed an innovative new solar project to improve resiliency and safety in communities, by generating clean energy that can be stored and used to power an emergency shelter at Rutland High School during a storm. According to the U.S. Department of Energy, The Stafford Hill Solar Farm is the first project to establish a micro-grid powered solely by solar and battery back-up, with no other fuel source.  Stafford Hill includes 7,700 solar panels that can generate 2 MW of electricity, enough to power about 2,000 homes during full sun, or 365 homes year-round. It also includes 4 MW of battery storage to store solar generation, which will provide many benefits to customers, including allowing the disconnection of an entire circuit from the grid in an emergency and providing critical power for an emergency shelter at the high school.  The Stafford Hill Solar Farm is sited at the closed Rutland City landfill, and is the first known solar storage project in the country to repurpose brownfield land once used to bury waste for the siting of renewable energy.</t>
  </si>
  <si>
    <t xml:space="preserve">Electric Bill Management with Renewables, Frequency Regulation, Microgrid Capability, Onsite Renewable Generation Shifting, Renewables Capacity Firming, Resiliency, </t>
  </si>
  <si>
    <t>http://www.greenmountainpower.com/innovative/solar_capital/stafford-hill-solar-farm/</t>
  </si>
  <si>
    <t>12.08.2014</t>
  </si>
  <si>
    <t>2 MW PV</t>
  </si>
  <si>
    <t>Dynapower Corporation</t>
  </si>
  <si>
    <t>Green Mountain Power, Clean Energy States Alliance (CESA)</t>
  </si>
  <si>
    <t>Vermont Public Services Department</t>
  </si>
  <si>
    <t>US Department of Energy, Office of Electricity</t>
  </si>
  <si>
    <t>ATL-SSL 1MW/2MWh Energy Storage System</t>
  </si>
  <si>
    <t>Songshan Lake Science and Technology Park, Northern Industrial West Road No. 1 Industrial Zone</t>
  </si>
  <si>
    <t>http://www.atlbattery.com</t>
  </si>
  <si>
    <t>27.08.2014</t>
  </si>
  <si>
    <t>Amperex Technology Ltd</t>
  </si>
  <si>
    <t>Invenergy Grand Ridge Wind Project BESS</t>
  </si>
  <si>
    <t>On May 14, 2015, Invenergy LLC (â€œInvenergyâ€) announced the start of commercial operations of its 31.5 MW Grand Ridge Energy Storage project in La Salle County, Illinois.  The project is located about 80 miles southwest of Chicago at Invenergyâ€™s Grand Ridge Energy Center, which is comprised of a 210 MW wind farm; a 20 MW solar project; and an existing 1.5 MW energy storage unit.  Grand Ridge Energy Storage provides fast-response regulation service to the PJM market.</t>
  </si>
  <si>
    <t xml:space="preserve">Frequency Regulation, Onsite Renewable Generation Shifting, </t>
  </si>
  <si>
    <t>http://energystorage.org/news/esa-news/invenergy-announces-start-commercial-operation-315-mw-grand-ridge-energy-storage</t>
  </si>
  <si>
    <t>210 MW Wind Farm, 20 MW Solar Project</t>
  </si>
  <si>
    <t>Arlanda Airport Aquifer Thermal Energy Storage</t>
  </si>
  <si>
    <t>The worldâ€™s largest thermal energy storage installation is in an underground aquifer at the Arlanda Airport in Sweden.  Sweco was responsible for project development, engineering design and rconstruction of the Aquifer Thermal Energy Storage (ATES) and all connecting systems.  The ATES system consists of two groups of wells, forming a â€warmâ€ group in the southern part of the aquifer, and a â€œcoldâ€ group in the northern part. The wells are connected to a pipe system ending at the distribution center where heat and cold from the ATES system is transferred over to a distribution pipe through a large plate heat exchanger.   The system consists of 11 wells, 5 cold and 6 warm. The water flow rate is 720 m3/h and the thermal capacity is roughly 10 MW. Calculated energy savings is 4 GWh/year electricity and 10 GWh/year district heating.</t>
  </si>
  <si>
    <t>190 45 Stockholm-Arlanda</t>
  </si>
  <si>
    <t>Arlanda</t>
  </si>
  <si>
    <t>Stockholm</t>
  </si>
  <si>
    <t>Sweden</t>
  </si>
  <si>
    <t>http://www.underground-energy.com/The_ATES_project___a_sustainable_solution_for_Stockholm-Arlanda_airport.pdf</t>
  </si>
  <si>
    <t>01.09.2008</t>
  </si>
  <si>
    <t>Arlanda Energi AB (Swedavia)</t>
  </si>
  <si>
    <t>Malmberg Water AB</t>
  </si>
  <si>
    <t>Alfa Lava</t>
  </si>
  <si>
    <t>Sweco</t>
  </si>
  <si>
    <t>LFV (the Swedish Civil Aviation Administration)</t>
  </si>
  <si>
    <t>Calculated energy savings is 4 GWh/year electricity and 10 GWh/year district heating.</t>
  </si>
  <si>
    <t>Mitsubishi UPS at CoreSite Santa Clara Data Center</t>
  </si>
  <si>
    <t>CoreSite Realty Corporation chose Mitsubishi Electric Power Products to provide Uninterruptible Power Supply (UPS) units for their 101,000 square-foot data center in Santa Clara, Calif. CoreSiteâ€™s Santa Clara data center was completed on July 21, 2011 and is the sixth CoreSite data center and colocation facility to feature Mitsubishi Electric UPS products.  CoreSiteâ€™s newest facility is the second of four planned data centers at the companyâ€™s Santa Clara campus. The first on-campus data center has posted Power Usage Effectiveness (PUE) levels of 1.3 and Mitsubishi Electricâ€™s 9900B units are expected to contribute to an even lower PUE at the new data center, leveraging their 97 percent efficiency rating. Mitsubishi Electric UPS products also contributed to the LEED Gold certification and Silicon Valley Powerâ€™s Energy Innovator Award, both received at CoreSiteâ€™s 2901 Coronado data center in July of 2011.</t>
  </si>
  <si>
    <t>2901 Coronado</t>
  </si>
  <si>
    <t>Santa Clara</t>
  </si>
  <si>
    <t>http://www.businesswire.com/news/home/20110803006420/en/CoreSite-Chooses-Mitsubishi-Electric-Power-Products%E2%80%99-Uninterruptible#.U_JKmvldXy0</t>
  </si>
  <si>
    <t>21.07.2011</t>
  </si>
  <si>
    <t>Silicon Valley Power</t>
  </si>
  <si>
    <t>CoreSite Realty Corporation</t>
  </si>
  <si>
    <t>Mitsubishi Electric Power Products</t>
  </si>
  <si>
    <t>Kind Island Renewable Energy Expansion VRB</t>
  </si>
  <si>
    <t>The King Island Renewable Energy Expansion (KIREX) project in 2003 supplemented the existing Huxley Hill Wind Farm by adding additional wind turbines and a vanadium redox flow battery.  - 68,000 litres of electrolyte contained in four plastic tanks  - Six Sumitomo cell stacks  - Energy storage of 200 kW for four hours  - Peak short-term output of 400 kW</t>
  </si>
  <si>
    <t>Currie Power Station</t>
  </si>
  <si>
    <t>Currie</t>
  </si>
  <si>
    <t>http://www.hydro.com.au/system/files/documents/King_Island_Renewable_Energy_PK_2008.pdf</t>
  </si>
  <si>
    <t>01.01.2003</t>
  </si>
  <si>
    <t>Ferrolinera WESS: Ultracapacitors - Win Inertia</t>
  </si>
  <si>
    <t>Maxwell Technologies, Inc. announced that Win Inertia, an engineering firm specializing in power electronics, energy storage and control and communication systems, is using its ultracapacitors for a stationary wayside braking energy recuperation system at an electric rail system in Cerro Negro, Spain. Win Inertia designed and installed the system under a contract with the Spanish government&amp;#039;s Administrator of Railway Infrastructures (ADIF). In this installation, the system also enables ADIF to store excess energy in a battery bank that supplies an electric vehicle (EV) charging station located at the rail station. The facility also seamlessly integrated a photovoltaic (PV) generator to supply additional energy if required.  The recuperation system employs Win Inertia&amp;#039;s SHADÂ® hybrid control technology (international patent pending) to integrate batteries and Maxwell ultracapacitors to increase energy recovery efficiency and reduce stress on the batteries, thereby extending battery life. Ultracapacitors&amp;#039; rapid charge/discharge characteristics uniquely enable them to capture and store more energy during each braking event than battery-based systems, which have limited ability to absorb energy in the few seconds required to stop a vehicle. Win Inertia&amp;#039;s high-efficiency hybrid energy storage and power delivery system furthers ADIF&amp;#039;s return on investment as it enables dual use of the recuperated energy for rail vehicle propulsion and EV charging. By converting kinetic energy into stored electric energy through regenerative braking, the system recovers 8 to 10 percent of the total energy used by the railway system, which is then used to power the EV charging station.</t>
  </si>
  <si>
    <t>Avenida Santa Catalina (ADIF Cerro Negro facility)</t>
  </si>
  <si>
    <t>Cerro Negro Energy Laboratory (ADIF)</t>
  </si>
  <si>
    <t>PV, EV Charger</t>
  </si>
  <si>
    <t>INNPACTO Program (Spain)</t>
  </si>
  <si>
    <t>LIRR Malverne WESS: Ioxus</t>
  </si>
  <si>
    <t>Ioxus has fitted its ultracapacitors to the railway wayside traction power on the Long Island Rail Road (LIRR). The ultracapacitors provide voltage support to assist the traction power system, capturing and storing the energy produced by the train, using it to facilitate better acceleration and allowing for greater energy efficiency and reduced energy consumption.  Ultracapacitors charge and discharge quickly, making them ideal for voltage support needs and recovering energy that would otherwise be lost in light rail transportation. Ioxus ultracapacitors were selected for use on the LIRR by Electrical Power worX Corp (EPX), a company specializing in the engineering and development of energy storage systems.   EPX selected Ioxus to supply ultracapacitors to the LIRR following consultation with the New York State Energy Research and Development Authority (NYSERDA). NYSERDA made its decision following successful demonstrations that detailed how Ioxusâ€™ ultracapacitors would help the LIRR reduce energy consumption by up to 30 percent and improve railway operations.</t>
  </si>
  <si>
    <t xml:space="preserve">Transportation Services, Voltage Support, </t>
  </si>
  <si>
    <t>280 Hempstead Avenue</t>
  </si>
  <si>
    <t>Malverne</t>
  </si>
  <si>
    <t>http://www.ioxus.com/english/media/press-releases/ioxus-technology-selected-help-long-island-rail-road-trains-reduce-energy-consumption/</t>
  </si>
  <si>
    <t>17.04.2014</t>
  </si>
  <si>
    <t>Electrical Power worX Corp</t>
  </si>
  <si>
    <t>Ioxus</t>
  </si>
  <si>
    <t>New York State Energy Research and Development Authority</t>
  </si>
  <si>
    <t>http://www.nyserda.org</t>
  </si>
  <si>
    <t>Terna SANC Project (1)</t>
  </si>
  <si>
    <t>NGK Insulators, Ltd.and Terna S.p.A, Italy&amp;#039;s largest transmission system operator (TSO) came to a framework agreement for supply of a NaS battery system. This represents the first large scale NaS battery energy storage system installation in European grid system.  According to the framework agreement, maximum quantity equal to 70,000 kW (490,000 kWh for 7 hours discharge) of the NaS battery system will be supplied for installation in the Italian transmission grid. The first phase order under this agreement is expected with the volume of 35,000 kW (245,000 kWh) for about 100 million euros.  TERNA plans to utilize the NaS battery at a substation in order to balance the demand and supply of electricity instantaneously and stabilize the transmission grid for optimum performance under the massive increase of intermittent renewable energy.</t>
  </si>
  <si>
    <t>Flumeri</t>
  </si>
  <si>
    <t>Campania</t>
  </si>
  <si>
    <t>Col Giovanni SpA</t>
  </si>
  <si>
    <t>Terna SANC Project (2)</t>
  </si>
  <si>
    <t>Castelfranco</t>
  </si>
  <si>
    <t>Miscano</t>
  </si>
  <si>
    <t>20.01.2014</t>
  </si>
  <si>
    <t>Siemens SpA</t>
  </si>
  <si>
    <t>Terna SANC Project (3)</t>
  </si>
  <si>
    <t>Scampitella</t>
  </si>
  <si>
    <t>Ducati SpA</t>
  </si>
  <si>
    <t>Terna Storage Lab 1, Sardinia (1)</t>
  </si>
  <si>
    <t>Terna S.p.a., Europe&amp;#039;s largest independent transmission system operator, is setting up Storage Labs in Sardinia and Sicily to investigate several different battery storage technologies, seeking best solutions to support grid operation under different conditions of use.  Terna S.p.a. will use Toshiba&amp;#039;s BESS to help manage Sardinia&amp;#039;s grid. The main applications will be primary and secondary frequency regulation, voltage regulation and power balancing. The system is also capable of off grid operation and black start. Because of the continued increase of non-programmable renewable energy sources - and the consequent loss of spinning reserve, these applications and becoming increasingly important for transmission grids, and BESS are emerging as the best solution for their management.</t>
  </si>
  <si>
    <t>http://www.azocleantech.com/news.aspx?newsID=22273</t>
  </si>
  <si>
    <t>300 kW Seoul Grand Park ESS</t>
  </si>
  <si>
    <t>This energy storage system installed at the Seoul Grand Park allows the customer to reduce its electrical bill by reducing the electricity consumption during the peak times.   System composition: Transformer, Chopper, PCS 300 kW, and Battery 300 kWh.  System usages: Stores electricity every night and release it during daytime peaks. Predictable peak hours due to its schedule (Theme park and Zoo). Provides one full discharge per day. Expected cost reduction is $30,000 per year. Expected 10% reduction of the peak electricity.</t>
  </si>
  <si>
    <t>GwaCheon</t>
  </si>
  <si>
    <t>http://opengov.seoul.go.kr/section/434395</t>
  </si>
  <si>
    <t>02.01.2014</t>
  </si>
  <si>
    <t>Seoul Grand Park</t>
  </si>
  <si>
    <t>Woojin Industrial Systems Co., Ltd.</t>
  </si>
  <si>
    <t>Seoul Metropolis</t>
  </si>
  <si>
    <t>Eumseong ESS Project - Korea Institute of Energy Technology Evaluation and Planning</t>
  </si>
  <si>
    <t>This system is for an industrial customer who need to manage not just their electrical bill but also participate in the demand response market. Designed at 1 MW / 1 MWh ESS, the system also assisted an unstable grid by integrating with renewable energy such as PV, thus improving the quality of the electricity supply by adding another source of power. Composed of Lithium Battery for storage, BMS, PCS, and EMS. The purposes of this project are:    1. Develop global standard&amp;#039;s for ESS parts such as BMS, PCS.    2. Draw out customer-specified-business-model &amp;amp;amp; fundamental system design.    3. Assure EMS technology that can be monitored at any site at anytime by integrated management system.    4. Standardize the total system and the parts.</t>
  </si>
  <si>
    <t>Eumseong</t>
  </si>
  <si>
    <t>Chungbuk</t>
  </si>
  <si>
    <t>http://www.etnews.com/news/device/energy/2787599_1480.html</t>
  </si>
  <si>
    <t>Korea Institute of Energy Technology Evaluation and Planning</t>
  </si>
  <si>
    <t>Hyundai Heavy Industries</t>
  </si>
  <si>
    <t>KTX (Train station #1 and #2) - SmartGrid.or.kr</t>
  </si>
  <si>
    <t>Korea&amp;#039;s high speed railroad. Kokam deployed 1 MW / 520 kWh ESS in a subway station. Regenerative energy storage and voltage support during subway&amp;#039;s stop and start; and energy bill management by peak shaving and load shifting. The system is interactive with National Energy Management Server and integrates with the load management of the subway station.</t>
  </si>
  <si>
    <t xml:space="preserve">Electric Bill Management, Electric Energy Time Shift, Transportation Services, Voltage Support, </t>
  </si>
  <si>
    <t>Ilsan</t>
  </si>
  <si>
    <t>http://www.electimes.com/m/view.jsp?news_uid=109658</t>
  </si>
  <si>
    <t>Korea Train Express</t>
  </si>
  <si>
    <t>SmartGrid.or.kr</t>
  </si>
  <si>
    <t>Daesung Energy Daegu Smart Grid Project (Cogeneration plant) - SmartGrid.or.kr &amp;amp; Hyundai Autoever</t>
  </si>
  <si>
    <t>This system is deployed in a cogeneration power plant which works for a local Korean electricity supplier. Funded by government and the plant, the purpose of this project is to look at a local power plant&amp;#039;s energy usage and efficiency improvements by the use of energy storage to reduce fossil fuel during generation.   In addition, 500 advanced meters were deployed in individual household or small businesses all over the city. All this is managed by a single energy management system (EMS) which is connected to the government server. This will generate the data of energy usage of single points. And the data will be used for establishing the most suitable algorithm which allows the EMS to perform the best energy management solutions for the city.</t>
  </si>
  <si>
    <t xml:space="preserve">Electric Bill Management, Electric Energy Time Shift, Voltage Support, </t>
  </si>
  <si>
    <t>Gyeongbuk</t>
  </si>
  <si>
    <t>http://www.electimes.com/home/news/main/viewmain.jsp?news_uid=106856</t>
  </si>
  <si>
    <t>Daesung Energy</t>
  </si>
  <si>
    <t>SmartGrid.or.kr, Hyundai Autoever</t>
  </si>
  <si>
    <t>SCE LESTA: 2 MW A123 Test</t>
  </si>
  <si>
    <t>Southern California Edison (SCE) constructed the Large Energy Storage Test Apparatus (LESTA) testing facility to evaluate promising energy storage systems, facilitate deployment, encourage innovation, and develop practical energy storage-based end-uses. In addition to providing a safe and convenient platform for multi-megawatt storage equipment to be tested under a simulated and controlled environment, the LESTA facility also offers the opportunity for the equipment to be directly exposed to a live 12 kV distribution circuit to observe behaviors under grid-connected, real-life conditions. The station is currently conducting a long-term evaluation of a 2 MW, 0.5 MWh containerized energy storage system manufactured by A123 Systems. The A123 Systems unit was commissioned on December 20, 2011.</t>
  </si>
  <si>
    <t xml:space="preserve">Grid-Connected Commercial (Reliability &amp;amp; Quality), Load Following (Tertiary Balancing), </t>
  </si>
  <si>
    <t>http://inside.edison.com/content/inside/2012/03-12/f-atlabs.html</t>
  </si>
  <si>
    <t>20.12.2011</t>
  </si>
  <si>
    <t>A123 Systems</t>
  </si>
  <si>
    <t>Edison Advanced Technology Labs</t>
  </si>
  <si>
    <t>Bysolar Hillside ESS for PJM Frequency Regulation</t>
  </si>
  <si>
    <t>Princeton Power Systems was chosen by Bysolar Inc to provide a 500 kW battery inverter system for frequency regulation and emergency backup power. Bysolar is working in conjunction with Princeton Power Systems and Axion to create a battery system alongside a 575 kW solar PV system at an undisclosed facility in northern New Jersey. The battery system provides power in case of a grid outage, and generates revenue with an anticipated return-on-investments of five years.</t>
  </si>
  <si>
    <t xml:space="preserve">Black Start, Frequency Regulation, Microgrid Capability, Onsite Renewable Generation Shifting, Renewables Capacity Firming, </t>
  </si>
  <si>
    <t>Hillside</t>
  </si>
  <si>
    <t>http://www.princetonpower.com/pr/Bysolar_Axion_PPS_Proofed.pdf</t>
  </si>
  <si>
    <t>21.01.2014</t>
  </si>
  <si>
    <t>575 kw PV</t>
  </si>
  <si>
    <t>Bysolar</t>
  </si>
  <si>
    <t>Planta Solar Cerro Dominador</t>
  </si>
  <si>
    <t>The Cerro Dominador Project will consist of a photovoltaic plant with a capacity of 100 MW and the first concentrated solar plant in Latin America, with 110 MW of capacity and 17.5 hours of thermal storage. Altogether, the Projectâ€™s solar field will cover 1,000 hectares. The Project will prevent the emission of approximately 870,000 tons of CO2 per year and will contribute to meet the growing energy demand from households and industries by combining both technologies.  The CSP Cerro Dominador is a plant with solar thermal tower technology that uses a series of 10,600 heliostats that track the sun on two axes, concentrating the solar radiation onto a single point on the upper part of the tower. Each heliostat consists of 32 individual mirrors that reach 1507 square feet. At the receiver the heat is transferred to the molten salts. In a heat exchanger, the molten salts transfer their heat to a water stream to generate superheated and reheated steam, which powers a turbine capable of generating around 110 MW of power.</t>
  </si>
  <si>
    <t>https://cerrodominador.com/proyecto/solar-thermal-plant/?lang=en</t>
  </si>
  <si>
    <t>20.05.2014</t>
  </si>
  <si>
    <t>100 MW Solar Photovoltaic field</t>
  </si>
  <si>
    <t>Abengoa Solar</t>
  </si>
  <si>
    <t>Lem KÃ¦r 1.2 MW ESS Demo - Vestas Wind Systems</t>
  </si>
  <si>
    <t>In order to better quantify the value proposition of wind power combined with energy storage, Vestas connected two lithium ion systems to its 12 MW Lem KÃ¦r Wind Plant in western Denmark. The demo features a 1.2 MW/ 300 kWh and a 400 kW/ 100 kWh system from different companies. The system has been approved by the Danish Transmission System Operator for primary reserve market participation.</t>
  </si>
  <si>
    <t>Lem KÃ¦r</t>
  </si>
  <si>
    <t>RingkÃ¸bing</t>
  </si>
  <si>
    <t>http://www.marketwired.com/press-release/altairnano-lithium-titanate-energy-storage-system-commissioned-at-vestas-wind-farm-nasdaq-alti-1770750.htm</t>
  </si>
  <si>
    <t>01.11.2012</t>
  </si>
  <si>
    <t>12 MW Lem KÃ¦r Wind Plant</t>
  </si>
  <si>
    <t>Vestas</t>
  </si>
  <si>
    <t>Altair Nanotechnologies Inc.</t>
  </si>
  <si>
    <t>Vestas Wind Systems</t>
  </si>
  <si>
    <t>http://proceedings.ewea.org/annual2013/allfiles2/534_EWEA2013presentationfinal.pdf</t>
  </si>
  <si>
    <t>Vestas Lem KÃ¦r ESS Demo 400 kW</t>
  </si>
  <si>
    <t>http://www.natlab.dtu.dk/~/media/Andre_Universitetsenheder/Nationallab_for_Baeredygtig_Energi/NatLabDocs/Rasmus_Laerke_Vestas.pdf</t>
  </si>
  <si>
    <t>02.02.2013</t>
  </si>
  <si>
    <t>Hawi Wind Farm BESS - Hawaii Renewable Partners</t>
  </si>
  <si>
    <t>Altair Nanotechnologies Inc. was awarded a contract with the Hawai&amp;#039;i Natural Energy Institute (HNEI) of the University of Hawai&amp;#039;i at Manoa to supply a 1-MW ALTI-ESS energy storage system for a test of wind energy integration.  The research project, funded through a grant from the Office of Naval Research, is designed to test the performance characteristics of the battery system and to demonstrate the effectiveness of battery storage technology to enable integration of solar energy into an electric grid. The test is expected to demonstrate solutions for integration of greater levels of renewable energy onto the grid, improving capacity utilization, and reducing dependency on fossil-fuel power generation while maintaining grid performance and reliability.</t>
  </si>
  <si>
    <t xml:space="preserve">Frequency Regulation, Renewables Capacity Firming, Voltage Support, </t>
  </si>
  <si>
    <t>Hawaii (Island)</t>
  </si>
  <si>
    <t>http://www.hnei.hawaii.edu/sites/www.hnei.hawaii.edu/files/Batteries_for_Grid_Management.pdf</t>
  </si>
  <si>
    <t>27.01.2011</t>
  </si>
  <si>
    <t>10.6 MW Wind</t>
  </si>
  <si>
    <t>Hawaii Renewable Partners</t>
  </si>
  <si>
    <t>Hawaii Natural Energy Institute</t>
  </si>
  <si>
    <t>Office of Naval Research</t>
  </si>
  <si>
    <t>The Hawaii Natural Energy Institute is an organized research unit of the School of Ocean and Earth Science and Technology (SOEST) of the University of Hawaiâ€˜i at MÄnoa (UHM). The Institute performs research, conducts testing and evaluation, and manages public-private partnerships across a broad range of renewable and enabling technologies to reduce the State of Hawaiâ€˜i&amp;#039;s dependence on fossil fuel.</t>
  </si>
  <si>
    <t>http://www.hnei.hawaii.edu/</t>
  </si>
  <si>
    <t>Energy Storage Holdings Altair ALTI-ESS</t>
  </si>
  <si>
    <t>In January 2013, Altair commissioned a 1.8 MW/ 300 kWh ALTI ESS System to Energy Storage Holdings in New Jersey.Â This system has entered into commercial operation, and is generating revenue through the sale of ancillary grid services.</t>
  </si>
  <si>
    <t>http://www.marketwired.com/press-release/altairnano-lease-new-alti-ess-advantage-18-mega-watt-system-us-frequency-regulation-nasdaq-alti-1521815.htm</t>
  </si>
  <si>
    <t>02.06.2011</t>
  </si>
  <si>
    <t>Energy Storage Holdings (3 Year Lease)</t>
  </si>
  <si>
    <t>San Fermin Solar BESS</t>
  </si>
  <si>
    <t>Project does not appear to have been built.  Altair Nanotechnologies Inc. was selected by Uriel Renewables Inc. and Coqui Power LLC to provide an advanced battery energy storage system for a renewable integration project at the San Fermin 26 MW photovoltaic solar farm in Loiza, Puerto Rico.  Altairnano will provide a 2 megawatt (MW) ALTI-ESS Advantage advanced energy storage system to provide frequency regulation and ramp-rate control. The system will satisfy the technical requirements established by the Puerto Rico Electric Power Authority (PREPA). Altairnano will deliver, install and commission the system before Dec. 31, 2012.</t>
  </si>
  <si>
    <t>Loiza</t>
  </si>
  <si>
    <t>http://www.elp.com/articles/2012/10/altairnano-selected-for-26-mw-san-fermin-solar-project-in-puerto-rico.html</t>
  </si>
  <si>
    <t>03.10.2012</t>
  </si>
  <si>
    <t>01.12.2012</t>
  </si>
  <si>
    <t>26 MW PV</t>
  </si>
  <si>
    <t>Uriel Renewables Inc.</t>
  </si>
  <si>
    <t>Uriel Renewables Inc., Coqui Power LLC</t>
  </si>
  <si>
    <t>South Pole Telescope BESS</t>
  </si>
  <si>
    <t>In collaboration with several centers of higher education, the University of Chicago chose Xtreme Powerâ€™s energy storage system to power the 200-ton South Pole Telescopeâ€™s scan cycles without infringing on the stationâ€™s life support system. The Telescope requires up to 259,200 cycles per month.</t>
  </si>
  <si>
    <t xml:space="preserve">Electric Bill Management, Load Following (Tertiary Balancing), </t>
  </si>
  <si>
    <t>Amundsenâ€“Scott South Pole Station</t>
  </si>
  <si>
    <t>South Pole</t>
  </si>
  <si>
    <t>http://www.agrion.org/upload/fichier/san_francisco/Xtreme%20Power%20-%20AGRION%20Distributed%20Energy%20Economy%2010_16_12.pdf</t>
  </si>
  <si>
    <t>01.12.2006</t>
  </si>
  <si>
    <t>University of Chicago</t>
  </si>
  <si>
    <t>Younicos (formerly Xtreme Power)</t>
  </si>
  <si>
    <t>Washington State University 1 MW UET Flow Battery - Avista Utilities</t>
  </si>
  <si>
    <t>Avista Utilities was awarded $3.2 million for the project which includes installing a 1 MW/3.2 MWh UET vanadium flow battery in Pullman, Wash., to support WSUâ€™s smart campus operations. PNNL will collaborate with WSU to develop a control strategy for this project. Avista is participating in the Pacific Northwest Smart Grid Demonstration Project and previously received a DOE Smart Grid Investment Grant.  The Uni.System will be used by the customer, Avista Utilities, for load shifting, frequency regulation, and conservation voltage regulation on the Turner distribution circuit.Â  Â The UET solution will also support Avistaâ€™s endâ€user, manufacturer Schweitzer Engineering Laboratories (SEL), with UPS, black start, and 4â€cycle rideâ€through.Â Â SEL is a global leader in protective relays and other grid equipment.Â Â The project is funded in part by the Washington State Clean Energy Fund, proposed by Gov. Jay Inslee and approved by the Legislature in 2013.Â Â Over $14 million in matching grants were awarded to Avista, Puget Sound Energy, and Snohomish Public Utility District for projects to demonstrate battery technologies in the electrical grid.Â Â As a result, Washington is now one of the market leaders in energy storage in the U.S.Â </t>
  </si>
  <si>
    <t xml:space="preserve">Black Start, Electric Energy Time Shift, Electric Supply Reserve Capacity - Spinning, Frequency Regulation, Load Following (Tertiary Balancing), Microgrid Capability, Ramping, Voltage Support, </t>
  </si>
  <si>
    <t>100 Dairy Road</t>
  </si>
  <si>
    <t>Pullman</t>
  </si>
  <si>
    <t>99164-1150</t>
  </si>
  <si>
    <t>http://avistacorp.mwnewsroom.com/News/in/Avista%E2%80%99s-Energy-Storage-Project-is-energized-by-Go</t>
  </si>
  <si>
    <t>17.06.2015</t>
  </si>
  <si>
    <t>Avista Utilities</t>
  </si>
  <si>
    <t>UniEnergy Technologies</t>
  </si>
  <si>
    <t>Northern Power Systems</t>
  </si>
  <si>
    <t>1Energy</t>
  </si>
  <si>
    <t>Washington State University</t>
  </si>
  <si>
    <t>http://smartgrid.wsu.edu/</t>
  </si>
  <si>
    <t>Northern Powergrid CLNR EES1</t>
  </si>
  <si>
    <t>Northern Powergridâ€™s Customer-Led Network Revolution (CLNR) project is assessing the potential for new network technology and flexible customer response, to facilitate speedier and more economical take-up by customers of low-carbon technologies and the connection to the distribution network of increasing amounts of low carbon or renewable energy generation.  The project is partially funded by Ofgem Low Carbon Networks Fund.   It includes six NEC Energy Solutions GSS units commissioned in 2013 in three different areas.  The strategic siting, both rural and urban, represents different grid situations, and it is estimated that the placements offer a representative sample of 80% of the entire UK power grid.  Watch a time-lapse video of the Rise Carr installation: http://goo.gl/R43c7c  Watch a video from Northern Powergrid describing all the projects here: http://goo.gl/OtTVIo</t>
  </si>
  <si>
    <t xml:space="preserve">Electric Energy Time Shift, Stationary Transmission/Distribution Upgrade Deferral, Voltage Support, </t>
  </si>
  <si>
    <t>Rise Carr Substation</t>
  </si>
  <si>
    <t>Rise Carr, Darlington</t>
  </si>
  <si>
    <t>North East</t>
  </si>
  <si>
    <t>DL3 0HJ</t>
  </si>
  <si>
    <t>http://www.networkrevolution.co.uk/</t>
  </si>
  <si>
    <t>01.09.2013</t>
  </si>
  <si>
    <t>Northern Powergrid</t>
  </si>
  <si>
    <t>Primary Substation</t>
  </si>
  <si>
    <t>NEC Energy Solutions, Inc. (A123 Systems)</t>
  </si>
  <si>
    <t>Office of the Gas and Electricity Markets (Ofgem), Low Carbon Networks Fund</t>
  </si>
  <si>
    <t>Northern Powergrid DNO 10%</t>
  </si>
  <si>
    <t>Newcastle Uni, Durham uni, EATL, British Gas</t>
  </si>
  <si>
    <t>The Customer-Led Network Revolution project is assessing the potential for new network technology and flexible customer response to facilitate speedier and more economical takeâ€up by customers of lowâ€carbon technologies and the connection to the distribution network of increasing amounts of low carbon or renewable energy generation.</t>
  </si>
  <si>
    <t>GridSolar Boothbay Pilot Project: BESS</t>
  </si>
  <si>
    <t>GridSolar contracted Convergent Energy + Power to design, install and operate a 500 kW / 3 MWh energy storage system in Boothbay, Maine, as part of a â€œNon-Transmission Alternativeâ€ pilot program. Convergent commissioned the system in April 2015. The battery-powered storage system is a part of Central Maine Powerâ€™s plan to provide load reduction on its transmission line to the Boothbay region.</t>
  </si>
  <si>
    <t xml:space="preserve">Electric Energy Time Shift, Electric Supply Capacity, Stationary Transmission/Distribution Upgrade Deferral, Transmission Support, </t>
  </si>
  <si>
    <t>112 Industrial Park Road</t>
  </si>
  <si>
    <t>Boothbay</t>
  </si>
  <si>
    <t>http://www.convergentep.com/52/</t>
  </si>
  <si>
    <t>18.07.2014</t>
  </si>
  <si>
    <t>01.04.2015</t>
  </si>
  <si>
    <t>Central Maine Power</t>
  </si>
  <si>
    <t>Convergent Energy + Power</t>
  </si>
  <si>
    <t>C&amp;amp;D Technologies</t>
  </si>
  <si>
    <t>Lockheed Martin Energy Storage</t>
  </si>
  <si>
    <t>Miyako Island Mega-Solar Demo: NaS</t>
  </si>
  <si>
    <t>The project was aimed at understanding what impacts the widespread introduction of solar power generation, whose output fluctuates widely, would have on the power transmission and distribution network (grid) and verifying the control function that benefits grid stabilization using secondary batteries. The system utilizes 8 sets of 0.5 MW NaS batteries.</t>
  </si>
  <si>
    <t xml:space="preserve">Frequency Regulation, Onsite Renewable Generation Shifting, Renewables Capacity Firming, </t>
  </si>
  <si>
    <t>http://techon.nikkeibp.co.jp/english/NEWS_EN/20140107/326100/?ST=msbe&amp;amp;P=2</t>
  </si>
  <si>
    <t>4 MW Solar PV, Wind, Thermal Plant</t>
  </si>
  <si>
    <t>Powertree Services San Francisco One</t>
  </si>
  <si>
    <t>Comprised of 68 initial distinct locations in multi-unit residential properties, the Powertree San Francisco One project aggregates to a total of 3.26 MW of power and 3.5 MM of energy along with 2.5 MW of controllable EV charging.  Powertree&amp;#039;s patented and patent pending architecture enables multiple streams of benefit to participating parties in a given installation:  - Grid Services are enabled via aggregated dispatchability of power for regulation services at 4 second intervals - Electrical vehicle charging is provided to serve 100% of currently shipping vehicle models at up to 18 KW per vehicle - Vehicle Grid Integration capability in place to allow both V1g (smart controlled charging from grid side) and V2G (bi-directional energy flow) - On site solar generation is used to provide solar energy credit to local tenants or to act as back up generation in the case of grid outage   - System can operate and maintain functionality during extended grid outages servicing vehicles and building concurrently - Convenient and accessible high rate of charge EV charging for San Francisco area EV drivers.   Powertree is planning 2500 locations in California.</t>
  </si>
  <si>
    <t xml:space="preserve">Frequency Regulation, Grid-Connected Commercial (Reliability &amp;amp; Quality), Onsite Renewable Generation Shifting, Transportation Services, </t>
  </si>
  <si>
    <t>Various</t>
  </si>
  <si>
    <t>http://www.electrictrees.com/wp-content/uploads/2015/04/panasonic.pdf</t>
  </si>
  <si>
    <t>Powertree Services Inc.</t>
  </si>
  <si>
    <t>Panasonic Enterprise Solutions Company</t>
  </si>
  <si>
    <t>ADWEA NaS BESS</t>
  </si>
  <si>
    <t>The Abu Dhabi Water and Electricity Authority (ADWEA) has successfully deployed a Battery Energy Storage System (BESS) which is connected to the Abu Dhabi electricity grid. This is a milestone and one of the many Smart Grid initiatives being implemented in the Sector that will contribute to accomplishing the 2030 vision of having a fully integrated &amp;quot;SMART UTILITY&amp;quot;. The ADWEA BESS are one of the energy management systems used for purposes of leveling the electricity load curve in order to reduce the high cost of running peak load electrical generation. Such benefit is accomplished by storing excess available energy at night and injecting such energy back into the electrical grid during the day. The implementation of the BESS also develops a reserved distributed generation for emergency supply and contributes to the spinning reserve.</t>
  </si>
  <si>
    <t>Abu Dhabi</t>
  </si>
  <si>
    <t>United Arab Emirates</t>
  </si>
  <si>
    <t>http://www.adwea.ae/en/press/press-releases/adwea-has-successfully-deployed-a-battery-energy-storage-system.aspx</t>
  </si>
  <si>
    <t>Abu Dhabi Water &amp;amp; Electricity Authority</t>
  </si>
  <si>
    <t>PREPA BESS 2</t>
  </si>
  <si>
    <t>This system replaced the BESS de-commissioned in 1999. The 20 MW Battery Energy Storage System, BESS, at Sabana Llana was commissioned in August 2004. The plant was designed to provide ready reserve capacity in response to a System disturbance and power factor correction when needed. Within two years of commissioning a fire in the batteries of one unit forced it from service. Ongoing litigation has produced few results and the system continues to sit idle.</t>
  </si>
  <si>
    <t>Sabana Llana</t>
  </si>
  <si>
    <t>San Juan</t>
  </si>
  <si>
    <t>http://www.energy.ca.gov/research/notices/2005-02-24_workshop/06%20Farber-deAnda022405.pdf</t>
  </si>
  <si>
    <t>01.08.2004</t>
  </si>
  <si>
    <t>01.05.2003</t>
  </si>
  <si>
    <t>Nife Baterias Industriais Ltda.</t>
  </si>
  <si>
    <t>Passco, Induchem</t>
  </si>
  <si>
    <t>Feldheim Regional Regulating Power Station (RRKW)</t>
  </si>
  <si>
    <t>This innovative storage facility for renewable energy is being built in the energy self-sufficient village of Feldheim and functions as a â€˜regulating power stationâ€™ at regional level. The project is being financed by a venture capital company in which interests are held by Energiequelle, Enercon and a number of other partners. Grant support is also provided by the State of Brandenburg and the European Union.</t>
  </si>
  <si>
    <t xml:space="preserve">Frequency Regulation, Renewables Capacity Firming, Transmission upgrades due to wind, </t>
  </si>
  <si>
    <t>Feldheim</t>
  </si>
  <si>
    <t>http://cleantechnica.com/2015/09/21/new-10-mw-storage-plant-opened-feldheim-germany-europes-largest/</t>
  </si>
  <si>
    <t>07.09.2015</t>
  </si>
  <si>
    <t>50 Hertz (Transmission System Operator)</t>
  </si>
  <si>
    <t>Venture Capital</t>
  </si>
  <si>
    <t>Energiequelle</t>
  </si>
  <si>
    <t>Brandenburg and the European Regional Development Fund (ERDF)</t>
  </si>
  <si>
    <t>RES Amphora</t>
  </si>
  <si>
    <t>The Amphora project is comprised of a +/-4 MW (8 MW total range) / 2.6 MWh lithium battery that provides frequency regulation to the Independent Electricity System Operator (IESO) system; IESO is the grid operator for the province of Ontario. The project utilizes lithium iron phosphate batteries. There are two containers that house batteries weighing approximately 20 tons each, as well as a third container that converts the direct current (DC) output to alternating current (AC) for the injection and withdrawal of real power to and from the grid.  The project was awarded to RES by IESO following a competitive tender.</t>
  </si>
  <si>
    <t>Queen Street</t>
  </si>
  <si>
    <t>Strathroy</t>
  </si>
  <si>
    <t>http://www.res-group.com/en/portfolio/?ProjectID=2061</t>
  </si>
  <si>
    <t>05.08.2014</t>
  </si>
  <si>
    <t>Entegrus</t>
  </si>
  <si>
    <t>RES Canada Energy Storage Canada L.P., a subsidiary of Renewable Energy Systems Canada Inc. (RES Canada)</t>
  </si>
  <si>
    <t>Asset Manager RES</t>
  </si>
  <si>
    <t>Renewable Energy Systems Canada Inc.</t>
  </si>
  <si>
    <t>RES Canada Construction (Ontario) LP</t>
  </si>
  <si>
    <t>Bosch Braderup ES Facility: Li-Ion Battery</t>
  </si>
  <si>
    <t>From now on, one of Europeâ€™s largest hybrid batteries will store the electricity generated at a community wind farm in the northern German municipality of Braderup and feed it back into the power grid as needed. Bosch and the community wind farm run by BWP Braderup-Tinningstedt GmbH &amp;amp;amp; Co. KG together brought the stationary energy storage facility on stream on July 11, 2014.  Bosch designed, built and operates the hybrid system, which has a total capacity of 3 megawatt hours (MWh). Comprising a 2 MWh lithium-ion storage unit and a 1 MWh vanadium redox flow battery, the energy storage plant operates with electronic controls and software specially developed by Bosch.</t>
  </si>
  <si>
    <t xml:space="preserve">Frequency Regulation, Onsite Renewable Generation Shifting, Transmission Congestion Relief, </t>
  </si>
  <si>
    <t>Lundsackerweg 12</t>
  </si>
  <si>
    <t>Braderup</t>
  </si>
  <si>
    <t>Schleswig-Holstein</t>
  </si>
  <si>
    <t>http://www.bosch-presse.de/pressportal/de/en/braderup-energy-storage-facility-comes-on-stream-42673.html</t>
  </si>
  <si>
    <t>04.02.2013</t>
  </si>
  <si>
    <t>11.07.2014</t>
  </si>
  <si>
    <t>Schleswig-Holstein Netz AG</t>
  </si>
  <si>
    <t>18 MW Wind</t>
  </si>
  <si>
    <t>Energiespeicher Nord GmbH &amp;amp;amp; Co KG (Joint venture of Bosch &amp;amp;amp; Braderup-Tinningstedt)</t>
  </si>
  <si>
    <t>Energiespeicher Nord GmbH &amp;amp;amp; Co KG</t>
  </si>
  <si>
    <t>Bosch Braderup ES Facility: Flow Battery - Energiespeicher Nord GmbH &amp;amp; Co KG</t>
  </si>
  <si>
    <t>15.09.2014</t>
  </si>
  <si>
    <t>19.8 MW Wind</t>
  </si>
  <si>
    <t>Energiespeicher Nord GmbH &amp;amp; Co KG (Joint venture of Bosch &amp;amp;amp; Braderup-Tinningstedt)</t>
  </si>
  <si>
    <t>UniEnergy Technologies, Vanadis Power, Rongke Power</t>
  </si>
  <si>
    <t>UniEnergy Technologies, AEG Power Solutions</t>
  </si>
  <si>
    <t>Energiespeicher Nord GmbH &amp;amp; Co KG</t>
  </si>
  <si>
    <t>GRID4EU Demo 4: Enel RCube</t>
  </si>
  <si>
    <t>As part of the Grid4EU project, Enel is building an advanced control system capable of integrating distributed generation in the medium voltage network.   The EESS portion of the system has been installed close to the MV/LV substation called â€œSmistamentoâ€ and it has the following features: â€¢ Apparent power: 1 MVA; â€¢ Energy capacity: 1 MWh; â€¢ System efficiency: 86%; â€¢ Number of cycles: 2000.  It is composed of 5 independent battery subsystems (nominal capability 213 kWh), themselves composed of a sub-set of Li-Ion batteries managed by a Battery Management System (BMS) and a power conversion system (DC-AC). In case one subsystem breaks down, the other ones will continue to work. In parallel the EESS reduces the nominal capability and signalises the degraded operation.   Learn more about Grid4EU: http://www.grid4eu.eu/</t>
  </si>
  <si>
    <t>Forli-Cesena</t>
  </si>
  <si>
    <t>Emilia Romagna</t>
  </si>
  <si>
    <t>http://grid4eu.blob.core.windows.net/media-prod/29375/grid4eu-final-report_normal-res.pdf</t>
  </si>
  <si>
    <t>16.04.2013</t>
  </si>
  <si>
    <t>Loccioni Group</t>
  </si>
  <si>
    <t>Grid4EU</t>
  </si>
  <si>
    <t>The demonstration, addressing Medium Voltage (MV) network, aims at realizing an advanced control system communicating with all the network relevant nodes (MV generators, HV/MV and MV/LV substations, and a storage facility), through an â€œalways onâ€, IP standard-based communication solution.</t>
  </si>
  <si>
    <t>http://www.grid4eu.eu/project-demonstrators/demonstrators/demo-4.aspx</t>
  </si>
  <si>
    <t>Tanegashima Island Toshiba Li-Ion</t>
  </si>
  <si>
    <t>Toshiba Corporation has delivered a battery energy storage system integrating the company&amp;#039;s SCiBâ„¢, a lithium-ion secondary battery to Kyushu Electric Power Co., Inc., for a demonstration project to expand introduction of renewable energy sources on remote islands. The system has been installed in a substation on Tanegashima Island, in Kagoshima prefecture, and will be used to demonstrate the integration and optimum control of battery energy storage systems deployed to manage frequency regulation and maintain stable power supply on remote islands, which are increasingly turning to renewable energy sources. The demonstration program will run for three years to fiscal 2016.</t>
  </si>
  <si>
    <t>Nakatane</t>
  </si>
  <si>
    <t>Kagoshima</t>
  </si>
  <si>
    <t>http://www.toshiba.co.jp/about/press/2014_03/pr1301.htm</t>
  </si>
  <si>
    <t>Amamioshima Island Toshiba Li-Ion</t>
  </si>
  <si>
    <t>Toshiba Corporation has delivered a battery energy storage system integrating the company&amp;#039;s SCiBâ„¢, a lithium-ion secondary battery to Kyushu Electric Power Co., Inc., for a demonstration project to expand introduction of renewable energy sources on remote islands. The system has been installed in a substation on Amamoioshima Island, in Kagoshima prefecture, and will be used to demonstrate the integration and optimum control of battery energy storage systems deployed to manage frequency regulation and maintain stable power supply on remote islands, which are increasingly turning to renewable energy sources. The demonstration program will run for three years to fiscal 2016.</t>
  </si>
  <si>
    <t>Tatsugo</t>
  </si>
  <si>
    <t>SMUD Galt Advanced Feeder Demo ESS</t>
  </si>
  <si>
    <t>This Mitsubishi Mlix unit smooths output from a connected PV array.</t>
  </si>
  <si>
    <t>9690 Kost Road</t>
  </si>
  <si>
    <t>Galt</t>
  </si>
  <si>
    <t>http://www.energy.ca.gov/research/energystorage/tour/lion/</t>
  </si>
  <si>
    <t>BANC</t>
  </si>
  <si>
    <t>Sacramento Municipal Utility District</t>
  </si>
  <si>
    <t>3 MW PV</t>
  </si>
  <si>
    <t>Sacramento Municipal Utilities District</t>
  </si>
  <si>
    <t>Anahola Solar Array and Battery - Kauai Island Utility Cooperative &amp;amp; REC Solar</t>
  </si>
  <si>
    <t>Saft will supply 8 Intensium Max 20M containers and two containers housing an ABB 6 MW PCS to Kaua&amp;#039;i Island Utility Co-operative (KIUC).  The units will be incorporated into a 60-acre, 12 MW (14.5 MW DC) PV array in Anahola on the northeast side of the island of Kauaâ€˜i. It is expected to generate twenty percent of Kauaâ€˜iâ€™s annual energy needs, or enough electricity to power 4,000 homes.   The duration is 50 minutes @ 3 MW - 70% SOC</t>
  </si>
  <si>
    <t>Anahola</t>
  </si>
  <si>
    <t>http://www.pv-magazine.com/news/details/beitrag/rec-puts-online-hawaiis-largest-solar-plant_100021823/#axzz3qQI5jmIC</t>
  </si>
  <si>
    <t>26.06.2014</t>
  </si>
  <si>
    <t>12 MW PV Array</t>
  </si>
  <si>
    <t>KIUC Renewable Solutions One LLC (KRS1)</t>
  </si>
  <si>
    <t>Kauai Island Utility Cooperative, Saft</t>
  </si>
  <si>
    <t>Kauai Island Utility Cooperative, REC Solar</t>
  </si>
  <si>
    <t>U.S. Department of Agriculture Rural Utilities Service</t>
  </si>
  <si>
    <t>Monrovia South Coast Air Quality Management District BESS 3 - CODA Energy Holdings</t>
  </si>
  <si>
    <t>A networked collection of (34) 31kWh new Lithium Iron Phosphate vehicle battery systems in groups of 2 each  that are interconnected to the grid via (17) 30kW inverters.  System to provide building demand reduction, peak shaving, time of use load shifting and ancillary services.</t>
  </si>
  <si>
    <t xml:space="preserve">Demand Response, Electric Bill Management with Renewables, Electric Supply Reserve Capacity - Non-Spinning, Grid-Connected Commercial (Reliability &amp;amp; Quality), Load Following (Tertiary Balancing), Transportation Services, </t>
  </si>
  <si>
    <t>135 E. Maple Avenue</t>
  </si>
  <si>
    <t>Monrovia</t>
  </si>
  <si>
    <t>http://www.codaenergy.com/about-us/our-latest-projects/</t>
  </si>
  <si>
    <t>CODA Energy Holdings</t>
  </si>
  <si>
    <t>Air Quality Management District</t>
  </si>
  <si>
    <t>CEH CA Operating, LLC</t>
  </si>
  <si>
    <t>Power Source Select</t>
  </si>
  <si>
    <t>Fortress Investment Group</t>
  </si>
  <si>
    <t>500kW, 2 hours</t>
  </si>
  <si>
    <t>Self Generation Incentive Program</t>
  </si>
  <si>
    <t>Everett MESA 1b Project - SNOPUD</t>
  </si>
  <si>
    <t>Snohomish County Public Utility District (SNOPUD) and 1Energy Systems will partner to develop and deploy an innovative approach to energy storage, aimed at helping electric utilities increase their use of renewable energy and improve overall reliability. The MESA-1 installation will be the first energy storage system built on the Modular Energy Storage Architecture (MESA), an innovative approach to energy storage based on open, non-proprietary industry standards.    Two battery systems will be installed for the system: MESA 1b will utilize a Parker Hannifin Power Conversion System and an LG Chem Ltd. 1 MW (500kWh) Li-Ion battery.  Alstom Grid and faculty from the University of Washington will join the project to collaborate on research, analysis and design of technology interfaces. 1Energy will lead the selection of future MESA partners who will provide batteries, power conversion and balance-of-system components.</t>
  </si>
  <si>
    <t xml:space="preserve">Electric Energy Time Shift, Load Following (Tertiary Balancing), Renewables Capacity Firming, Voltage Support, </t>
  </si>
  <si>
    <t>910 Shuksan Way</t>
  </si>
  <si>
    <t>Everett</t>
  </si>
  <si>
    <t>http://www.snopud.com/PowerSupply/energystorage.ashx?p=2142</t>
  </si>
  <si>
    <t>04.07.2014</t>
  </si>
  <si>
    <t>Snohomish County Public Utility District</t>
  </si>
  <si>
    <t>Snohomish County Public Utility District No. 1</t>
  </si>
  <si>
    <t>1Energy Services, LLC</t>
  </si>
  <si>
    <t>University of Washington</t>
  </si>
  <si>
    <t>Research the economical and electrical system benefits of wide scale deployment of energy storage throughout the District&amp;#039;s service territory.</t>
  </si>
  <si>
    <t>http://www.ee.washington.edu/people/faculty/kirschen/</t>
  </si>
  <si>
    <t>South Coast Air Quality Management District - CODA BESS 1+2</t>
  </si>
  <si>
    <t>An array of (10) 50 kWh Lithium Iron Phosphate battery towers divided into 2 banks of 5 towers apiece.  Each 50 kWh battery tower is individually connected to a 100 kW bidirectional inverter.  Batteries and electronics are housed within 2 custom enclosures of 500 kW each.   Site includes PV generation and public 8 public EV charging spots. System will be used to provide ancillary services to CAISO, provide local load shifting, plug-in vehicle charging support, and renewable generation ramp control.</t>
  </si>
  <si>
    <t xml:space="preserve">Demand Response, Frequency Regulation, Grid-Connected Commercial (Reliability &amp;amp; Quality), Microgrid Capability, Ramping, Transportable Transmission/Distribution Upgrade Deferral, </t>
  </si>
  <si>
    <t>922 S Myrtle Avenue</t>
  </si>
  <si>
    <t>http://www.codaenergy.com/news/coda-energy-begins-operation-of-the-largest-behind-the-meter-energy-storage-system-in-the-los-angeles-basin/</t>
  </si>
  <si>
    <t>05.09.2014</t>
  </si>
  <si>
    <t>CODA Energy Holdings, LLC</t>
  </si>
  <si>
    <t>AQMD</t>
  </si>
  <si>
    <t>CODA Energy</t>
  </si>
  <si>
    <t>Power Source</t>
  </si>
  <si>
    <t>Fortress</t>
  </si>
  <si>
    <t>1000kW: 0.5hr</t>
  </si>
  <si>
    <t>South Coast Air Quality Management District</t>
  </si>
  <si>
    <t>Tobu Railway Regenerative GS Yuasa Power Storage System</t>
  </si>
  <si>
    <t>GS Yuasa Corporation installed an 1800 kW E3 Solution System at the Kami-Fukuoka Station for Tobu Railway Co., Ltd. The regenerative power storage system combines five 360 kW units connected in parallel, each with a converter and lithium-ion battery.   The E3 Solution System has been operating since July 2012. The system utilizes power more efficiently by absorbing energy generated during the braking of railcars, storing it in the lithium-ion batteries via the converter and then supplying it to railcars during acceleration. The stored energy is also used to stabilize the overhead contact line voltage. Using regenerative power in this way ensures the safer operation of railcars and acts as an energy-saving measure by reducing railcar electricity consumption. Tobu Railway chose the system to help cope with an increase in the peak-hour operational burden following the introduction of new railcar models and timetable changes.</t>
  </si>
  <si>
    <t>Kami-Fukuoka Station</t>
  </si>
  <si>
    <t>Fujimino</t>
  </si>
  <si>
    <t>Saitama</t>
  </si>
  <si>
    <t>356-0004</t>
  </si>
  <si>
    <t>http://www.gsyuasa-lp.com/PDFS/GS_Yuasa_E3_Tobu_Railway_10_04_12.pdf</t>
  </si>
  <si>
    <t>04.10.2012</t>
  </si>
  <si>
    <t>Tobu Railway Co., Ltd.</t>
  </si>
  <si>
    <t>Kyushu Electric Power/GS Yuasa Ashibe Substation ESS Demo</t>
  </si>
  <si>
    <t>GS Yuasa installed a lithium-ion battery system at testing facilities in Iki City, Nagasaki Prefecture in order to study the optimal methods to use storage batteries to control power system frequency fluctuation on remote islands. The system was constructed by Mitsubishi Electric Corporation Kyushu Electric Power Co., Inc., and has been operating successfully at the power companyâ€™s Ashibe substation in Iki City since March 2013. The tests are scheduled to continue through fiscal 2014. The lithium-ion battery system is being used to charge and discharge power during periods when power generation from wind, solar and other renewable power sources changes suddenly, thereby stabilizing the amount of power delivered to the power grid and controlling the systemâ€™s frequency fluctuation.  The lithium-ion battery system installed at the testing facilities comprises eight storage battery units, housing 96 LIM50E modules. The entire system is housed within two storage battery enclosures measuring 10 meters wide by 7 meters deep.  System Overview:   Module type:  LIM50E-12G2-C2 (12-cell modules) Number of batteries:  9,216 cells (8 units, each comprising 16 modules connected  in series and 6 modules in parallel) Capacity (kWh): 1,616 (202 x 8 units) Nominal voltage (V):  710.4 Dimensions (mm):  W4800 x D850 x H2050 (per unit) Mass (kg):  Approx. 4,600 (per unit) Cooling system:  Self-cooling</t>
  </si>
  <si>
    <t>Ashibe Substation</t>
  </si>
  <si>
    <t>Ashibe, Iki</t>
  </si>
  <si>
    <t>Nagasaki</t>
  </si>
  <si>
    <t>http://www.gsyuasa-lp.com/PDFS/GS_Yuasa_Kyushu_Electric11_14_2013.pdf</t>
  </si>
  <si>
    <t>04.11.2013</t>
  </si>
  <si>
    <t>ATK Launch Systems Microgrid EaglePicher BESS</t>
  </si>
  <si>
    <t>PowerPyramid Energy Storage System  Project Specs: 300kW â€“ 3 x 100kW grid-tied inverter 1.2MWh â€“ 600 x 180Ah 12V AGM lead-acid batteries 2 x 40â€™ ISO shipping containers</t>
  </si>
  <si>
    <t>http://www.joplinglobe.com/news/eaglepicher-technologies-awarded-a-new-contract-on-alternative-energy-storage/article_8ace373a-5fa1-5914-9f56-42c8bf456459.html</t>
  </si>
  <si>
    <t>06.02.2013</t>
  </si>
  <si>
    <t>EaglePicher Technologies</t>
  </si>
  <si>
    <t>US NORTHCOM BESS project - Erigo Technologies, EaglePicher Technologies</t>
  </si>
  <si>
    <t>EaglePicher Technologies has been awarded a contract from Erigo Technologies LLC of Enfield, New Hampshire. Erigoâ€™s contract, funded under the Department of Defense Rapid Innovation Fund and awarded by the U.S. Corp of Engineers on behalf of the U.S. Northern Command, calls for delivery of an innovative system employing multiple battery types and sophisticated control systems to address the frequency, duty cycle, and storage needs of the conventional and renewable power sources that make up many DoD microgrids.  EPTâ€™s patented PowerPyramidâ„¢ hybrid energy storage system can be tailored to quickly and smoothly compensate for load imbalances and power source interruptions. The BESS will undergo testing and evaluation at the U.S. Department of Energyâ€™s Energy System Integration Facility (ESIF), located on the campus of the National Renewable Energy Laboratoryâ€™s (NREL) in Golden, Colorado. At the completion of testing, NREL will assist USNORTHCOM in putting the system into service at a to-be-determined military base.  The three-tiered, 300 kW/386 kWh PowerPyramidâ„¢ grid-tied energy storage system is capable of providing grid stabilization, microgrid support and on-command power response. The hybrid  system utilizes Li-Ion, lead-acid and nickel-iron batteries to deliver an appropriate balance of rapidly available energy and total power. The system is designed to be modular so any number of additional tiers could be added to the system at a later date.</t>
  </si>
  <si>
    <t xml:space="preserve">Electric Energy Time Shift, Microgrid Capability, On-Site Power, Ramping, Renewables Capacity Firming, </t>
  </si>
  <si>
    <t>Golden</t>
  </si>
  <si>
    <t>http://energystorage.cleantechnology-business-review.com/news/eaglepicher-receives-contract-from-erigo-to-deliver-microgrid-energy-storage-system-for-dod-applications-200214-4181227</t>
  </si>
  <si>
    <t>US NORTHCOM</t>
  </si>
  <si>
    <t>Erigo Technologies, EaglePicher Technologies</t>
  </si>
  <si>
    <t>Department of Defense Rapid Innovation Fund</t>
  </si>
  <si>
    <t>National Renewable Energy Laboratory</t>
  </si>
  <si>
    <t>http://www.nrel.gov/esi/esif.html</t>
  </si>
  <si>
    <t>UET HQ Mukilteo BESS</t>
  </si>
  <si>
    <t>UniEnergy Technology (UET) has installed its patented vanadium flow battery system adjacent to its facility in Washington. The 1.8 MWh system provides 600 kW of peak power.</t>
  </si>
  <si>
    <t xml:space="preserve">Electric Energy Time Shift, On-Site Power, </t>
  </si>
  <si>
    <t>4333 Harbour Pointe Blvd SW, Suite A</t>
  </si>
  <si>
    <t>Mukilteo</t>
  </si>
  <si>
    <t>http://www.uetechnologies.com/</t>
  </si>
  <si>
    <t>Jemalong Solar Thermal Station - Vast Solar</t>
  </si>
  <si>
    <t>The 6MWth (1.1.MWe) Jemalong Solar Station pilot plant has been commissioned, with electricity sent to the grid in January 2017 via connection with the Essential Energy electricity distribution system, via the West Jemalong substation.  On-site works for this pilot commenced in April 2014. This modular, 3,500 heliostat pilot facility is Australiaâ€™s first grid-connected Concentrated Solar Power (CSP) plant with thermal energy storage. Each of its five, small array-modules concentrate solar radiation on a dedicated thermal receiver tower 27 metres in height. The five modules connect to a central thermal energy storage tank, from which the stored thermal energy is passed through a steam generator to make steam for a 1.1MWe turbine and electricity generator.</t>
  </si>
  <si>
    <t xml:space="preserve">Electric Supply Capacity, Onsite Renewable Generation Shifting, Renewables Capacity Firming, </t>
  </si>
  <si>
    <t>Jemalong</t>
  </si>
  <si>
    <t>http://www.vastsolar.com/portfolio-items/jemalong-solar-station-pilot-1-1mwe/</t>
  </si>
  <si>
    <t>Essential Energy</t>
  </si>
  <si>
    <t>1.1 MW Concentrated Solar Thermal</t>
  </si>
  <si>
    <t>Vast Solar</t>
  </si>
  <si>
    <t>AGCentral Pty Ltd</t>
  </si>
  <si>
    <t>Enel Chiaravalle Substation</t>
  </si>
  <si>
    <t>The substation is located in Chiaravalle, an area with a high level of variable and intermittent power from renewable energy sources that can cause reverse power flows on the high/medium voltage transformers. The Energy Storage System will be used to control the energy flow between Enel&amp;#039;s network and the national grid.</t>
  </si>
  <si>
    <t xml:space="preserve">Ramping, Stationary Transmission/Distribution Upgrade Deferral, </t>
  </si>
  <si>
    <t>Chiaravalle</t>
  </si>
  <si>
    <t>Calabria</t>
  </si>
  <si>
    <t>http://www.nec.com/en/press/201404/global_20140402_01.html</t>
  </si>
  <si>
    <t>Chiaravalle Substation</t>
  </si>
  <si>
    <t>Enel Distribuzione S.p.A.</t>
  </si>
  <si>
    <t>NEC Energy Solutions, Inc.</t>
  </si>
  <si>
    <t>POI Energy (Interregional Operative Program 2007-2013)</t>
  </si>
  <si>
    <t>Ray Power Systems Beijing Frequency Regulation Project</t>
  </si>
  <si>
    <t>A123 Energy Solutions announced that a new 2-megawatt Grid Storage Solutionâ„¢ for Ray Power Systems Co. Ltd., a Beijing-based energy services company, is now in commercial operation providing frequency regulation services. Located in Beijing, this is A123 Energy Solutionsâ€™ first deployment in China in commercial operation. The containerized 53-foot long battery is one of A123â€™s widely deployed High Rate (HR) Grid Storage Solutions and stabilizes the grid to ensure power quality.    The 2MW HR Grid Storage Solution, a high power battery based on A123â€™s proprietary NanophosphateÂ® chemistry, is able to serve dual duty â€“ as both a controllable 2MW load as well as a 2MW generator â€“ in essence providing 4MW of ramping capability. Deployed worldwide in revenue service since 2009, the HR Grid Storage Solution forms the bulk of the grid energy storage product line that A123 Energy Solutions has delivered to date.</t>
  </si>
  <si>
    <t>http://www.businesswire.com/news/home/20140106005636/en/A123-Energy-Solutions-Announces-Commercially-Operating-Grid</t>
  </si>
  <si>
    <t>20.07.2012</t>
  </si>
  <si>
    <t>Ray Power Systems Co. Ltd.</t>
  </si>
  <si>
    <t>A123 (NEC Energy Solutions)</t>
  </si>
  <si>
    <t>IHI Corporation Tohoku Long Duration A123 System</t>
  </si>
  <si>
    <t>A123 Energy Solutions announced today that it will supply, install, and commission a 1MW, 2.8MWh GSSâ„¢ to IHI Corporation. IHI Corporation is one of the largest industrial equipment manufacturers in Japan and makes products for a diverse set of markets including aerospace, energy, social infrastructure, and heavy machinery. The GSS is currently in the process of being installed at an IHI factory located in the Tohoku region of Japan. Once operational, the GSS will be used to integrate a large PV solar generation array co-located at the facility and help reduce the factoryâ€™s overall load, which will in turn help ease the strain on Japanâ€™s grid which has been in rebuilding mode since the 2011 Eastern Japan earthquake.   The Grid Storage Solutionâ„¢, or GSS, will utilize the companyâ€™s Long Duration Grid Battery System (GBS-LD), a standard but flexible grid energy storage unit accommodating configurations that range from as little as 100kW to 4MW. The GBS-LD can be packaged in standardized 20-foot, 40-foot, and 53-foot long containers, custom enclosures, or in pre-existing buildings. Utilizing A123 Systems NanophosphateÂ® prismatic cell technology, up to 100MW and 100MWh of energy storage can be deployed onto a single acre of land.</t>
  </si>
  <si>
    <t xml:space="preserve">Electric Bill Management with Renewables, Onsite Renewable Generation Shifting, </t>
  </si>
  <si>
    <t>Tohoku</t>
  </si>
  <si>
    <t>https://www.businesswire.com/news/home/20140129005671/en/A123-Energy-Solutions-Announces-2.8MWh-Grid-Storage</t>
  </si>
  <si>
    <t>29.01.2014</t>
  </si>
  <si>
    <t>PV Array</t>
  </si>
  <si>
    <t>IHI Corporation</t>
  </si>
  <si>
    <t>A123 (NEC Energy Solutions, Inc.)</t>
  </si>
  <si>
    <t>Grapzow 140 MW Wind Park with 1 MW Power to Gas System</t>
  </si>
  <si>
    <t>On September 19th, a 140 MW wind farm in Germany was put into operation with a 1 MW electrolysis system from Hydrogenics. The wind farm is located in the municipality of Grapzow (Mecklenburg-Vorpommern District) and is connected via a new substation to the local 50 Hz, 380 kV high-voltage grid, and will reduce CO2 emission by 250,000 tons per year.  Hydrogenics installed a 1 MW Power-to-Gas system inside a newly constructed building. The unit produces 210 Nm3 of H2 per hour. The plantâ€™s owners have the option to use the hydrogen in an internal combustion engine to produce electricity or inject it directly into the local natural gas grid depending on operational needs. The hydrogen compression and storage system stores up to 27 MWh of energy and dramatically increases the overall efficiency of the wind park by tapping into wind energy which would otherwise be wasted.</t>
  </si>
  <si>
    <t>Grapzow</t>
  </si>
  <si>
    <t>Mecklenburg-Vorpommern</t>
  </si>
  <si>
    <t>http://www.hydrogenics.com/about-the-company/news-updates/2013/10/01/140-mw-wind-park-officially-opens-in-germany-with-energy-storage-facility-using-1-mw-power-to-gas-system-from-hydrogenics</t>
  </si>
  <si>
    <t>19.09.2013</t>
  </si>
  <si>
    <t>140 MW Wind Farm</t>
  </si>
  <si>
    <t>RH2-Werder/Kessin/Altentreptow (RH2-WKA)</t>
  </si>
  <si>
    <t>Germany Federal Government</t>
  </si>
  <si>
    <t>Regina High Wind and Storage Project - Cowessess First Nation</t>
  </si>
  <si>
    <t>Saft has been selected by Cowessess First Nation(CFN) to design, produce and install 2 IntensiumÂ® Max 20E lithium-ion battery systems as part of the High Wind and Storage Project near the City of Regina, Saskatchewan.  The gridâ€connected ESS system will help optimize renewable wind power performance by increasing reliability and decreasing volatility by as much as 70 percent over the 15â€year lifespan of the system. The Liâ€ion ESS includes a stateâ€ofâ€the-art, 400kW Power Conditioning System for use in conjunction with an 800kW utility scale wind turbine.  Check out the project video here: https://www.youtube.com/watch?v=UE7varh2VZY  http://tinyurl.com/p5tc4pe</t>
  </si>
  <si>
    <t xml:space="preserve">Electric Supply Capacity, Grid-Connected Commercial (Reliability &amp;amp; Quality), Renewables Capacity Firming, Renewables Energy Time Shift, </t>
  </si>
  <si>
    <t>Regina</t>
  </si>
  <si>
    <t>Saskatchewan</t>
  </si>
  <si>
    <t>S4N 0A6</t>
  </si>
  <si>
    <t>http://www.nrcan.gc.ca/energy/funding/current-funding-programs/cef/4983</t>
  </si>
  <si>
    <t>07.11.2012</t>
  </si>
  <si>
    <t>19.04.2013</t>
  </si>
  <si>
    <t>SaskPower</t>
  </si>
  <si>
    <t>800 kW Wind Turbine</t>
  </si>
  <si>
    <t>CowessessÂ FirstÂ Nation</t>
  </si>
  <si>
    <t>Saskatchewan Research Council</t>
  </si>
  <si>
    <t>Saskatchewan Research Council, CowessessÂ FirstÂ Nation, Saft</t>
  </si>
  <si>
    <t>Willms Engineering (Electrical Engineering)</t>
  </si>
  <si>
    <t>Clifton Associates (Civil Engineering)</t>
  </si>
  <si>
    <t>Pentec Energy (Electricians)</t>
  </si>
  <si>
    <t>Battery AC-to-AC RTE: 81.5%; Availability to date: 85%; Reduces wind volatility by 78%</t>
  </si>
  <si>
    <t>Natural Resources Canadaâ€™s Clean Energy Fund</t>
  </si>
  <si>
    <t>Cowessess First Nation</t>
  </si>
  <si>
    <t>Aboriginal Affairs and Northern Development Canadaâ€™s ecoEnergy Fund And Saskatchewan Ministry of Environmentâ€™s Go Green Fund</t>
  </si>
  <si>
    <t>http://www.src.sk.ca/</t>
  </si>
  <si>
    <t>HELCO BESS - West Hawaii Civic Center</t>
  </si>
  <si>
    <t>The battery energy storage system located at the West Hawaii Civic Center is a Saft turnkey energy storage system (ESS) comprised of two Intensium Max 20E containers integrated with a 100 kW Power Conversion System to the Hawaii Electric Light Company (HELCO) to increase the grids&amp;#039; ability to integrate more renewable energy.  The project aims to achieve the integration of everâ€increasing amounts of renewable energy. The Hawaii Big Island is already a leader, with more than oneâ€third of its energy coming from renewable sources.</t>
  </si>
  <si>
    <t>74-5044 Ane Keohokalole Hwy</t>
  </si>
  <si>
    <t>ADEME Intelligent Electricity Networks - Industrial Area Demonstration</t>
  </si>
  <si>
    <t>Saft will deploy 3 Intensium Max 20M containers as an integral part of an industrial area in the region of Toulouse, France.  The project benefits from funds within the framework of the future investment program &amp;quot;Intelligent electricity networks&amp;quot; managed by the French energy and environment agency (ADEME) and is coordinated by a company specialized in the design and implementation of electricity and IT systems that belongs to a French group.</t>
  </si>
  <si>
    <t>Haute-Garonne</t>
  </si>
  <si>
    <t>http://www.saftbatteries.com/</t>
  </si>
  <si>
    <t>01.07.2012</t>
  </si>
  <si>
    <t>UCI Microgrid: Thermal Storage</t>
  </si>
  <si>
    <t>As part of a campus micro-grid, UC Irvine installed a 4.5 million gallon chilled water thermal storage unit to service an average cooling load of 74,400Â tonâ€hoursÂ perÂ day.  The unit delivers 60,000 ton-hours of thermal storage, significantly reducing peak demand on campus.</t>
  </si>
  <si>
    <t>Central Plant</t>
  </si>
  <si>
    <t>http://www.energy.ca.gov/research/notices/2015-09-30_workshop/presentations/03_UC_Irvine_Deployment_and_Integration_of_Renewables_at_UCI_9-30-15_Lynwood.pdf</t>
  </si>
  <si>
    <t>University of California Irvine</t>
  </si>
  <si>
    <t>Tank shifts 65% (avg.)Â ofÂ chilling load to off-peak</t>
  </si>
  <si>
    <t>Advanced Power and Energy Program</t>
  </si>
  <si>
    <t>UC Irvine is hosting one of the countryâ€™s largest smart grid demonstration programs, the Irvine Smart Grid Demonstration (ISGD).Â  ISGD will evaluate various aspects of the future smart grid through a public-private partnership led by Southern California Edison (SCE) and the U.S. Department of Energy with UC Irvineâ€™s Advanced Power and Energy Program as a research partner, and Facilities Management, Campus and Environmental Planning, and Transportation and Distribution Services as partners also.Â  The ISGD program is comprehensive in that it spans from regional grid intelligence technologies, to the substation and distribution circuit level, down to individual homes that will be outfitted with smart appliances, solar panels, and electric vehicles to help understand how the grid will need to interact with the home of the future.</t>
  </si>
  <si>
    <t>http://www.apep.uci.edu/</t>
  </si>
  <si>
    <t>JLM Energy: Alabama Solar-tied</t>
  </si>
  <si>
    <t>Princeton Power Systems was chosen for the energy conversion system feature set and capabilities. GTIB-100 (6x) - 3 on the battery and 3 on the PV were used.</t>
  </si>
  <si>
    <t>JLM Energy</t>
  </si>
  <si>
    <t>Annobon Island Microgrid</t>
  </si>
  <si>
    <t>Africaâ€™s Largest Self Sufficient Solar Microgrid Project Created through Technologies from MAECI, GE and Princeton Power Systems. The government of Equatorial Guinea selected MAECI Solar, a division of Management and Economic Consulting, Inc., in collaboration with GE Power &amp;amp;amp; Water and Princeton Power Systems, Inc., to install a 5 megawatt (MW) solar microgrid system on Annobon Province, an island off Equatorial Guinea in west central Africa. The solar microgrid will feature 5 MW solar modules and system integration by MAECI, energy management system and controls from Princeton Power Systems and energy storage from GE. The island-wide microgrid will provide reliable, predictable power, supply enough electricity to handle 100 percent of the islandâ€™s current energy demand and be the largest self-sufficient solar project on the continent of Africa.</t>
  </si>
  <si>
    <t xml:space="preserve">Grid-Connected Commercial (Reliability &amp;amp; Quality), Grid-Connected Residential (Reliability), Microgrid Capability, </t>
  </si>
  <si>
    <t>Annonbon Island</t>
  </si>
  <si>
    <t>Equatorial Guinea</t>
  </si>
  <si>
    <t>http://www.genewscenter.com/Press-Releases/Africa-s-Largest-Self-Sufficient-Solar-Microgrid-Project-Created-through-Technologies-from-MAECI-GE-4761.aspx</t>
  </si>
  <si>
    <t>5 MW PV</t>
  </si>
  <si>
    <t>Government of Equitorial Guinea</t>
  </si>
  <si>
    <t>Wise Power</t>
  </si>
  <si>
    <t>MAECI</t>
  </si>
  <si>
    <t>EPSRC Grid Connected Energy Storage Research Demonstrator with WPD and Toshiba</t>
  </si>
  <si>
    <t>This Engineering and Physical Sciences Research Council (EPSRC) funded project will investigate the efficacy of energy storage to act upon an electrical network and supply power and energy back into the grid at appropriate times. The effort is part of the Grid Connected Energy Storage Research Demonstrator project, led by the University of Sheffield.  In September 2014 a main 2 MW (1 MWh) Lithium-Titanate SCiB system was supplied by Toshiba and ABB, with a further 250 kW system investigating the use of repurposed second life EV batteries.  Western Power Distribution (WPD) is providing the point of network connection and a short term lease at their 11 kV Willenhall substation, but UK regulations prohibit distribution network operators from generating electricity or trading in energy markets. So while the project will be owned and operated by EPSRC, both partners will closely monitor the &amp;quot;effects on the network of this influx of energy storage, paying particular attention to the power requirement, diversity of connection and power quality experienced, to draw together a standard arrangement and assessment method for connecting more units in the future.&amp;quot;  https://www.sheffield.ac.uk/creesa  http://www.epsrc.ac.uk/  http://www.businesswire.com/news/home/20140624005760/en/Toshiba-Supply-Lithium-Titanate-Battery-2MW-Energy-Storage#.U6l2S_ldWQA  http://www.edie.net/news/6/Universities-unite-to-connect-UK-s-fastest-energy-storage-system-to-the-grid/</t>
  </si>
  <si>
    <t xml:space="preserve">Frequency Regulation, Grid-Connected Commercial (Reliability &amp;amp; Quality), </t>
  </si>
  <si>
    <t>Willenhall Substation</t>
  </si>
  <si>
    <t>Wolverhampton</t>
  </si>
  <si>
    <t>WV13 2NS</t>
  </si>
  <si>
    <t>http://www.energy2050.ac.uk</t>
  </si>
  <si>
    <t>24.06.2014</t>
  </si>
  <si>
    <t>17.03.2016</t>
  </si>
  <si>
    <t>11 kV Substation</t>
  </si>
  <si>
    <t>Engineering and Physical Sciences Research Council (EPSRC)</t>
  </si>
  <si>
    <t>This role in grid management will be investigated in the UK, in the Grid Connected Energy Storage Research Demonstrator project, led by the University of Sheffield, funded by the Engineering and Physical Sciences Research Council (EPSRC), with support from both industrial and academic partners.</t>
  </si>
  <si>
    <t>https://www.sheffield.ac.uk/creesa</t>
  </si>
  <si>
    <t>EDF R&amp;amp;D Les RenardiÃ¨res Concept Grid ESS</t>
  </si>
  <si>
    <t>The Alstom-Saft consortium has signed a frame contract with the EDF group to supply an initial energy storage system using a container of Lithium-ion batteries, demonstrating the systemâ€™s ability to regulate the frequency of the grid. Alstom&amp;#039;s MaxSineTM eStorage solution, connected to Saft&amp;#039;s IntensiumÂ® Max 20M storage system, will be installed on EDF R&amp;amp;amp;D&amp;#039;s experimental &amp;quot;Concept Grid&amp;quot;, dedicated to the development of grids and smart electrical systems. Located on the EDF site of Les RenardiÃ¨res south of Paris (Seine-et-Marne region), this is the first installation of its kind in France. The storage system and the power converter will be delivered in late 2014.  As part of this contract, Alstom and Saft will provide the complete 1 MW/30 min energy storage and conversion system. Saft will supply its IntensiumÂ® Max 20 foot lithium-ion battery container, while Alstom will install its MaxSineTM eStorage solution. Alstom&amp;#039;s MaxSineTM eStorage includes a power converter that connects the Direct Current (DC) battery to the Alternating Current (AC) grid, and converts the electricity between DC and AC to be stored or released into the grid. It also includes real-time energy storage management software to optimize the production of electricity according to the needs of the grid.</t>
  </si>
  <si>
    <t>Les RenardiÃ¨res</t>
  </si>
  <si>
    <t>Seine-et-Marne</t>
  </si>
  <si>
    <t>http://www.alstom.com/press-centre/2014/6/alstom-and-saft-provide-edf-with-an-innovative-system-of-energy-storage-batteries-/</t>
  </si>
  <si>
    <t>24.06.2015</t>
  </si>
  <si>
    <t>Gasado Island Renewable &amp;amp; Off-grid Integration</t>
  </si>
  <si>
    <t>Hyosung announced the company would supply 1.25MW/3MWh ESS linked with new renewable energy generation systems such as wind power and sunlight in Gasado, located in Jindo-gun, Jeollanam-do.  This is part of the independent micro-grid project being run by the Korea Electric Power Research Institute. It has the biggest capacity among all the ESS established in the island regions of Korea. Hyosung plans to complete the work by late August, which will enable a more stable power supply to be delivered to the more than 380 residents of the 160 households of Gasado</t>
  </si>
  <si>
    <t xml:space="preserve">Distribution upgrade due to wind, Microgrid Capability, Renewables Capacity Firming, Renewables Energy Time Shift, </t>
  </si>
  <si>
    <t>Gasado-ri, Jodo-myeon</t>
  </si>
  <si>
    <t>Jindo-gun</t>
  </si>
  <si>
    <t>Jeollanam-do</t>
  </si>
  <si>
    <t>http://www.hyosung.com/en/pr/news/view.do?seq=3926</t>
  </si>
  <si>
    <t>Korea Electric Power Research Institute (KEPRI)</t>
  </si>
  <si>
    <t>Community Energy Storage for Grid Support (Residential CES Units) - DTE Energy</t>
  </si>
  <si>
    <t>This project is designed to demonstrate a proof of concept for aggregated Community Energy Storage Devices in a utility territory. The project is comprised of the following major research objectives: 1) Installation of 20 Community Energy Storage (CES) devices across a utility territory; 2) The installation and use of centralized communication across the service territory; 3) The integration of a renewable resource with energy storage; 4) The creation of algorithms for dispatching CES devices for peak shaving and demand response; 5) The integration and testing of secondary-use electric vehicle batteries; and 6) The use of Energy storage devices to provide ancillary services to the power grid.   The CES systems will use a number of battery energy storage units utilizing lithium batteries with the required electronics and energy conditioning devices to locate backup power near to the customer. The energy storage system consist of 20 separate 25 kw (50 kWh) CES units and a 500 kW lithium battery storage device integrated with a PV solar module.  At just under 1MW the CES units, coupled with the utility-scale PV and storage devices , will demonstrate peak shaving, demand response, voltage support, and emergency load relief; integration of renewable generation; and islanding during outages.</t>
  </si>
  <si>
    <t xml:space="preserve">Electric Bill Management with Renewables, Grid-Connected Residential (Reliability), On-Site Power, Renewables Capacity Firming, </t>
  </si>
  <si>
    <t>Monroe</t>
  </si>
  <si>
    <t>http://energy.gov/sites/prod/files/DTE.pdf</t>
  </si>
  <si>
    <t>15.07.2013</t>
  </si>
  <si>
    <t>Detroit Edison Energy</t>
  </si>
  <si>
    <t>DTE Energy</t>
  </si>
  <si>
    <t>US Department of Energy, Office of Electricity - ARRA Grant</t>
  </si>
  <si>
    <t>SCE Catalina Island Energy Storage</t>
  </si>
  <si>
    <t>The isolated electrical system on Santa Catalina Island has daily load variations from approximately 2 MW in the very early morning to approximately 5 MW in the late afternoon. SCEâ€™s existing diesel generating capacity must be constantly cycled to accommodate the varying system load. One of the major consequences of cycling the diesel generators is operating the units at less-than-optimal Nitrous-Oxide (NOx) emission operating points.  In response to diesel engine emission reviews at PBGS, the 2009 SCE-SCAQMD settlement agreement directed SCE to install a 1 MW / 7.2 MWh NGK Insulators sodium-sulfur battery system to help stabilize the generation fluctuations. The battery project was completed in 2013 in partnership with S&amp;amp;amp;C Electric. It provides the necessary energy storage capacity during off-peak periods, and energy supply capacity during on-peak periods, to allow for steady operation of the diesel generators at fixed, minimum emission operating points. Additional benefits include improved system voltage regulation, system stability, and system reliability.</t>
  </si>
  <si>
    <t xml:space="preserve">Electric Bill Management, Electric Supply Reserve Capacity - Spinning, Grid-Connected Commercial (Reliability &amp;amp; Quality), Load Following (Tertiary Balancing), Stationary Transmission/Distribution Upgrade Deferral, </t>
  </si>
  <si>
    <t>Pebbly Beach Road</t>
  </si>
  <si>
    <t>Avalon</t>
  </si>
  <si>
    <t>https://www.sandc.com/globalassets/sac-electric/content-callouts/solutions/edoc_075872.pdf</t>
  </si>
  <si>
    <t>30.07.2012</t>
  </si>
  <si>
    <t>Operating as expected</t>
  </si>
  <si>
    <t>Wind Energy Institute of Canada Wind R&amp;amp;D Park and Storage System for Innovation in Grid Integration</t>
  </si>
  <si>
    <t>1 MW Sodium-nickel-chloride Battery being used to integrate electricity from the 10 MW Wind R&amp;amp;amp;D Park located at the over 30 year old Wind Energy Institute of Canada facility.</t>
  </si>
  <si>
    <t>21741 Route 12</t>
  </si>
  <si>
    <t>North Cape</t>
  </si>
  <si>
    <t>Prince Edward Island</t>
  </si>
  <si>
    <t>C0B 2B0</t>
  </si>
  <si>
    <t>https://www.nrcan.gc.ca/energy/funding/current-funding-programs/cef/4979</t>
  </si>
  <si>
    <t>02.05.2013</t>
  </si>
  <si>
    <t>Maritime Electric Company Limited</t>
  </si>
  <si>
    <t>Wind Energy Institute of Canada</t>
  </si>
  <si>
    <t>PEI Energy Corporation</t>
  </si>
  <si>
    <t>http://www.weican.ca/</t>
  </si>
  <si>
    <t>SDG&amp;amp;E Julian - S&amp;amp;C / Kokam</t>
  </si>
  <si>
    <t>Kokam and S&amp;amp;amp;C Electric are supplying a 2.3 MWh lithium ion system for San Diego Gas and Electric&amp;#039;s (SDG&amp;amp;amp;E) Julian Substation.  The system will be used for islanding and capacity/infrastructure deferral.</t>
  </si>
  <si>
    <t>Julian</t>
  </si>
  <si>
    <t>ThÃ¼ga-Demonstrationsprojekt Strom zu Gas - ITM Power plc</t>
  </si>
  <si>
    <t>13 companies of the ThÃ¼ga group have combined their know-how and capital in a project platform to jointly invest in the development of power-to-gas storage technology. The focus is on testing the practicality of power-to-gas technology. The companies are confident that long-term this technology has the greatest potential to store excess amounts of renewable energy. To this end, the companies are jointly developing, building and operating a demonstration plant over a number of years (2012 - 2016) in Frankfurt am Main. The plant converts electricity into hydrogen and then stores this in the gas distribution network. Overall, they will invest more than â‚¬1.5m. The project is supported by the Hessian Ministry for the Environment, Energy, Agriculture and Consumer Protection. Following the first phase of the project, the participants are considering a second project, which would use hydrogen and carbon dioxide to produce synthetic natural gas to be subsequently stored.  The project partners include a total of 13 companies from various states: badenova AG &amp;amp;amp; Co. KG, Erdgas Mittelsachsen GmbH, Energieversorgung Mittelrhein GmbH, erdgas schwaben gmbh, ESWE Versorgungs AG, Gasversorgung Westerwald GmbH, Mainova Aktiengesellschaft, Stadtwerke Ansbach GmbH, Stadtwerke Bad Hersfeld GmbH, ThÃ¼ga Energienetze GmbH, WEMAG AG, e-rp GmbH and ThÃ¼ga AG, which is acting as project coordinator.</t>
  </si>
  <si>
    <t>SchielestraÃŸe 20a</t>
  </si>
  <si>
    <t>Frankfurt am Main</t>
  </si>
  <si>
    <t>https://www.thuega.de/presse/thuega-gruppe-bundesweit-erste-einspeisung-von-wasserstoff-in-gasverteilnetz/</t>
  </si>
  <si>
    <t>25.11.2013</t>
  </si>
  <si>
    <t>02.09.2013</t>
  </si>
  <si>
    <t>Mainova AG</t>
  </si>
  <si>
    <t>NRM Netzdienste Rhein Main GmbH (power, gas)</t>
  </si>
  <si>
    <t>ThÃ¼ga Gruppe</t>
  </si>
  <si>
    <t>ITM Power plc</t>
  </si>
  <si>
    <t>AEG Power solutions</t>
  </si>
  <si>
    <t>NRM Netzdienste Rhein Main GmbH</t>
  </si>
  <si>
    <t>320 kW</t>
  </si>
  <si>
    <t>DVGW Research Institute</t>
  </si>
  <si>
    <t>http://www.dvgw-ebi.de/</t>
  </si>
  <si>
    <t>RES Battery Utility of Ohio</t>
  </si>
  <si>
    <t>The system is comprised of a +/-4 MW (8 MW total range) / 2.6MWh lithium battery that provides frequency regulation to the PJM system. The project utilizes lithium iron phosphate, an inherently safe variant of lithium battery chemistry. There are two containers that house batteries weighing approximately 20 tons each, as well as a third container that converts the direct current (DC) output to alternating current (AC) for injection and withdrawal of real power to and from the grid.</t>
  </si>
  <si>
    <t>12800 Centerburg Road</t>
  </si>
  <si>
    <t>Sunbury</t>
  </si>
  <si>
    <t>http://www.res-group.com/en/portfolio/?ProjectID=1553</t>
  </si>
  <si>
    <t>31.03.2014</t>
  </si>
  <si>
    <t>20.06.2014</t>
  </si>
  <si>
    <t>American Electric Power</t>
  </si>
  <si>
    <t>Battery Utility of Ohio, LLC, a subsidiary of Renewable Energy Systems Americas, Inc. (RES Americas)</t>
  </si>
  <si>
    <t>RES America Operations Inc.</t>
  </si>
  <si>
    <t>RES America Developments Inc.</t>
  </si>
  <si>
    <t>RES America Construction Inc.</t>
  </si>
  <si>
    <t>SEPTA Wayside Energy Storage System - Viridity Energy</t>
  </si>
  <si>
    <t>The Energy Optimization project is designed to capture energy from rail cars through a regenerative braking process and then utilize the energy for accelerating trains, and to generate revenue through demand-side participation in power markets.  Saft will provide one Intensium Max 20P Li-ion megawatt energy storage system to capture train braking energy and then discharge it back to the third rail (power rail) to power trains leaving the station. The system will provide regenerative braking charge acceptance for SEPTA trains and power discharge back to the station to support rail traffic while simultaneously participating in the PJM Interconnection market for frequency regulation.  ABB is integrating the system with their power electronics.</t>
  </si>
  <si>
    <t xml:space="preserve">Frequency Regulation, Onsite Renewable Generation Shifting, Transportation Services, Voltage Support, </t>
  </si>
  <si>
    <t>4701 Griscom St.</t>
  </si>
  <si>
    <t>http://www.septa.org/sustain/blog/2011/07-06.html</t>
  </si>
  <si>
    <t>15.08.2014</t>
  </si>
  <si>
    <t>Southeastern Pennsylvania Transportation Authority (SEPTA)</t>
  </si>
  <si>
    <t>Saft America</t>
  </si>
  <si>
    <t>ABB Envitech, Inc.</t>
  </si>
  <si>
    <t>Viridity Energy</t>
  </si>
  <si>
    <t>TIGGER Grant, Federal Transit Administration</t>
  </si>
  <si>
    <t>Stafford Hill Solar Farm &amp;amp; Microgrid: Lead Acid</t>
  </si>
  <si>
    <t xml:space="preserve">Electric Bill Management with Renewables, Microgrid Capability, Onsite Renewable Generation Shifting, Renewables Capacity Firming, Resiliency, </t>
  </si>
  <si>
    <t>Enersys</t>
  </si>
  <si>
    <t>Univeristy of Corsica MYRTE Test Platform</t>
  </si>
  <si>
    <t>Jointly developed by AREVA, the Environmental Sciences Laboratory of the University of Corsica Pascal Paoli/CNRS, and the CEA, the project is certified by the Capenergies competitiveness cluster and is co-funded by the government of Corsica, the French State and the European Union.  Since January 2012, the MYRTE platform has connected photovoltaic solar panels, with an output of 560 kW, to a hydrogen-based storage system. By joining the power grid, this provides a solution to the problem of intermittency and makes it one of the rare installations in the world with this type of coupling.  The new Greenenergy Box system also offers greater flexibility for grid operations and gives the research teams at the University of Corsica, in association with the CNRS and the CEA, the opportunity to plan and test various energy management scenarios.</t>
  </si>
  <si>
    <t>Route des Sanguinaires</t>
  </si>
  <si>
    <t>Ajaccio</t>
  </si>
  <si>
    <t>Corsica Island</t>
  </si>
  <si>
    <t>http://www.cea.fr/english-portal/news-list/hydrogen-energy-storage-power-ramp-up-at-the-my-136177</t>
  </si>
  <si>
    <t>560 kW Solar PV</t>
  </si>
  <si>
    <t>Univeristy of Corsica</t>
  </si>
  <si>
    <t>Areva</t>
  </si>
  <si>
    <t>University of Corsica</t>
  </si>
  <si>
    <t>Areva, Le Centre national de la recherche scientifique/Environmental Sciences Laboratory of the University of Corsica Pascal Paoli, and Commissariat Ã  l&amp;#039;Ã©nergie atomique et aux Ã©nergies alternatives</t>
  </si>
  <si>
    <t>Corsica Government</t>
  </si>
  <si>
    <t>French State</t>
  </si>
  <si>
    <t>Le Centre national de la recherche scientifique/Environmental Sciences Laboratory of the University of Corsica Pascal Paoli</t>
  </si>
  <si>
    <t>Plan and test various energy management scenarios</t>
  </si>
  <si>
    <t>http://www.cnrs.fr/</t>
  </si>
  <si>
    <t>Sandia National Solar Thermal Test Facility Molten Salt Loop</t>
  </si>
  <si>
    <t>Sandia National Laboratories is a multi-program U.S. laboratory with main facilities in Albuquerque, New Mexico, and Livermore, California. Sandia has major R&amp;amp;amp;D responsibilities in energy and environmental technologies and economic competitiveness, and is host to the National Solar Thermal Test Facility, where a Molten Salt Test Loop (MSTL) was recently commissioned.   Designed and built to exacting specifications, Sandiaâ€™s MSTL system provides a means to perform accelerated lifetime testing on power plant-size components, reducing start-up risks for newly constructed generation facilities. No other test facility in the world is capable of supporting such extensive, large-scale research.</t>
  </si>
  <si>
    <t>MS 1127</t>
  </si>
  <si>
    <t>Albuquerque</t>
  </si>
  <si>
    <t>New Mexico</t>
  </si>
  <si>
    <t>http://energy.sandia.gov/energy/renewable-energy/solar-energy/csp-2/nsttf/</t>
  </si>
  <si>
    <t>CSP Plant, Compact Linear Fresnel Reflector</t>
  </si>
  <si>
    <t>Areva, Sandia</t>
  </si>
  <si>
    <t>Bridgers &amp;amp;amp; Paxton Consulting Engineers, Inc.</t>
  </si>
  <si>
    <t>US Government</t>
  </si>
  <si>
    <t>Sandia National Laboratories National Solar Thermal Test Facility</t>
  </si>
  <si>
    <t>MSTL system provides a means to perform accelerated lifetime testing on power plant-size components, reducing start-up risks for newly constructed generation facilities</t>
  </si>
  <si>
    <t>http://energy.sandia.gov/?page_id=1267</t>
  </si>
  <si>
    <t>AES Kilroot Advancion Energy Storage Array</t>
  </si>
  <si>
    <t>AES operates a 10 MW / 5 MWh energy storage system at its Kilroot power station in Northern Ireland. The Advancion Array is the largest battery energy storage facility in the UK and Ireland, and is installed inside Kilroot coal-fired generation plant.  It enhances grid reliability by providing fast response ancillary services, such as frequency response, for the All Island Electricity System, which has a high penetration of intermittent onshore wind energy. The system is connected to the System Operator of Northern Ireland (SONI).  The array uses more than 53,000 batteries, arranged in 136 separate nodes, and is the first step towards a planned 100 MW energy storage array adjacent to Kilroot.</t>
  </si>
  <si>
    <t>Larne Rd</t>
  </si>
  <si>
    <t>Carrickfergus</t>
  </si>
  <si>
    <t>Northern Ireland</t>
  </si>
  <si>
    <t>BT38 7LX</t>
  </si>
  <si>
    <t>http://aesukireland.com/our-business/energy-storage/kilroot-energy-storage/default.aspx</t>
  </si>
  <si>
    <t>02.04.2014</t>
  </si>
  <si>
    <t>22.07.2015</t>
  </si>
  <si>
    <t>SONI</t>
  </si>
  <si>
    <t>AES Kilroot Power Limited</t>
  </si>
  <si>
    <t>Coal-Fired Generation Plant</t>
  </si>
  <si>
    <t>Scotts Electrical</t>
  </si>
  <si>
    <t>Innovate UK Energy Catalyst</t>
  </si>
  <si>
    <t>SEPTA Recycled Energy and Optimization Project - Viridity Energy</t>
  </si>
  <si>
    <t>The Energy Optimization project is designed to capture energy from rail cars through a regenerative braking process and then utilize the energy for accelerating trains, and to generate revenue through demand-side participation in power markets.  Saft will provide one Intensium Max 20P Li-ion megawatt energy storage system to capture train braking energy and then discharge it back to the third rail (power rail) to power trains leaving the station. The system will provide regenerative braking charge acceptance for SEPTA trains and power discharge back to the station to support rail traffic while simultaneously participating in the PJM Interconnection market for frequency regulation.</t>
  </si>
  <si>
    <t xml:space="preserve">Frequency Regulation, Onsite Renewable Generation Shifting, Voltage Support, </t>
  </si>
  <si>
    <t>1824 East Letterly Street</t>
  </si>
  <si>
    <t>http://www05.abb.com/global/scot/scot232.nsf/veritydisplay/421a296a68790f53c1257cfa0040c43f/$file/Septa_WhitePaper_V1.pdf</t>
  </si>
  <si>
    <t>15.04.2012</t>
  </si>
  <si>
    <t>6/16/14 - Results achieved to date show that the single substation system on the Market-Frankford Line in North Philadelphia generates over $250,000 of annual energy savings and earned revenues. The initiative supports SEPTAâ€™s Sustainability Program goal of reducing energy intensity (energy use per passenger mile) by 10 percent by 2015.</t>
  </si>
  <si>
    <t>PEDA Grant</t>
  </si>
  <si>
    <t>Balance &amp;quot;on loan&amp;quot; paid off through market revenue sharing</t>
  </si>
  <si>
    <t>PSE Bellevue Storage Innovation Project</t>
  </si>
  <si>
    <t>Substation-sited storage to defer T&amp;amp;amp;D capacity, increase reliability, and add system flexibility.</t>
  </si>
  <si>
    <t xml:space="preserve">Electric Supply Capacity, Ramping, Transportable Transmission/Distribution Upgrade Deferral, </t>
  </si>
  <si>
    <t>10885 NE 4th St.</t>
  </si>
  <si>
    <t>http://www.bpa.gov/Doing%20Business/TechnologyInnovation/Documents/2013/201303-FY2013-Portfolio-TI-External.pdf</t>
  </si>
  <si>
    <t>Bonneville Power Administration</t>
  </si>
  <si>
    <t>Pacific Northwest National Labs</t>
  </si>
  <si>
    <t>Economic Analysis</t>
  </si>
  <si>
    <t>SmartRegion Pellworm (Lithium-Ion)</t>
  </si>
  <si>
    <t>The project consists of the installation and operation of different complementary decentral storage technologies with a focus on innovative batteries. There is an integration of flexible loads on household level, central optimization of storage system by means of an energy management system, and analysis and real implementation of future business models with installed storage system.   There is a key focus on higher utilization of renewables within the region and more efficient integration into a congested distribution grid. Thus, the project plays an important role for customer interaction, technology acceptance and community collaboration. Lastly, the project led to the development of a storage blueprint in a future decentralized energy system.  http://forschung-energiespeicher.info/en/batteries-in-the-grid/projektliste/project-details/104/Hybrides_Speichersystem_basiert_auf_Erneuerbaren/</t>
  </si>
  <si>
    <t xml:space="preserve">Electric Energy Time Shift, Electric Supply Capacity, Onsite Renewable Generation Shifting, Renewables Capacity Firming, Renewables Energy Time Shift, </t>
  </si>
  <si>
    <t>Island Pellworm</t>
  </si>
  <si>
    <t>North Sea</t>
  </si>
  <si>
    <t>http://www.smartregion-pellworm.de/home.html</t>
  </si>
  <si>
    <t>09.09.2013</t>
  </si>
  <si>
    <t>Hansewerk AG</t>
  </si>
  <si>
    <t>SAFT Batteries</t>
  </si>
  <si>
    <t>FÃ¶rderinitiative Energiespeicher</t>
  </si>
  <si>
    <t>Sumitomo EV Battery</t>
  </si>
  <si>
    <t>Sumitomo Corporation (Head Office: Chuo-ku, Tokyo; President and CEO: Kuniharu Nakamura) has developed and installed the worldâ€™s first large-scale power storage system which utilizes used batteries collected from electric vehicles (hereinafter : EV). This commercial scale storage system, built on Yume-shima Island, Osaka, will begin operating in February 2014. Over the next three years, the system will measure the smoothing effect of energy output fluctuation from the nearby â€œHikari-no-mori,â€ solar farm, and will aim to establish a large-scale power storage technology by safely and effectively utilizing the huge quantities of discarded used EV batteries which will become available in the future. This project has been selected as a model project for &amp;quot;Verification of the battery storage control to promote renewable energy&amp;quot; for the fiscal year 2013 by the Ministry of the Environment of Japan.  Sumitomo Corporation created the joint venture company, â€œ4R Energy Corporationâ€, in collaboration with Nissan Motor Co., Ltd. in September 2010, to address the secondary use of EV lithium-ion batteries. The used EV batteries that will be recycled into this large-scale storage system have been recovered and have gone through thorough inspection and maintenance at 4R, to confirm safety and performance. This prototype system (0.6MW/0.4MWh) consists of sixteen used EV batteries.  Battery Business Development Department General Manager, Norihiko Nonaka said â€œWe are pleased to be a part of such an important verification project that can both utilize used EV batteries, and provide a large-scale power storage facility, which are important issues that need to be addressed for the future of renewable energy.â€  Sumitomo will seek new business opportunities which can make use of the highly economical storage system, as well as work on developing new applications for used EV batteries. The company aims to actively promote this approach, which can both contribute to expanding the use of EV and encourage the use of renewable energy. Sumitomo is willing to participate in the movement toward lowering the carbon footprint of a sustainable society.</t>
  </si>
  <si>
    <t>Yume-shima Island</t>
  </si>
  <si>
    <t>Osaka</t>
  </si>
  <si>
    <t>http://www.sumitomocorp.co.jp/english/</t>
  </si>
  <si>
    <t>Sumitomo</t>
  </si>
  <si>
    <t>Frades II Pumped Hydro Station - Voith</t>
  </si>
  <si>
    <t>EDP is currently one of the largest utility companies in Portugal with 1.3 GW of operational hydro power. EDP currently has an additional 1.4 GW under construction, a majority of which is scheduled to come online in 2015.</t>
  </si>
  <si>
    <t>http://www.edpr.com/</t>
  </si>
  <si>
    <t>Baixo Sabor Montante Pumped Hydro Station - EDP</t>
  </si>
  <si>
    <t>EDP is currently one of the largest utility companies in Portugal. Two new hydropower dams, Baixo Sabor Montante (upstream) and Jusante (downstream) were constructed 9.6 km apart along the Sabor River near Torre de Moncorvo, Portugal. These dams, each equipped with 2 Francis turbines designed by Andritz Hydro for Energias de Portugal (EDP), will be installed and operational by the end of 2016. The total installation is estimated to produce 444 GWh per year.  http://lmh.epfl.ch/page-104525-en.html  http://www.eln.gov.br/opencms/export/sites/eletronorte/seminarioTecnico/apresentacoesTecnicas/Ap_07.01_Aloisx_Michael_Andritz_Benefits_of_var_speed.pdf</t>
  </si>
  <si>
    <t>http://www.a-nossa-energia.edp.pt/centros_produtores/info_tecnica.php?item_id=1&amp;amp;cp_type=&amp;amp;section_type=info_tecnica</t>
  </si>
  <si>
    <t>Baixo Sabor Jusante Pumped Hydro Station</t>
  </si>
  <si>
    <t>Andritz Hydro GmbH</t>
  </si>
  <si>
    <t>Lerwick Power Station - NGK</t>
  </si>
  <si>
    <t>A 1 MW Sodium Sulfur battery was installed at the Shetland&amp;#039;s Lerwick Power Station as a means of smoothing the peak demand and increasing the availability of renewable generation on the islands. However, after fire danger with this type of battery was reviewed, the installation was removed. The site is currently being prepared for a new VLRA battery installation.  The contract was awarded to S&amp;amp;amp;C Electric Europe Ltd (S&amp;amp;amp;C) at the end of September 2010 for the design, supply and installation of a 1 MW, 6 MWh NAS battery energy storage system (BESS). S&amp;amp;amp;C would purchase the battery from an intermediary Japan Wind Development Co Ltd (JWD) who had procured the NAS battery from manufacturer NGK Insulators Ltd of Japan (NGK). This would mark the first NAS installation in the UK and only the second in Europe.  S&amp;amp;amp;C, along with Ocean Kinetics, Power Systems UK and an engineer from NGK returned to site in May 2013 to commence the removal of the NAS battery system. The working partyâ€Ÿs previous experience of installing the modules was beneficial; all modules were quickly and safely removed and packaged securely for transport back to Japan for sale to another customer.</t>
  </si>
  <si>
    <t>Lerwick Power Station, Gremista, Lerwick Shetland</t>
  </si>
  <si>
    <t>Lerwick</t>
  </si>
  <si>
    <t>Shetlands</t>
  </si>
  <si>
    <t>ZE1 0PS</t>
  </si>
  <si>
    <t>https://www.ofgem.gov.uk/ofgem-publications/83393/sset10011mwbatteryshetlandinterimclosedownreportsep2013.pdf</t>
  </si>
  <si>
    <t>01.05.2013</t>
  </si>
  <si>
    <t>Scottish and Southern Energy (SSE)</t>
  </si>
  <si>
    <t>S&amp;amp;C Electric Europe Ltd</t>
  </si>
  <si>
    <t>Frequency Regulation ESS</t>
  </si>
  <si>
    <t>The ESS-based frequency regulation is a new technology that uses instant charge and discharge of ESS, instead of current method of controlling output of thermal power plants, to maintain the frequency (60Hz) of changing electric power systems. The new technology allows to maintain momentary power balance more efficiently.  KPX said the new technology will provide benefits of improving operation of electric power systems and creating new businesses as it allows thermal power plants to reduce cost factors in regulating frequency.  And, it will enable power generation companies to minimize high-cost LNG-fired power generation by increasing use of low-cost power generation, while avoiding construction of additional power plants needed for securing power reserves. It will also reduce emission of pollutant (yellow plume) and allow companies to reduce consumption of high-priced batteries thanks to ESS-based short cycle service.  Moreover, it will enable low cost power plant, which is in output cutback operation to regulate frequency, to conduct fixed output operation by 100% by storing power of electric power systems in ESSs when frequency rises and discharging stored power when frequency drops. It is analyzed that companies will be able to drastically reduce power generation costs in this way.  In conjunction with 10 companies, including Hyosung, SK Innovation, LG Chem, LSIS, KPX plans to carry forward the project of developing technologies and systems needed for introducing ESS-based frequency regulation service (project title: Development of ESS operating system for regulating frequency of electric power systems and electric power market system) for three years(2013~2016), investing a total of 21.5 billion won (10 billion won by the government and 11.5 billion won by private sector).</t>
  </si>
  <si>
    <t>280 Wolnae-dong</t>
  </si>
  <si>
    <t>Yeosu-si</t>
  </si>
  <si>
    <t>http://energy.korea.com/archives/56339</t>
  </si>
  <si>
    <t>Korea Power Exchange (KPX)</t>
  </si>
  <si>
    <t>2013 Smart Grid Project for Peak Shifting</t>
  </si>
  <si>
    <t>Hyosung has installed 500 kW/1.6 MWh Li-ion battery energy storage system in Duzon Biz-on Company. It helps building energy management and saving electric charges. It could be used as smart grid demand response resource.</t>
  </si>
  <si>
    <t>720 Sudong-ri, Namsan-myeon</t>
  </si>
  <si>
    <t>Chuncheon-si</t>
  </si>
  <si>
    <t>http://www.carecprogram.org/uploads/events/2017/08-ICT-for-Energy/Presentations/06%20Large-Scale%20Energy%20Storage%20System%20for%20Renewable%20Energy.pdf</t>
  </si>
  <si>
    <t>Duzon Biz-on</t>
  </si>
  <si>
    <t>Gapado Island, Jeju Smart Grid Project</t>
  </si>
  <si>
    <t>Part of an ambitious smart grid project aimed at becoming 100% carbon free, the Jeju Provincial Government contracted Hyosung to construct an off-grid battery system on Gapado Island. Electricity is supplied by numerous wind turbines and a 1 MW (1 MWh) ESS that provides enough power to over 200 residents.</t>
  </si>
  <si>
    <t xml:space="preserve">Distribution upgrade due to wind, Electric Supply Capacity, Renewables Capacity Firming, Renewables Energy Time Shift, </t>
  </si>
  <si>
    <t>Gapa-ri</t>
  </si>
  <si>
    <t>Seogwipo-si</t>
  </si>
  <si>
    <t>http://www.esiexpo.in/2014/docs/UHUCE8998H89H3DH89IJD093JJ/International-Policy-Session/Junill%20Yoon.pdf</t>
  </si>
  <si>
    <t>Wind farm</t>
  </si>
  <si>
    <t>Jeju Provincial Government</t>
  </si>
  <si>
    <t>Korea Smart Grid Institute</t>
  </si>
  <si>
    <t>Jeju Smart Grid will become the worldâ€™s largest Smart Grid community that allows the testing of the most advanced Smart Grid technologies and R&amp;amp;D results, as well as the development of business models. A total of 64.5 billion won will be invested between 2009 and 2013. About 10 consortiums in five areas will participate in testing technologies and developing business models.</t>
  </si>
  <si>
    <t>http://www.smartgrid.or.kr/</t>
  </si>
  <si>
    <t>CSU Fullerton Greenstation - Green Charge Networks</t>
  </si>
  <si>
    <t>Green Charge Networks is providing intelligent energy storage solutions to reduce peak demand charges with their sophisticated software algorithm and battery storage system.Â  In addition, Green Charge Networks is aggregating locations to participate in Demand Response events to increase the savings.Â </t>
  </si>
  <si>
    <t xml:space="preserve">Electric Bill Management with Renewables, Electric Energy Time Shift, Grid-Connected Commercial (Reliability &amp;amp; Quality), </t>
  </si>
  <si>
    <t>800 N State College Boulevard</t>
  </si>
  <si>
    <t>Fullerton</t>
  </si>
  <si>
    <t>http://www.greenchargenet.com/</t>
  </si>
  <si>
    <t>CSU Fullerton</t>
  </si>
  <si>
    <t>IPC</t>
  </si>
  <si>
    <t>IntelliStore 1000 - 1MWh Power Plant Balancing Power Optimization</t>
  </si>
  <si>
    <t>Energen&amp;#039;s IntelliStore 1000 has been connected to a gas-fired electricity generator plant. With its 900 MW installed generator capacity the plant is an ideal site to use the storage device for ramping and phasing services. If idle, the plant&amp;#039;s own electricity usage is optimized - no peak prices need to be paid.</t>
  </si>
  <si>
    <t xml:space="preserve">Electric Bill Management, Electric Energy Time Shift, Electric Supply Reserve Capacity - Non-Spinning, Ramping, </t>
  </si>
  <si>
    <t>VerebÃ©ly LÃ¡szlÃ³ u. 2</t>
  </si>
  <si>
    <t>TiszaÃºjvÃ¡ros</t>
  </si>
  <si>
    <t>Borsod</t>
  </si>
  <si>
    <t>Hungary</t>
  </si>
  <si>
    <t>https://docs.wixstatic.com/ugd/40b5be_3da9a777108dbf8df8b2e062b29b95d3.pdf</t>
  </si>
  <si>
    <t>15.12.2012</t>
  </si>
  <si>
    <t>Energy Power Holding AB</t>
  </si>
  <si>
    <t>Gas fired Power Plant with 900 MW rated power</t>
  </si>
  <si>
    <t>Energen Power Holding AB</t>
  </si>
  <si>
    <t xml:space="preserve">Alcatraz Island Microgrid </t>
  </si>
  <si>
    <t>The US National Park Service, National Renewable Energy Laboratory, US Department of Energy and Princeton Power Systems collaborated to install a commercial scale Microgrid System on Alcatraz Island as a solution to high diesel fuel costs, pollution in the bay area, and high carbon emissions. When a shipâ€™s anchor ruptured the underwater power lines in 1950, that linked the island to San Francisco, Alcatraz was forced to turn to diesel fuel and coal as its source of power. This has led to power costs of $0.76/kWh.   Microgrid Design:  This project reflects the National Park Serviceâ€™s initiative to find an alternative way of powering the island in order to reduce fuel costs and pollution. A microgrid system, comprised of PPS inverters, a solar array, advanced lead-acid batteries, a PPS Site Controller, and back-up generators, was selected as a way to independently power the island. Designing and building the system on one of Californiaâ€™s and the U.S.â€™s most well-known historic landmarks with over 1 million visitors per year, created many challenges.   Component Placement: Preserving the island in pristine condition while completing the installation was the greatest challenge. Given that a system of this size requires a large construction effort, component placement was key. To prevent the solar array from being visible from San Francisco, it was placed on the roof of the prison in a flat configuration rather than a traditional angled configuration. The inverters, battery rack, and generators were placed in the old generator room, as this space is isolated and not accessible for tourists. The room was also protected from the harsh salt water environment.  Commissioning: The fragile natural environment and wildlife, particularly the birds (Alcatraz is an old Spanish word for pelican), added to the challenge. Extra attention was given to the solar panels after being damaged by rocks and shells dropped from overhead birds. Despite the coarse condition of the generator room, engineers were able to insulate the room to prevent future problems and ensure reliable long-term operation.</t>
  </si>
  <si>
    <t xml:space="preserve">Electric Supply Reserve Capacity - Non-Spinning, Microgrid Capability, Onsite Renewable Generation Shifting, Renewables Capacity Firming, </t>
  </si>
  <si>
    <t>Alcatraz Island</t>
  </si>
  <si>
    <t>http://www.princetonpower.com/images/casestudies/pdfs/Alcatraz_CaseStudy_September2015.pdf</t>
  </si>
  <si>
    <t>01.08.2012</t>
  </si>
  <si>
    <t>307 kW PV Array</t>
  </si>
  <si>
    <t>Golden Gate Recreational Area, National Park Service</t>
  </si>
  <si>
    <t>East Penn Manufacturing (Deka Unigy II)</t>
  </si>
  <si>
    <t>$0.71/kWh</t>
  </si>
  <si>
    <t>DOE Federal Energy Management Program</t>
  </si>
  <si>
    <t>Gasfinolhu Island Resort - T&amp;amp;D Water Technologies and Development (with Nidec ASI, FIAMM, ABB)</t>
  </si>
  <si>
    <t>All the Systems were designed by T&amp;amp;amp;D Water Technologies and Development. The complex itself, valued at more than 45 million dollars, was designed by Japanese architect resident in New York, Yuji Yamazaki, and in partnership with T&amp;amp;amp;D Water Technologies and Development. The project includes distribution networks, reverse osmosis for drinkable water, sewerage, conditioning and hot water production, and the Microgrid Hybrid Energy System, all designed to make of Gasfinolhu the first eco-friendly and sustainable luxury resort in the world. Its exclusive design, developed by T&amp;amp;amp;D with first class commercial partners for batteries, inverters, photovoltaic panels, thermic solar panels, is focused to allow complete self-sufficiency of Gasfinolhu Island Resort, without harm the environment. Especially for this project, has been designed by T&amp;amp;amp;D a photovoltaic canopy over the jetties with built-in panels, lighting system and other equipment, in order to use every area of the resort to yield energy and improve the system. The battery used was Sodium Nickel with integrated BMS, 64 batteries working at 620V with 23.5 kWh each. Everything is managed and controlled by a PMS (Power Management System), which is constantly monitored from Italy by T&amp;amp;amp;D technicians.</t>
  </si>
  <si>
    <t xml:space="preserve">Load Following (Tertiary Balancing), Microgrid Capability, On-Site Power, Onsite Renewable Generation Shifting, Renewables Capacity Firming, Renewables Energy Time Shift, </t>
  </si>
  <si>
    <t>Gasfinolhu Island Resort</t>
  </si>
  <si>
    <t>MalÃ¨</t>
  </si>
  <si>
    <t>Male&amp;#039; Atoll Nord</t>
  </si>
  <si>
    <t>Maldives</t>
  </si>
  <si>
    <t>http://www.maldives.com/club-med-unveils-worlds-first-100-percent-solar-powered-luxury-resort/</t>
  </si>
  <si>
    <t>Hybrid microgrid (solar PV and genset)</t>
  </si>
  <si>
    <t>T&amp;amp;D Water Technologies and Development / CHAMPA</t>
  </si>
  <si>
    <t>FIAMM SoNik</t>
  </si>
  <si>
    <t>T&amp;amp;D Water Technologies and Development</t>
  </si>
  <si>
    <t>Club Med</t>
  </si>
  <si>
    <t>T&amp;amp;D Water Technologies and Development with support of Nidec ASI, FIAMM, ABB</t>
  </si>
  <si>
    <t>EDF EN Guiana, Toucan Project</t>
  </si>
  <si>
    <t>Equipped with an innovative system for controlling its electrical equipment, this solar installation with energy storage is one of the first of its kind in France and worldwide.  Located in the town of MontsinÃ©ry-TonnÃ©grande on the coast of Guyana, the Toucan solar power plant represents an installed capacity of 5 MWp.  The technology installed on Toucan offers a better forecast of the energy production delivered and a reliable service for the network manager.  The electrical equipment of the installation is remotely controlled by innovative software developed by EDF Store &amp;amp;amp; Forecast and EDF Energies Nouvelles, which provide the grid operator with very accurate forecasts of daily production.  Installed batteries contribute to the stability of the Guyanese electricity grid by absorbing excess solar energy produced and restoring it according to the needs of the network. The Sunzil teams, a 50% local subsidiary of EDF Energies Nouvelles, were in charge of the solar generator and the storage system was built by the FIAMM-NIDEC consortium.</t>
  </si>
  <si>
    <t>MontsinÃ©ry-Tonnegrande</t>
  </si>
  <si>
    <t>French Guiana</t>
  </si>
  <si>
    <t>https://www.edf-energies-nouvelles.com/edf-energies-nouvelles-met-service-toucan-centrale-solaire-innovante-stockage/</t>
  </si>
  <si>
    <t>06.08.2013</t>
  </si>
  <si>
    <t>07.01.2015</t>
  </si>
  <si>
    <t>EDF Energies Nouvelles France</t>
  </si>
  <si>
    <t>5 MW Solar Power Plant</t>
  </si>
  <si>
    <t>FIAMM, EDF Energies Nouvelles France</t>
  </si>
  <si>
    <t>164 W. Magnolia - Ice Energy</t>
  </si>
  <si>
    <t>164 W. Magnolia</t>
  </si>
  <si>
    <t>23.09.2013</t>
  </si>
  <si>
    <t>SolarCity / Tesla / Princeton Power Grid Services Project (Fremont Site 1)</t>
  </si>
  <si>
    <t>Princeton Power Systems was selected by Tesla to supply power inverters for a highly innovative peak-shaving program in California. Spearheaded by SolarCity, the project involves locally storing energy from rooftop photovoltaic arrays to help offset peak demand and thus minimize demand charges. SolarCity is estimating a 20 percent reduction in demand charges, which can amount to millions of dollars annually among large commercial customers.  Princeton Power Systems will provide GTIB-30s and GTIB-100s inverters.   The Princeton Power Systems inverters combined with Teslaâ€™s lithium-ion battery technology will store locally-generated energy to supplement the grid during times of high demand. This will avoid costly spikes in energy demand in addition to providing backup power during outages.  http://www.princetonpower.com/images/casestudies/pdfs/Tesla_CaseStudy_September2015.pdf</t>
  </si>
  <si>
    <t xml:space="preserve">Electric Bill Management, Electric Bill Management with Renewables, Renewables Energy Time Shift, Resiliency, </t>
  </si>
  <si>
    <t>Fremont</t>
  </si>
  <si>
    <t>SolarCity / Tesla / Princeton Power EV Charging Station (Fremont Site 2)</t>
  </si>
  <si>
    <t>Princeton Power Systems has been selected by Tesla to supply power inverters for a highly innovative peak-shaving program in California. Spearheaded by SolarCity, the project involves locally storing energy from rooftop photovoltaic arrays to help offset peak demand and thus minimize demand charges. SolarCity is estimating a 20 percent reduction in demand charges, which can amount to millions of dollars annually among large commercial customers.  Princeton Power Systems will provide GTIB-30s and GTIB-100s inverters.   The Princeton Power Systems inverters combined with Teslaâ€™s lithium-ion battery technology will store locally-generated energy to supplement the grid during times of high demand. This will avoid costly spikes in energy demand in addition to providing backup power during outages.  Inverters are at the heart of these advanced solar energy systems â€” managing the power flow between the PV and batteries. Princeton Power Systems inverters are capable of transitioning between grid-tied and island-mode operation to enable continued renewable energy harvest when grid power is not available.</t>
  </si>
  <si>
    <t xml:space="preserve">Electric Bill Management, Electric Bill Management with Renewables, Electric Energy Time Shift, </t>
  </si>
  <si>
    <t>http://www.princetonpower.com/images/casestudies/pdfs/Tesla_CaseStudy_September2015.pdf</t>
  </si>
  <si>
    <t>Zerobase Kenya Microgrid</t>
  </si>
  <si>
    <t>In August, 2013, ZeroBase revealed plans to install microgrid hybrid technology in partnership with Princeton Power Systems, with the intent of managing and updating existing generators, energy storage systems, and solar installations in and around Lokichogio, Kenya.  A hub of humanitarian efforts in eastern Africa, Lokichogio (or simply Loki, as it is often called) hosts United Nations offices, a hospital run by the International Committee of the Red Cross, and approximately fifty NGOs. Given the regionâ€™s rural location near the border of south Sudan, its incorporated NGOs, and the surrounding communities are often reliant on generators for electrical power. Aiming to provide solutions to Lokiâ€™s power concerns, ZeroBase was recently awarded a contract to supply hybridized microgrid generation and storage systems for a one-hundred-kilowatt installation in the region, utilizing Princeton Power Systemsâ€™ Microgrid technology.  Princeton Power Systems (www.princetonpower.com) is a New Jersey-based designer and manufacturer of products for energy storage, conversion, and management. Princeton Power Systems shares ZeroBaseâ€™s goal of enabling safe and sustainable energy use through the development of practical technology. While the customer currently has diesel generators, the project will incorporate adding PV, lead acid batteries, and a generator to the Micro-grid system.  Clearwater Industries, Ltd. is also working with ZeroBase in the Lokichogo region. Operating out of Nairobi, Clearwater Industries is a renewable energy company involved in the development, marketing, and distribution of hybrid energy solutions. As a conduit for ZeroBaseâ€™s pursuits in Kenya, Clearwater will be offering ZeroBaseâ€™s proprietary ReGenerator systems for installation throughout the region. Clearwater is also aiming to provide water filtration in the form of ZeroBaseâ€™s UF2500 units: portable ultrafiltration systems capable of purifying over two thousand gallons of water per day. Clearwater has also acquired an H-Series Hybrid power system from ZeroBase, as well as the water filtration systems, for testing and demonstration purposes.</t>
  </si>
  <si>
    <t>Lokichogio</t>
  </si>
  <si>
    <t>http://www.thezerobase.com/zerobase-partners-with-princeton-power-to-develop-microgrid-tech-in-kenya</t>
  </si>
  <si>
    <t>ZeroBase</t>
  </si>
  <si>
    <t>China Lake Microgrid</t>
  </si>
  <si>
    <t>The China Lake project incorporates PV, lead acid batteries, and a generator into a microgrid system while utilizing Princeton Power Systems inverters.</t>
  </si>
  <si>
    <t>China Lake</t>
  </si>
  <si>
    <t>Ridgecrest</t>
  </si>
  <si>
    <t>Del Lago Academy (IES)</t>
  </si>
  <si>
    <t>The project is primarily a technology demonstration for grid-services. 209 kWh of lithium ion storage with San Diego Gas and Electric (SDG&amp;amp;amp;E) owned 173 kW solar panel system. The solar installation by Independent Energy Solutions will send its power directly to the local community in Escondido and provides enough clean energy at peak production to power more than 100 homes. The site has an advanced energy storage system (Kokam) through the program to support the electric distribution grid and smart grid deployment plan by smoothing out the intermittency of the solar, as well as peak shaving.  The campus also earned a rebate of more than $268,000 through SDG&amp;amp;amp;E&amp;#039;s Savings by Design program for the energy efficiency upgrades made during construction reducing usage by more than 700,000 KWh a year and rendering the building 30 percent more efficient than building code requirements.  Princeton Power Systems provided power electronics, battery procurement, battery integration and advanced controls.</t>
  </si>
  <si>
    <t xml:space="preserve">Electric Bill Management with Renewables, Grid-Connected Commercial (Reliability &amp;amp; Quality), </t>
  </si>
  <si>
    <t>1740 Scenic Trail Way</t>
  </si>
  <si>
    <t>http://www.sdge.com/newsroom/press-releases/2013-07-08/new-high-school-escondido-beacon-sustainability</t>
  </si>
  <si>
    <t>08.07.2013</t>
  </si>
  <si>
    <t>20.12.2013</t>
  </si>
  <si>
    <t>Independent Energy Solutions</t>
  </si>
  <si>
    <t>Fort Bliss Microgrid - Lockheed Martin</t>
  </si>
  <si>
    <t>The US Army seeks to make Fort Bliss a net-zero facility for water, energy, and waste by 2018.  As part of the energy component, Lockheed Martin was contracted in 2010 to deliver a microgrid system.  Princeton Power Systems delivered a containerized system which consists of one 100 kW Grid-tied Inverter (GTIB) and multiple advanced lead-acid batteries, capable of producing 20 kWhâ€™s of energy. In the event of a power outage, the ESS provides enough energy to power the base, thus allowing it to function as an independent energy resource.   In addition to seamless transition during grid failure, the ESS also provides valuable support services, including Power Factor Correction and Area Frequency Regulation services to the local electrical system operator while it is connected to the electric grid. It is the ESSâ€™ seamless transition and operational abilities that make it an ideal tool for this project, providing increased reliability and security to Ft. Bliss.</t>
  </si>
  <si>
    <t xml:space="preserve">Electric Bill Management, Electric Supply Reserve Capacity - Spinning, Frequency Regulation, Microgrid Capability, On-Site Power, </t>
  </si>
  <si>
    <t>Fort Bliss</t>
  </si>
  <si>
    <t>http://www.lockheedmartin.com/us/news/press-releases/2013/may/mfc-051613-us-armyand-LM.html</t>
  </si>
  <si>
    <t>16.05.2013</t>
  </si>
  <si>
    <t>El Paso Electric Company</t>
  </si>
  <si>
    <t>120 kW PV Array</t>
  </si>
  <si>
    <t>Lockheed Martin</t>
  </si>
  <si>
    <t>Department of Defense, Environmental Security Technology Certification Program</t>
  </si>
  <si>
    <t>Konterra Realty HQ (Laurel) ESS</t>
  </si>
  <si>
    <t>The 402 kW system is estimated to generate 20 percent of the building&amp;#039;s annual electricity. The carport structure covers a large parking lot which includes two electric vehicle charging stations and infrastructure for four additional stations. Integrated with the solar PV array is an advanced lithium ion energy storage system with a total capacity of 300 kWh. The system, developed and designed by Standard Solar with project subcontractor Solar Grid Storage, was the winner of a $250,000 grant from the Maryland Energy Administration &amp;quot;Game Changer&amp;quot; program.</t>
  </si>
  <si>
    <t xml:space="preserve">Frequency Regulation, On-Site Power, Onsite Renewable Generation Shifting, </t>
  </si>
  <si>
    <t>14401 Sweitzer Ln</t>
  </si>
  <si>
    <t>Laurel</t>
  </si>
  <si>
    <t>http://standardsolar.com/about-us/projects/konterra-solar-microgrid-project</t>
  </si>
  <si>
    <t>402 kWp Solaire Generation Parking Canopy</t>
  </si>
  <si>
    <t>Konterra Realty LLC</t>
  </si>
  <si>
    <t>Solar Grid Storage</t>
  </si>
  <si>
    <t>Solar Grid Storage, Standard Solar</t>
  </si>
  <si>
    <t>Maryland Energy Administration &amp;quot;Game Changer&amp;quot;</t>
  </si>
  <si>
    <t>INGRID Hydrogen Demonstration Project</t>
  </si>
  <si>
    <t>The INGRID project will combine the recent advances in Smart Grids and hydrogen-based energy storage to match energy supply and demand  and optimize the electricity generated by intermittent Renewable Energy Sources while ensuring security and stability of the power distribution network  The consortium will design, build, deploy and operate a 39 MWh energy storage facility using McPhy hydrogen-based solid state storage and Hydrogenics electrolysis technology and fuel cell power systems in the Puglia region in Italy, where over 3.500 MW of solar, wind, and biomass are already installed. The hydrogen energy storage installation, with more than 1 ton of safely stored hydrogen (the largest ever built), including a novel fast responding 1.2 MW hydrogen generator, will be fully controlled by advanced smart grid solutions provided by Engineering and will provide effective and smart balancing support for the local grid managed by Enel Distribuzione. Several potential value streams for the  generated carbon-neutral hydrogen will be investigated.</t>
  </si>
  <si>
    <t xml:space="preserve">Renewables Capacity Firming, Renewables Energy Time Shift, Transportation Services, </t>
  </si>
  <si>
    <t>Troia</t>
  </si>
  <si>
    <t>Apulia Region - Foggia Province</t>
  </si>
  <si>
    <t>http://www.ingridproject.eu/</t>
  </si>
  <si>
    <t>23.07.2012</t>
  </si>
  <si>
    <t>ENEL Distribuzione</t>
  </si>
  <si>
    <t>INGRID Consortium</t>
  </si>
  <si>
    <t>Hydrogenics, McPhy</t>
  </si>
  <si>
    <t>BFP</t>
  </si>
  <si>
    <t>Round-trip Efficiency (up to 50-60%) â€“ actually 35% (70% for WE, 50% for FC)</t>
  </si>
  <si>
    <t>ENERGY programme of the 7th FP for RTD - project INGRID, contract 296012</t>
  </si>
  <si>
    <t>Engineering Ingegneria Informatica (Italy),  FundaciÃ³n Tecnalia Research &amp;amp; Innovation (Spain), and Ricerca sul sistema Energetico (Italy), ARTI - Regional Agency for Technology and Innovation (Italy), BFP (Italy)</t>
  </si>
  <si>
    <t>BYD Demo</t>
  </si>
  <si>
    <t>The BYD demo project was primarily used as a demonstration project with peak shaving capabilities.   System Parameter: Voltage Grade: 380V/50Hz Voltage grade: 10kV/0.4kV System efficiency: ï¼ž90% Running mode: Interactive/Unattended Completed near 1000 full cycles already</t>
  </si>
  <si>
    <t>BYD Road</t>
  </si>
  <si>
    <t>Zhangbei 1 MW Battery Project for State Grid Company</t>
  </si>
  <si>
    <t>This large utility-scale project, located in Zhangbei, Hebei Province, combines 140 Mega-Watts of renewable energy generation (both wind &amp;amp;amp; solar), 36 Mega-Watt-Hours (MWh) of energy storage and a smart power transmission system.  The State Grid system is demonstrating a stable solution for transferring vast amounts of renewable electricity safely to the grid on an unprecedented scale. Although BYD manufactures 1GW of solar panels annually, their role in this project was primarily providing energy storage batteries in arrays larger than a football field.  Relying on the advanced Fe battery technology, BYD ESS technology uses a modular, flexible design and can be easily tailored to meet a diverse set of customer needs. Up to now, BYD has a lot of successful cases of battery storage solutions from KW sized to MW sized system at home and abroad.</t>
  </si>
  <si>
    <t>http://www.byd.com/usa/news-posts/chinas-state-grid-and-byd-launch-worlds-largest-battery-energy-storage-station/</t>
  </si>
  <si>
    <t>30.09.2011</t>
  </si>
  <si>
    <t>30.12.2011</t>
  </si>
  <si>
    <t>China State Grid Company</t>
  </si>
  <si>
    <t>100 MW Solar, 40 MW Wind</t>
  </si>
  <si>
    <t>System Efficiency: 90%</t>
  </si>
  <si>
    <t>Pingshan 1MW/1MWh ESS For State Grid Company</t>
  </si>
  <si>
    <t>Tibet Ali 2MW/5.32MWh Microgrid</t>
  </si>
  <si>
    <t xml:space="preserve">Frequency Regulation, Load Following (Tertiary Balancing), Microgrid Capability, </t>
  </si>
  <si>
    <t>Ali</t>
  </si>
  <si>
    <t>Longyuan Tibet New Energy Company</t>
  </si>
  <si>
    <t>Conso Hydroelectric Power Station</t>
  </si>
  <si>
    <t>Villarino Conso</t>
  </si>
  <si>
    <t>Orense</t>
  </si>
  <si>
    <t>Ponale (Riva del Garda Ledro) Hydroelectric Power Station</t>
  </si>
  <si>
    <t>Ponale Hydroelectric Power Plant is a pumped storage plant, located in city of Riva del Garda in the Italian province of Trentino, on River Ponale between Lake Ledro and Lake Garda. The station was built in 1928-1929 and underwent overhaul in 1998. The station is known by the world record in high-rise concrete pumping during the reconstruction in 1994. The achieved record was 532m.</t>
  </si>
  <si>
    <t>Riva del Garda</t>
  </si>
  <si>
    <t>Tretino</t>
  </si>
  <si>
    <t>11.04.1905</t>
  </si>
  <si>
    <t xml:space="preserve">PV and EV Charging Systems at Sporting Venue </t>
  </si>
  <si>
    <t>ZBB provided ZBB EnerStoreÂ® Zinc-bromide flow batteries and a 25 kW inverter to be integrated with PV (solar) and fast-charge electric vehicle charging while connected to the grid to provide a continuous supply of energy and optimize the interconnected resources. The company will be using the system to demonstrate and promote renewable energy technologies at a major sporting venue as part of a public awareness campaign, and will have this installation serve as a template for future large, commercial customer sites across their service region for integrated PV and EV charging system requirements.</t>
  </si>
  <si>
    <t xml:space="preserve">Onsite Renewable Generation Shifting, Renewables Capacity Firming, Voltage Support, </t>
  </si>
  <si>
    <t>http://www.zbbenergy.com/products</t>
  </si>
  <si>
    <t>ZBB Energy Corporation</t>
  </si>
  <si>
    <t>Joint Base Pearl Harbor Hickam (JBPHH) U.S. Military Base</t>
  </si>
  <si>
    <t>The ZBB EnerSystemâ„¢ includes a ZBB EnerSectionÂ® power and energy control center combined with a ZBB EnerStoreÂ® next generation proprietary flow battery system. The ZBB EnerSystemâ„¢ intelligently manages inputs of various energy sources on the base that include an existing photovoltaic (PV) solar power system and new wind turbines.</t>
  </si>
  <si>
    <t xml:space="preserve">Black Start, Onsite Renewable Generation Shifting, </t>
  </si>
  <si>
    <t>02.05.2012</t>
  </si>
  <si>
    <t>VISA (Data Processing Center)</t>
  </si>
  <si>
    <t>ZBB Energy Storage System provides uninterrupted power to DC loads at major data center. The system includes the ZBB EnerStoreÂ® flow battery and a ZBB EnerSectionÂ® power and control center with PV and wind inputs, along with a fixed 380v DC output for continuous power output while tied to the grid.</t>
  </si>
  <si>
    <t>Ashburn</t>
  </si>
  <si>
    <t>16.01.2014</t>
  </si>
  <si>
    <t>VISA</t>
  </si>
  <si>
    <t>Tetiaroa Brando Resort</t>
  </si>
  <si>
    <t>ZBB is teamed up with Pacific Beachcomber to provide a 2,000 kWh ZBB EnerStoreÂ® System,which includes  (40) 50kWh Zinc Bromide Battery Modules, for the luxury eco-resort, The Brando on Tetiaroa in French Polynesia.</t>
  </si>
  <si>
    <t xml:space="preserve">On-Site Power, Renewables Capacity Firming, </t>
  </si>
  <si>
    <t>Tetiaroa</t>
  </si>
  <si>
    <t>Tahiti</t>
  </si>
  <si>
    <t>French Polynesia</t>
  </si>
  <si>
    <t>https://finance.yahoo.com/news/zbb-energy-signs-agreement-2-133000263.html</t>
  </si>
  <si>
    <t>The Brando Resort</t>
  </si>
  <si>
    <t>Pacific Beachcomber</t>
  </si>
  <si>
    <t>Remote Mini Grid; PV Stability; Genset Fuel Minimization</t>
  </si>
  <si>
    <t>BPC Energy</t>
  </si>
  <si>
    <t>ZBB Energy in a strategic relationship with BPC Engineering is providing a ZBB EnerSystemâ„¢, consisting of a ZBB EnerStoreÂ®  flow battery and patented ZBB EnerSectionÂ®  power and control center.</t>
  </si>
  <si>
    <t xml:space="preserve">Voltage Support, On-Site Power, </t>
  </si>
  <si>
    <t>Micro Grid; Smart Grid; Power Quality; Micro Turbine; Demand Response</t>
  </si>
  <si>
    <t>UTS (University of Technology) Sydney</t>
  </si>
  <si>
    <t>ZBB Energy is providing a grid  Independent ZBB EnerSystemâ„¢ with its ZBB EnerStoreÂ® Zinc Bromide flow batteries to provide an integrated Microgrid Energy Management System to the University of Technology Sydney (UTS) to serve as a permanent power source, demonstration unit and learning platform in the newly constructed Broadway Building</t>
  </si>
  <si>
    <t>08.01.2013</t>
  </si>
  <si>
    <t>UTS</t>
  </si>
  <si>
    <t>Nilsen</t>
  </si>
  <si>
    <t>Renewable Stability; Demand Response Integration</t>
  </si>
  <si>
    <t>Minera El Tesoro CSP Installation</t>
  </si>
  <si>
    <t>&amp;quot;The first concentrating solar power (CSP) project ever in South America is installed in the Atacama Desert in Chile. The 10.5 MW thermal parabolic trough plant is integrated into the Electrowinning (EW) process at a  copper mine operated by Minera El Tesoro, a subsidiary of Antofagasta Minerals. Levels of solar radiation in the Atacama Desert are very high, making this an ideal application of solar thermal technology. The plant incorporates thermal energy storage that allows the delivery of thermal energy for up to 6.5 hours at rated power after the sun goes down.&amp;quot;</t>
  </si>
  <si>
    <t>Sierra Gorda</t>
  </si>
  <si>
    <t>Atacama</t>
  </si>
  <si>
    <t>http://helioscsp.com/minera-el-tesoro-brings-south-americas-first-concentrated-solar-thermal-plant/</t>
  </si>
  <si>
    <t>15.11.2012</t>
  </si>
  <si>
    <t>Minera El Tesoro</t>
  </si>
  <si>
    <t>CSP Plant</t>
  </si>
  <si>
    <t>Abengoa Chile</t>
  </si>
  <si>
    <t>Andasol 3 CSP Solar Power Plant</t>
  </si>
  <si>
    <t>The Andasol 3 solar-thermal power plant is the third project that Solar Millennium has developed in the Granada province in southern Spain. Andasol 3 is identical in dimension with Andasol 1 and 2. Construction of Andasol 3 started with the commissioning of the early works in August 2008 and is planned to be finished in February 2011. Solar Millennium AG holds 50 percent of the shares of the project company Marquesado Solar S.A.. The subsidiary Solar Millennium Beteiligungen GmbH holds the remaining 50 percent of the shares.</t>
  </si>
  <si>
    <t>Aldeire</t>
  </si>
  <si>
    <t>Granada</t>
  </si>
  <si>
    <t>https://web.archive.org/web/20090222183058/http://www.solarmillennium.de/upload/Download/Technologie/eng/Andasol1-3engl.pdf</t>
  </si>
  <si>
    <t>01.01.2008</t>
  </si>
  <si>
    <t>01.03.2008</t>
  </si>
  <si>
    <t>Ferrostaal,Solar Millennium,RWE,Rhein E.,SWM</t>
  </si>
  <si>
    <t>Ferrostaal AG</t>
  </si>
  <si>
    <t>Duro Felguera Group</t>
  </si>
  <si>
    <t>Electricity Generation:	 175,000 MWh/yr (Estimated)</t>
  </si>
  <si>
    <t>NOOR I (Ouarzazate) CSP Solar Plant</t>
  </si>
  <si>
    <t>The 160 MW NOORo I CSP Project is a greenfield IPP and the first of several projects planned by the Moroccan Agency for Solar Energy (MASEN) at the Ouarzazate Solar Complex. The Ouarzazate complex is set to develop into a 500 MW solar park that incorporates several utility-scale solar power plants using various solar technologies. The first plant within this complex is the 160 MW NOORo I CSP Project, where  three hours of thermal energy storage is used to deliver power at the evening peak times.  On 19 November 2012, MASEN and the consortium led by ACWA Power signed a power purchase agreement valued at USD 900 million, for the sale of the net electricity output of the NOORo I CSP IPP with a capacity of 160MW. NOORo I CSP is located approximately 200 km south of Marrakesh. In June 2013, the project achieved financial close and started delivering clean energy at the start of 2016.</t>
  </si>
  <si>
    <t>Ouarzazate</t>
  </si>
  <si>
    <t>Souss-Massa-DrÃ¢a</t>
  </si>
  <si>
    <t>http://www.nrel.gov/csp/solarpaces/project_detail.cfm/projectID=270</t>
  </si>
  <si>
    <t>10.05.2013</t>
  </si>
  <si>
    <t>ACWA Power Ouarzazate</t>
  </si>
  <si>
    <t>ACWA Power, Aries, TSK</t>
  </si>
  <si>
    <t>TSK</t>
  </si>
  <si>
    <t>Okinawa Battery System</t>
  </si>
  <si>
    <t>Okinawa Electric Power Co. (9511) will set up a battery storage system on Japanâ€™s southernmost island to handle extra capacity generated by solar power projects. The device is needed because the electricity grid on the island of Okinawa is expected to reach its maximum ability to accept solar energy, the Ministry of Economy, Trade and Industry said today in a statement. Applications to build solar farms with 300 kilowatts of capacity or bigger could reach 57 megawatts as early as this month, METI said.</t>
  </si>
  <si>
    <t>Okinawa</t>
  </si>
  <si>
    <t>http://www.hitachi-chem.co.jp/english/information/2015/n_150609.html</t>
  </si>
  <si>
    <t>02.12.2013</t>
  </si>
  <si>
    <t>four diesel generators and two wind-power generators</t>
  </si>
  <si>
    <t>Arenales CSP Plant</t>
  </si>
  <si>
    <t>The Arenales parabolic trough power plant near the city of MorÃ³n de la Frontera in Andalusia, Spain, parabolic mirrors concentrate solar radiation onto an absorber pipe, in which approximately 2,200 metric tons of Diphyl are circulating as a heat transfer fluid. With this heated medium and a heat exchanger, steam can be produced, which then as in a conventional power plant generates electricity using a steam turbine. A thermal salt storage facility means that electricity can still be generated after the sunset in summer months almost round the clock.  With an output of 50 MW, Arenales went on stream at the end of 2013 after a construction time of two years. It supplies around 50,000 Spanish households with environmentally friendly electricity. The building contractor was Ecolaire EspaÃ±a, a subsidiary of the Spanish construction company OHL (ObrascÃ³n Huarte Lain) headquartered in Madrid.</t>
  </si>
  <si>
    <t>MorÃ³n de la Frontera</t>
  </si>
  <si>
    <t>http://helioscsp.com/concentrated-solar-power-csp-plant-los-arenales-taken-into-operation/</t>
  </si>
  <si>
    <t>01.11.2011</t>
  </si>
  <si>
    <t>RREEF Infrastructure</t>
  </si>
  <si>
    <t>OHL Industrial</t>
  </si>
  <si>
    <t>RREEF Infrastructure, OHL Industrial</t>
  </si>
  <si>
    <t>Ecolaire EspaÃ±a</t>
  </si>
  <si>
    <t>Electricity Generation: 166,000 MWh/yr (Estimated)</t>
  </si>
  <si>
    <t>Ashalim CSP Plant</t>
  </si>
  <si>
    <t>BrightSource Energy is partnering with General Electric (GE) and NOY Infrastructure &amp;amp;amp; Energy Investment Fund to build the 121 MW Ashalim Solar Thermal Power Station in Israelâ€™s Negev desert. GE is responsible for the engineering, the procurement and the construction (EPC) of the solar power station, with BrightSource providing the advanced solar field technology.   The BrightSource-GE-NOY Megalim project is one of three projects selected under Israelâ€™s Ashalim 250 megawatt total solar tender. It will be located on Plot B and feature BrightSourceâ€™s concentrating solar power (CSP) tower technology. More than 50,000 computer-controlled heliostats, or mirrors, that track the sun on two axes and reflect sunlight onto a boiler on top of a 250-meter tower. Construction is underway and the facility is scheduled to be completed in late 2017. When operational, the Ashalim Solar Thermal Power Station will help Israel achieve its goal of having 10 percent of its electricity production from renewable energy sources by 2020.</t>
  </si>
  <si>
    <t>Ashalim</t>
  </si>
  <si>
    <t>Ramat Hovav</t>
  </si>
  <si>
    <t>Israel</t>
  </si>
  <si>
    <t>http://www.brightsourceenergy.com/ashalim-solar-project#.WfAbyltSxaQ</t>
  </si>
  <si>
    <t>10.01.2014</t>
  </si>
  <si>
    <t>Israel Electric Corporation</t>
  </si>
  <si>
    <t>Substation</t>
  </si>
  <si>
    <t>Abengoa Solar, Shikun &amp;amp; Binui Renewable Energy</t>
  </si>
  <si>
    <t>Nea Solar O&amp;amp;M Ltd., Shikun &amp;amp; Binui Renewable Energy</t>
  </si>
  <si>
    <t>Solel Boneh</t>
  </si>
  <si>
    <t>Aberner Energia</t>
  </si>
  <si>
    <t>Teymna Gestion de Contratos</t>
  </si>
  <si>
    <t>Lake Cargelligo Solar Tower</t>
  </si>
  <si>
    <t>GSPL bought back the 3MW facility at Lake Cargelligo, NSW, from Graphite Energy Pty Ltd on 1st September, 2016. Completed in 2009, this plant was the first built by Lloyd Energy Systems (now GSPL) using the GSP Technology. It was later sold to Graphite Energy who used it as an R&amp;amp;amp;D site. GSPL proposes to use the site for the development of a hybrid plant consisting of 3MW of its concentrated solar power (CSP) technology and 5MW of photovoltaics.  This plant serves as a demonstration of technology rather than a commercial plant.</t>
  </si>
  <si>
    <t>Lake Cargelligo</t>
  </si>
  <si>
    <t>http://gsplicensing.com.au/the-lake-cargelligo-project/</t>
  </si>
  <si>
    <t>Graphite Energy</t>
  </si>
  <si>
    <t>Lloyd Energy Systems Pty Ltd</t>
  </si>
  <si>
    <t>Betchel Power Corporation</t>
  </si>
  <si>
    <t>AEST Program</t>
  </si>
  <si>
    <t>Xina Solar One Power Plant</t>
  </si>
  <si>
    <t>Abengoa has been selected by the Department of Energy (DOE) of South Africa to develop Xina Solar One, a 100 MW parabolic trough plant with a five-hour thermal energy storage system using molten salts. This project will form the largest solar complex in Africa together with Abengoaâ€™s plant KaXu Solar One that is currently under construction in the country. Xina Solar One was awarded to Abengoa in the third round of renewable energy projects organized by the Department of Energy of South Africa.</t>
  </si>
  <si>
    <t>Pofadder</t>
  </si>
  <si>
    <t>http://www.abengoasolar.com/web/en/plantas_solares/plantas_propias/sudafrica/#seccion_3</t>
  </si>
  <si>
    <t>EnBW Stuttgart Hydrogen Testing Facility</t>
  </si>
  <si>
    <t>The principle is simple: with the help of an electrolyser the test facility produces hydrogen from water and electricity from renewable energy sources. This then powers emission-free fuel cell cars. In the conversion process wind electricity could be stored in this way in the future â€“ which relieves the electrical grid if too much energy is produced in strong winds.</t>
  </si>
  <si>
    <t>Stuttgart</t>
  </si>
  <si>
    <t>http://fuelcellsworks.com/news/2013/03/29/inauguration-of-hydrogen-fueling-station-in-stuttgart/</t>
  </si>
  <si>
    <t>Linde AG, Hydrogenics</t>
  </si>
  <si>
    <t>Round trip efficiency 80%</t>
  </si>
  <si>
    <t>Federal Ministry of Transportation</t>
  </si>
  <si>
    <t>Intelligentes Netz Energie Speicher System (INESS)</t>
  </si>
  <si>
    <t>The project focuses on the development and implementation of a pilot plant that uses lithium-ion battery systems for energy storage in the network of EnBW ODR. The project&amp;#039;s aim is to improve the integration of photo-voltaic systems, and thus inprove system stability in the EnBW ODR-network. The project incorporates smart grid integration.   The joint co-operation between Varta Microbattery GmbH and EnBW ODR will combine the core competencies of each company.VARTA Microbattery brings extensive knowledge and expertise in batteries and has provided a battery management system and inverter. EnBW ODR brings extensive specialized knowledge in  network infrastructure.</t>
  </si>
  <si>
    <t>Schwenningen</t>
  </si>
  <si>
    <t>Neuler</t>
  </si>
  <si>
    <t>http://www.energynet.de/2012/01/26/batteriespeicher-zur-erhohung-der-netzstabilitat-in-betrieb-genommen/</t>
  </si>
  <si>
    <t>19.01.2012</t>
  </si>
  <si>
    <t>EnBW ODR</t>
  </si>
  <si>
    <t>Varta Microbattery GmbH</t>
  </si>
  <si>
    <t>Varta Microbattery GmbH, EnBW ODR</t>
  </si>
  <si>
    <t>Nishi-Sendai Substation - Tohoku Electric / Toshiba</t>
  </si>
  <si>
    <t>Tohoku-Electric Power Co Inc announced Feb 20, 2015, that it has started commercial operation of a large-size storage batter system installed at Nishi-Sendai Transformer Station in Akiu-machi, Taihaku-ku, Sendai City, Miyagi Prefecture, Japan.  It is a lithium-ion (Li-ion) rechargeable battery system with a capacity of 20,000kWh and output of 20,000kW (40,000kW for a short period of time). It was introduced as a countermeasure against frequency fluctuation caused by the introduction of solar power generation facilities, etc, and Tohoku-Electric Power will check its effects.  The project was selected as the &amp;quot;Urgent Verification Project for Large-scale Storage Battery System in Fiscal 2012,&amp;quot; for which New Energy Promotion Council (general incorporated association) called for proposals from the public. And Tohoku-Electric Power has been installing the system since November 2013.</t>
  </si>
  <si>
    <t>Sendai</t>
  </si>
  <si>
    <t>Miyagi Prefecture</t>
  </si>
  <si>
    <t>http://techon.nikkeibp.co.jp/english/NEWS_EN/20150223/405564/?ST=msbe</t>
  </si>
  <si>
    <t>20.02.2015</t>
  </si>
  <si>
    <t>Japan Ministry of Economy, Trade and Industry</t>
  </si>
  <si>
    <t>29 Palms Durathon Battery Project</t>
  </si>
  <si>
    <t>The customer is using the system primarily for a military micro-grid installation.  Being a fully integrated turnkey product, Durathon Battery Energy Storage Systems are scalable â€“ from 100 kWh to multi MWh â€“ and offer energy storage ranging from two to six hours. With accurate response times, the Durathon Battery Energy Storage System is a safe option that integrates seamlessly into any electric grid system. Designed to communicate with standard energy management system software, each Durathon Battery module easily integrates into any pre-existing, system-wide controller software</t>
  </si>
  <si>
    <t xml:space="preserve">Black Start, Electric Energy Time Shift, Microgrid Capability, On-Site Power, </t>
  </si>
  <si>
    <t>Palm Springs</t>
  </si>
  <si>
    <t>http://www.desertsun.com/story/tech/science/energy/2014/03/29/twentynine-palms-co-generation-power-plant/7069857/</t>
  </si>
  <si>
    <t>08.07.2009</t>
  </si>
  <si>
    <t>1.2 MW PV</t>
  </si>
  <si>
    <t>PDE Inc.</t>
  </si>
  <si>
    <t>Prudent Energy Corporation/CEPRI Zhangbei Vanadium Redox Battery Energy Storage System</t>
  </si>
  <si>
    <t>Prudent Energyâ€™s project is a significant step forward for CEPRIâ€™s Wind Power Research and Testing Center, the largest such facility in the world, and is a major boost for the effective integration of wind power and clean energy storage in China. The Center uses 30 wind turbines with at least 78 MW of generating capacity, and 640 kW of solar photovoltaic (PV) capacity, to test and deploy the most promising advanced energy storage and related technologies. Prudent Energyâ€™s patented VRB-ESSÂ® has been recognized as an ideal energy storage technology for wind power management and integration, due to the VRBÂ® systemâ€™s automated ability to match power output precisely with demand, within milliseconds, in very large quantities, for almost countless times each day.  This project demonstrates how advanced energy storage technologies help to integrate renewable energy into power networks to ensure grid stability. The VRB-ESSÂ® is proving itself as a fast and deep-cycling rechargeable fuel cell technology of almost unlimited life â€“ with the ability to operate at high altitude and extreme weather conditions (down to -40Â°C). Prudentâ€™s VRB-ESSÂ® maintains full reactive energy control and integrates seamlessly into CEPRIâ€™s control center. The success of this project has led to the ordering of addition Prudent Energy systems in China.</t>
  </si>
  <si>
    <t xml:space="preserve">Frequency Regulation, Load Following (Tertiary Balancing), Renewables Capacity Firming, Renewables Energy Time Shift, Voltage Support, </t>
  </si>
  <si>
    <t>http://www.sglnewsroom.com/pdf/en/reports/sgl-group-key-component-supplier-prudent-energy-s-1-mwh-vrb-energy-storage-system.4232.pdf</t>
  </si>
  <si>
    <t>25.12.2011</t>
  </si>
  <si>
    <t>Prudent Energy Corporation, GE</t>
  </si>
  <si>
    <t>China CEPRI Sci &amp;amp; Tech Co., Ltd.</t>
  </si>
  <si>
    <t>Okinawa Yanbaru Seawater Pumped Storage Power Station</t>
  </si>
  <si>
    <t>The Okinawa Yanbaru Seawater Pumped Storage Power Station was dismantled in 2016.  Japan is surrounded on all sides by the sea, and its topography offers favorable conditions for constructing seawater pumped storage power stations. EPDC started the feasibility study of the project in 1987 and plans to commence  operation in June 1992.CAD (Computer Aided Design) has been effectively utilized in the course of the study. An upper regulating pond of excavated type is to be made at around an elevation of 150m, approximately 600m from the shoreline. The  water(27m3/s) would be conducted by a tunnel from an  intake and be discharged from the outlet into the sea.  http://en.wikipedia.org/wiki/Okinawa_Yanbaru_Seawater_Pumped_Storage_Power_Station</t>
  </si>
  <si>
    <t>Kunigami</t>
  </si>
  <si>
    <t>http://www.jpower.co.jp/english/international/consultation/detail_old/se_as_japan24.pdf</t>
  </si>
  <si>
    <t>16.05.1999</t>
  </si>
  <si>
    <t>01.07.1989</t>
  </si>
  <si>
    <t>Japan&amp;#039;s Ministry of Economy, Trade and Industry (Agency for Natural Resources and Energy)</t>
  </si>
  <si>
    <t>Kyogoku Pumped Hydro Power Station (Unit 1)</t>
  </si>
  <si>
    <t>One of three units that will be incorporated into the Kyoguku Pumped Hydro Power Plant. Note, each unit&amp;#039;s commissioning date varies. Upon Completion in 2022 the plant will have a total installed capacity of 600 MW.   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t>
  </si>
  <si>
    <t>Kyogoku</t>
  </si>
  <si>
    <t>https://www3.toshiba.co.jp/power/english/topics/20151207/index.htm</t>
  </si>
  <si>
    <t>Kyogoku Pumped Hydro Power Station (Unit 2)</t>
  </si>
  <si>
    <t>One of three units that will be incorporated into the Kyoguku Pumped Hydro Power Plant. Note, each unit&amp;#039;s commissioning date varies. Upon Completion in 2022 the plant will have a total installed capacity of 600MW.   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t>
  </si>
  <si>
    <t>Kyogoku Pumped Hydro Power Station (Unit 3)</t>
  </si>
  <si>
    <t>One of three units that will be incorporated into the Kyoguku Pumped Hydro Power Plant. Note, each unit&amp;#039;s commissioning date varies. Upon Completion in 2022 the plant will have a total installed capacity of 600MW.   Environmentally friendly hydroelectric power is well suited to Japan&amp;#039;s unique topographical characteristics and climate, which provides abundant rainfall. Although hydroelectric power was once a main source of energy, the ratio of hydroelectric to thermal power has been reversed since 1959. Hydroelectric power plants can quickly be adjusted, and this makes hydroelectricity ideal for the role of compensating for potential shortfalls to meet peak demand. Pumped storage hydroelectric power plants, which pump in water during low-demand evening hours and use it to generate power during peak hours, have become the mainstream of hydroelectric power generation in recent years in Japan.  http://www.fepc.or.jp/english/energy_electricity/location/hydroelectric/  http://www.hepco.co.jp/english/environment/pdf/report2008.pdf  http://www.jepic.or.jp/en/data/EPIJ2012Japan%20data.pdf</t>
  </si>
  <si>
    <t>Kazunogawa (No.3) Pump Expansion</t>
  </si>
  <si>
    <t>The Kazunogawa Dam (è‘›é‡Žå·ãƒ€ãƒ ) uses water from the Sagami River system to power an 800 MW pumped storage hydroelectric scheme. It is located 18 km (11 mi) east of KÅshÅ« in Yamanashi Prefecture, Japan.   Unit 3: 400 MW (Commercial operation to start after FY 2024 (planned))</t>
  </si>
  <si>
    <t>3064-1 Seto Azakoganezawa</t>
  </si>
  <si>
    <t>Tuchimuro</t>
  </si>
  <si>
    <t>http://www.tepco.co.jp/en/press/corp-com/release/betu14_e/images/140609e0101.pdf</t>
  </si>
  <si>
    <t>09.06.2014</t>
  </si>
  <si>
    <t>Kazunogawa (No.4) Pump Expansion</t>
  </si>
  <si>
    <t>The Kazunogawa Dam (è‘›é‡Žå·ãƒ€ãƒ ) uses water from the Sagami River system to power an 800 MW pumped storage hydroelectric scheme. It is located 18 km (11 mi) east of KÅshÅ« in Yamanashi Prefecture, Japan.   The Kazunogawa (No.4) Pump Expansion project commissioned June 9, 2014 increased the dam&amp;#039;s capacity by 400 MW.  http://www.tepco.co.jp/en/press/corp-com/release/betu14_e/images/140609e0101.pdf</t>
  </si>
  <si>
    <t>Southern Grid Baoqing Plant Phase-2 (å—ç½‘å®æ¸…ç”µç«™é¡¹ç›®ä¸€æœŸå·¥ç¨‹-2)</t>
  </si>
  <si>
    <t>With the backdrop of hefty growth of power demand in Longgang area, Shenzhen City, the gap between peak and valley is getting more and more serious. The project is mainly used to achieve distribution network load shifting, frequency and voltage adjustment, isolated island operation and many other grid applications. As the domestic first MW-class energy storage power station, it has operated stably for 2 years, and has a model significance and practical value.  System Features:24 clusters in BMS, the total battery capacity: 1MW*3Hï¼Œ216 strings in a single cluster.  System Configuration: BAMS(XP8341)*2/BCMS(VP25W1)*24/HVC*24/BMU*432 (PW1005)</t>
  </si>
  <si>
    <t xml:space="preserve">Electric Energy Time Shift, Electric Supply Capacity, Frequency Regulation, Ramping, Voltage Support, </t>
  </si>
  <si>
    <t>http://www.sifang-electric.com/index.php/en/projects/16/237</t>
  </si>
  <si>
    <t>China Southern Power Grid</t>
  </si>
  <si>
    <t>CALB</t>
  </si>
  <si>
    <t>Sifang</t>
  </si>
  <si>
    <t>Powerwise New Energy</t>
  </si>
  <si>
    <t>BYD Shenzhen Longgang Demo 2 (æ¯”äºšè¿ªç§»åŠ¨å‚¨èƒ½ç”µç«™å¤§åž‹åº”ç”¨)</t>
  </si>
  <si>
    <t>BYD Energy Power Research Institute has successfully established a 1MW battery based energy storage station, 200kW energy storage container and a 1MW PV Generation. The 1MW battery based energy storage station is the ever first one in the world with Fe-battery as storage media with following functions: Peak shaping, load leveling, power quality improving, and utility efficiency improving. The storage container is characterized with following functions: Short construction lead time, longer life, easy accessibility, higher reliability, less pollution, and less space. It has promising market foreground. The 1MW PV generation, bearing a design capacity of 1MW and with an area of 12,000 sq.m., is empowered with the in-house developed Multi-crystalline PV panels with 14.7% conversion efficiency. It has been put into application and well worth visits.</t>
  </si>
  <si>
    <t xml:space="preserve">Electric Energy Time Shift, Load Following (Tertiary Balancing), Ramping, </t>
  </si>
  <si>
    <t>http://www.byd.com/usa/news-posts/chinas-largest-and-first-environmentally-friendly-battery-storage-station-is-in-service/</t>
  </si>
  <si>
    <t>Qingdao XueJiadao Battery Pilot Project (é’å²›è–›å®¶å²›ç”µåŠ¨æ±½è½¦æ™ºèƒ½å……æ¢å‚¨æ”¾ä¸€ä½“åŒ–ç¤ºèŒƒç”µç«™)</t>
  </si>
  <si>
    <t>Xuejiadao intelligent charging for storage integration demonstration power plant in Shandong power to implement the national energy development strategy, accelerate the construction of a strong intelligence network, services, economic and social development of the important effect of the project on July 11, 2011 put into trial operation, set charging for electric buses, passenger car battery charging centralized energy storage applied to one of the electric vehicle charging station, is currently the world&amp;#039;s largest and most versatile service strongest electric vehicle charging stations. As of the end of May, Xuejiadao demonstration power plant has safely operated for 695 days, a total of 130,200 times for electricity, service vehicles traveling 17,342,000 km total, 17,169,000 degrees charging for electricity, alternative fuel consumption of about 4,930 tons, reduce carbon dioxide emissions by about 16,650 tons.</t>
  </si>
  <si>
    <t xml:space="preserve">Electric Energy Time Shift, Frequency Regulation, Transportation Services, </t>
  </si>
  <si>
    <t>Xuejia</t>
  </si>
  <si>
    <t>Qingdao</t>
  </si>
  <si>
    <t>http://wenku.baidu.com/view/f1f637785acfa1c7aa00ccc5.html</t>
  </si>
  <si>
    <t>11.07.2011</t>
  </si>
  <si>
    <t>Wanxiang Group</t>
  </si>
  <si>
    <t>Almacena Lithium Ion Battery</t>
  </si>
  <si>
    <t>The project consists of the field installation of an energy storage system, specifically a lithium-ion prismatic battery with a power in the range of 1 MW and a capacity of at least 3 MWh, with the aim to evaluate the technical capacities and characteristics this type of facilities currently offersas a tool to improve the efficiency of the operation of electricity systems.</t>
  </si>
  <si>
    <t xml:space="preserve">Frequency Regulation, Load Following (Tertiary Balancing), Renewables Energy Time Shift, </t>
  </si>
  <si>
    <t>Carmona</t>
  </si>
  <si>
    <t>http://www.ree.es/en/red21/rdi/rdi-projects/almacena</t>
  </si>
  <si>
    <t>Red ElÃ©ctrica de EspaÃ±a (REE)</t>
  </si>
  <si>
    <t>Andasol 1 CSP Solar Power Plant</t>
  </si>
  <si>
    <t>Located on the Guadix plateau in the Spanish province of Granada, Andasol 1 has started its test run in autumn 2008. The power plant project has been developed by Solar Millennium AG, Erlangen (Germany). The corporation concluded a partnership for the construction of the power plant with the ACS/Cobra group, Spainâ€™s largest construction and plant engineering company, which in December 2004 entered into the 300 million Euro project by purchasing shares of the company Andasol 1 S.A. and which holds 75 percent of the shares today. Using the experience of Solar Millennium, the ACS/Cobra group is responsible for constructing the power plant; Flagsol GmbH, the technology subsidiary of Solar Millennium AG, provides the engineering for the solar field, i.e. planning, design and construction monitoring, as well as the controls of the solar field.</t>
  </si>
  <si>
    <t>Aldiere</t>
  </si>
  <si>
    <t>26.11.2008</t>
  </si>
  <si>
    <t>03.07.2006</t>
  </si>
  <si>
    <t>ACS/Cobra Group</t>
  </si>
  <si>
    <t>Cobra</t>
  </si>
  <si>
    <t>Electricity Generation: 158,000 MWh/yr (Expected/Planned)</t>
  </si>
  <si>
    <t>Andasol 2 CSP Solar Power Plant</t>
  </si>
  <si>
    <t>Construction of the solar power plant Andasol 2 started in the beginning of 2007. Andasol 2 is identical in dimension with Andasol 1. ACS/Cobra, which is responsible for the construction of the power plant, entered also in this project holding 75 percent of the shares today. 25 percent of the shares are in ownership of Solar Millennium Verwaltungs GmbH, a subsidiary of Solar Millennium AG.</t>
  </si>
  <si>
    <t>Aldeire y La Calahorra</t>
  </si>
  <si>
    <t>http://www.nrel.gov/csp/solarpaces/project_detail.cfm/projectID=4</t>
  </si>
  <si>
    <t>15.03.2007</t>
  </si>
  <si>
    <t>Pennsylvania ATLAS (Aggregated Transactive Load Asset)</t>
  </si>
  <si>
    <t>VCharge, recognizing the energy storage potential of ETS, developed electronic controls for these heating systems that allow individual heaters or electric boilers to be switched on or off rapidly (within seconds) of the receipt of a control signal by VChargeâ€™s Network Operations Center from the areaâ€™s grid operator, PJM Interconnect. The innovation started in the tidy development of Stones Throw in East Stroudsburg, where developers had installed identical ETS units in the 1980â€²s and â€™90s, making it a perfect place to pilot VChargeâ€™s technology. Now, over 40 Stones Throw homeowners, and nearly another 100 in the surrounding area, have installed free controls on their ETS heaters to participate in this radical experiment in grid storage and energy managementâ€“and to get a 25% discount on their home heating bills.  By itself, any individual heating system is relatively unremarkable. But together, the 134 homes in VChargeâ€™s Aggregated Transactive Load Asset (ATLAS) create a huge resource for grid balancingâ€“specifically providing ancillary services like fast frequency response through the markets run by PJM. This reservoir of capacity, both to cut load on the system (effectively generating negawatts) and to absorb rapid influxes of energy (for example from a sudden surge from a solar or wind farm) means that grid operators have a powerful new tool in their belts to deal with the coming demands of a shifting energy mix.</t>
  </si>
  <si>
    <t xml:space="preserve">Electric Energy Time Shift, Frequency Regulation, Grid-Connected Residential (Reliability), Renewables Energy Time Shift, </t>
  </si>
  <si>
    <t>East Stroudsburg</t>
  </si>
  <si>
    <t>http://vcharge-energy.com/projects/</t>
  </si>
  <si>
    <t>VCharge, Inc.</t>
  </si>
  <si>
    <t>10 MWh; $75/kW, $15/kWh</t>
  </si>
  <si>
    <t>Portland Maine ATLAS (Aggregated Transactive Load Asset) - VCharge, Inc.</t>
  </si>
  <si>
    <t>Distributed/Aggregated transactive load asset comprised on electric thermal storage heating in Maine residences.</t>
  </si>
  <si>
    <t>Portland</t>
  </si>
  <si>
    <t>http://goodcleanheat.com/service/#maine</t>
  </si>
  <si>
    <t>~32kW/home; 150kWh storage/home</t>
  </si>
  <si>
    <t>Investor funded - http://www.cmpco.com/ETS/default.html</t>
  </si>
  <si>
    <t xml:space="preserve">Global Change Institute M120 </t>
  </si>
  <si>
    <t>RedFlow&amp;#039;s M120 building-integrated energy storage system (BIES) has been operational since September 2013. The M120 is rated at 120kW / 288kWh and houses 36 of RedFlow&amp;#039;s ZBMs in the basement of the University of Queensland&amp;#039;s new Global Change Institute building, which is designed as a 6-star GreenStar rating. The M120 BIES is connected to the building&amp;#039;s load and 140kW-peak roof-top solar panels.</t>
  </si>
  <si>
    <t xml:space="preserve">Onsite Renewable Generation Shifting, Load Following (Tertiary Balancing), Renewables Energy Time Shift, </t>
  </si>
  <si>
    <t>St Lucia, University of Queensland</t>
  </si>
  <si>
    <t>Brisbane</t>
  </si>
  <si>
    <t>http://www.redflow.com/</t>
  </si>
  <si>
    <t>24.05.2012</t>
  </si>
  <si>
    <t>339 kW PV</t>
  </si>
  <si>
    <t>The prototype RedFlow 200 system, rated at 200kW, will be linked to a 339kW section of the UQ Solar array, allowing electricity generated from the sun during the day to be fed into the grid at periods of peak demand, when electricity is most valuable.  An identical 339kW adjacent group of panels will feed their power directly into the grid as the power is generated. A comparison between the two sections will provide valuable data on how solar PV power with storage can assist the network.</t>
  </si>
  <si>
    <t>http://www.gci.uq.edu.au/</t>
  </si>
  <si>
    <t>Yuza Wind Farm Battery</t>
  </si>
  <si>
    <t>The wind farm has been operating commercially since 2010 with a total rated capacity of 15.4 MW output from the wind turbines combined with a lead acid battery system for output stabilization with a rated power of 4.5 MW: LL-W with a rated capacity of 10.5 MWh.  In the Tohoku-Area Japan, for the wind farm to be connected to the grid and sell the generated electricity to the utility, the output from the system must be kept within 10% of the rated output of the wind generation in a randomly selected 20 minute time range. The LL-W is a specially developed Valve Regulated Lead Acid (VRLA) battery to be used at Partial State of Charge (PSOC) suited for stabilizing the output fluctuation from the wind generation, and with an expected lifetime of 17 years. As lead acid batteries are a cost efficient technology, especially combined with the long life of the LL-W which requires no major additional costs, such as replacements, the system contributes to the cost reduction of the overall project.</t>
  </si>
  <si>
    <t xml:space="preserve">Frequency Regulation, Load Following (Tertiary Balancing), Renewables Capacity Firming, </t>
  </si>
  <si>
    <t>Yuza</t>
  </si>
  <si>
    <t>Yamagata</t>
  </si>
  <si>
    <t>http://www.tokyo-gas.co.jp/Press_e/20110421-01e.pdf</t>
  </si>
  <si>
    <t>Shonai Wind Power Generation Co.</t>
  </si>
  <si>
    <t>Shin-Kobe Electric Machinery Co.</t>
  </si>
  <si>
    <t>Hitachi Power Solutions Co.</t>
  </si>
  <si>
    <t>EnerDel GRESS - FSK St. Petersburg</t>
  </si>
  <si>
    <t>Multi-Functional Grid Energy Storage System (GRESS) installed on a substation in parallel with a gas turbine to provide peak shaving,load leveling and frequency support.   EnerDel supplied the 2.5 MWh lithium ion unit which utilizes a Parker Hannifin Power Conversion System (PCS).   An identical unit was installed to support Sochi during the 2014 Olympics: www.energystorageexchange.org/projects/1558</t>
  </si>
  <si>
    <t xml:space="preserve">Electric Bill Management, Electric Supply Reserve Capacity - Spinning, Frequency Regulation, Microgrid Capability, Resiliency, </t>
  </si>
  <si>
    <t>Volkhov-Severnaya Substation</t>
  </si>
  <si>
    <t>Saint Petersburg</t>
  </si>
  <si>
    <t>http://www.enerdel.com/wp-content/uploads/2013/04/EnerDel-2.5MWh-GRESS-Backs-up-Sochi-Olympics.pdf</t>
  </si>
  <si>
    <t>01.08.2010</t>
  </si>
  <si>
    <t>Federal Grid  Company of  Russia</t>
  </si>
  <si>
    <t>Gas Turbine</t>
  </si>
  <si>
    <t>RTE 88%</t>
  </si>
  <si>
    <t>Endesa STORE: Gran Canaria Project</t>
  </si>
  <si>
    <t>Endesa&amp;#039;s Storage Technologies of Reliable Energy (STORE) project aims to demonstrate the technical and financial viability of large-scale storage systems to improve the reliability and operation of the grid in weak and isolated island networks. It explores operational possibilities for the arbitrage of power, voltage regulation, load leveling and peak shaving, and frequency regulation.   Project STORE has three demonstration plants in the Canary Islands:  â€¢ Lithium-ion battery system, with total installed capacity of 1 MW/3 MWh  This project&amp;#039;s key goals include: - Creating a dispatchable peaking resource in the island grid - Integrating storage plant in a substation to achieve a peak- load reduction on a distribution feeder  - Demonstrating that substation storage can simultaneously mitigate voltage-level fluctuations as well as enable load shifting - Generating, collecting, analyzing, and sharing data results and findings  â€¢ A flywheel with total installed capacity of 0.5MW/18MWs  â€¢ Ultra-Capacitors with total installed capacity of 4MW/20MWs  With a budget of Euro 11 million, the project is partly financed by The Centre for Industrial Technological Development (CDTI) (a Business Public Entity, answering to the Ministry of Economy and Competitiveness) and the European Union.  Saft provided the 1 MW/3 MWh lithium-ion unit: http://goo.gl/dIFEft</t>
  </si>
  <si>
    <t>La Aldea de San NicolÃ¡s, Gran Canaria</t>
  </si>
  <si>
    <t>https://www.metering.com/endesa-commissions-three-energy-storage-plants-in-canary-islands/</t>
  </si>
  <si>
    <t>30.01.2012</t>
  </si>
  <si>
    <t>30.09.2013</t>
  </si>
  <si>
    <t>Gigha Wind Farm Battery Project</t>
  </si>
  <si>
    <t>The 1.68 MWh energy storage system, will enable Gigha&amp;#039;s island community to generate electricity from a fourth 330 kW turbine without applying a constraint on the voltage. Currently the Enercon-made turbine is limited to 225 kW.  Gigha&amp;#039;s three original Vestas V27 turbines, with a combined capacity of 675 kW, comprise one of Scotland&amp;#039;s first community wind farms. The island is connected to the mainland via an 11 kV cable, one of the longest overhead lines in Scotland.</t>
  </si>
  <si>
    <t>Gigha</t>
  </si>
  <si>
    <t>Scotland</t>
  </si>
  <si>
    <t>http://www.communityenergyscotland.org.uk/gigha-battery-project.asp</t>
  </si>
  <si>
    <t>12.11.2013</t>
  </si>
  <si>
    <t>Gigha Island Community (Multiple Owners)</t>
  </si>
  <si>
    <t>Jabil Circuit</t>
  </si>
  <si>
    <t>Department of Energy and Climate Change</t>
  </si>
  <si>
    <t>Linthal 2015 (Linth-Limmern Expansion) Pumped Hydro Storage Power Plant</t>
  </si>
  <si>
    <t>A new underground pumped storage power plant to pump water back from the Limmernsee to the Muttsee, 630 meters higher. The new plant will have a performance and a turbine output of 1000 MW each. Thus, the capacity of power plants Lintharena-Limmern increased (KLL) from currently 480 MW to 1480 MW. Construction is expected to take 5 years with commissioning in 2015/2016. The investment for this project is estimated at around 2.1 billion Swiss francs. The project required an early relicensing of KLL. Kraftwerke Linth-Limmern AG (KLL) is the owner of the plant and is a joint partnership between the Canton of Glarus and Axpo.</t>
  </si>
  <si>
    <t>Linthal</t>
  </si>
  <si>
    <t>http://www.axpo.com/axpo/ch/en/axpo-erleben/linthal-2015.html</t>
  </si>
  <si>
    <t>Nagarjuna Sagar Pumped Hydro Station Tail Pond Project</t>
  </si>
  <si>
    <t>Presently, the 700 MW reversible hydro turbines (7 x 100 MW) located at the toe of Nagarjuna Sagar Dam are unable to operate in pumping mode due to non availability of tail pond for storing the released water during the power generation mode. With the completion of tail pond, surplus electricity from the electricity grid would be used for pumping the water back to the Nagarjuna Sagar reservoir and recycled for meeting peaking load on daily basis. Thus surplus electricity is consumed when it is available and used to meet the peak electricity requirements without letting the water out of the Nagarjuna Sagar tail pond. 700 MW peaking power for eight hours duration can be met from the one Tmcft of live storage water capacity available in the tail pond.  http://en.wikipedia.org/wiki/Nagarjuna_Sagar_Dam</t>
  </si>
  <si>
    <t>Satrasala</t>
  </si>
  <si>
    <t>http://en.wikipedia.org/wiki/Nagarjuna_Sagar_tail_pond</t>
  </si>
  <si>
    <t>Venda Nova III Pumped Hydro Station</t>
  </si>
  <si>
    <t>In early 2015, Venda Nova III will be connected to the grid, becoming Portugalâ€™s largest hydroelectric power station. The project includex engineering and civil construction works for nearly 9 kilometers of underground tunnels, a below-ground powerhouse chamber more than 50 meters high, surge and intake shafts, as well as all other related infrastructure.   http://www.renewableenergyworld.com/rea/blog/post/2010/12/pumped-hydro-to-be-installed-at-portugals-venda-nova-iii</t>
  </si>
  <si>
    <t>Vieira do Minho</t>
  </si>
  <si>
    <t>Distrito de Braga</t>
  </si>
  <si>
    <t>http://www.eib.org/attachments/pipeline/20080728_nts1_pt.pdf</t>
  </si>
  <si>
    <t>Alba Nova 1 Solar Power Plant</t>
  </si>
  <si>
    <t>Alba Nova 1 is the first utility-scale demonstration project in France in the field of Concentrated Solar Power (CSP) demonstrating an innovative CSP Fresnel technology with Thermal energy storage capability developed by Solar Euromed . Alba Nova 1 is backed by Caisse des DÃ©pots et Consignations, the French public sovereign fund and obtained a 20-year tariff obtained on a competitive basis through a national tender issued by the French Government and a guarantee over annual production provided by a recognized EPC contractor.</t>
  </si>
  <si>
    <t>Ghisonaccia</t>
  </si>
  <si>
    <t>http://www.nrel.gov/csp/solarpaces/project_detail.cfm/projectID=221</t>
  </si>
  <si>
    <t>20.10.2013</t>
  </si>
  <si>
    <t>Solar Euromed</t>
  </si>
  <si>
    <t>Habtoor Leighton Specon</t>
  </si>
  <si>
    <t>Archimede Solar Power Plant</t>
  </si>
  <si>
    <t>Archimede is a parabolic trough plant operating in Sicily, Italy. The plant produces steam (4.72-MW equivalent) sent to a combined-cycle steam turbine rated at 130 MW. This parabolic trough system is the first using molten salt as the heat-transfer fluid. A 2-tank direct system will provide 6.5 hours of thermal storage.</t>
  </si>
  <si>
    <t>Priolo Gargallo</t>
  </si>
  <si>
    <t>https://www.enelgreenpower.com/media/press/d/2010/07/at-priolo-enel-inaugurates-the-archimede-power-plant</t>
  </si>
  <si>
    <t>14.07.2010</t>
  </si>
  <si>
    <t>21.07.2008</t>
  </si>
  <si>
    <t>ENEL GEM</t>
  </si>
  <si>
    <t>ENEL</t>
  </si>
  <si>
    <t xml:space="preserve">Ait Baha Plant Thermal Storage - Airlight Energy </t>
  </si>
  <si>
    <t>Airlight Energy has recently completed construction of the Ait Baha CSP plant in Agadir, Morocco. Estimated to produce 2,390 MWh/yr, the plant is owned by Italgen Maroc. The plant is designed to recover waste heat from the cement factory and provide additional heat at higher temperature to the existing 12MW ORC Generator. It uses a pebble stone storage system.</t>
  </si>
  <si>
    <t>Ait Baha</t>
  </si>
  <si>
    <t>http://www.airlightenergy.com/ait-baha-csp-pilot-plant/</t>
  </si>
  <si>
    <t>Italgen Maroc</t>
  </si>
  <si>
    <t>Airlight Energy</t>
  </si>
  <si>
    <t>ETH Zurich, Switzerland</t>
  </si>
  <si>
    <t>Modelling and behavior prediction of the TES unit</t>
  </si>
  <si>
    <t>http://www.pre.ethz.ch/</t>
  </si>
  <si>
    <t>Termesol 50 (Valle 2) CSP Power Plant</t>
  </si>
  <si>
    <t>Technology:	Parabolic trough Land Area:	 230 hectares Solar Resource:	 2,097 kWh/m2/yr Cost (approx):	 320,000,000 Euro Cost Info Source:	Torresol Construction Job-Years:	900 Annual O&amp;amp;amp;M Jobs:	45 PPA/Tariff Date:	 January 1, 2010  Plant Configuration Solar Field Solar-Field Aperture Area:	 510,120 mÂ² # of Solar Collector Assemblies (SCAs):	 624 # of Loops:	 156 # of SCAs per Loop:	 4 SCA Aperture Area:	 817 mÂ² SCA Manufacturer (Model):	 Sener (SenerTrough) Heat-Transfer Fluid Type:	Diphenyl/Diphenyl Oxide Solar-Field Inlet Temp:	 293Â°C Solar-Field Outlet Temp:	 393Â°C Solar-Field Temp Difference:	 100Â°C  Power Block Turbine Capacity (Gross):	 49.9 MW Turbine Capacity (Net):	 49.9 MW Output Type:	Steam Rankine Power Cycle Pressure:	 100.0 bar Cooling Method:	Wet cooling Turbine Efficiency:	 38.1% @ full load Fossil Backup Type:	Natural gas  Thermal Storage Storage Type:	2-tank indirect Thermal Storage Description:	28,500 tons of molten salt.</t>
  </si>
  <si>
    <t>A-389 Pk 11</t>
  </si>
  <si>
    <t>San JosÃ© del Valle</t>
  </si>
  <si>
    <t>CÃ¡diz</t>
  </si>
  <si>
    <t>http://www.torresolenergy.com/TORRESOL/Press/torresol</t>
  </si>
  <si>
    <t>Torresol</t>
  </si>
  <si>
    <t>UTE</t>
  </si>
  <si>
    <t>Electricity Generation: 175,000 MWh/yr (Expected)</t>
  </si>
  <si>
    <t>Termosol 1 Solar Power Plant</t>
  </si>
  <si>
    <t>This concentrated solar power system generates 170 Gwh per year. It utilizes a SENER parabolic trough, a Flabeg RP3 mirror, and thermal oil as its heat transfer.   After the system was commissioned, various legislation was passed in Spain which changed the projected economic value of the plant.</t>
  </si>
  <si>
    <t>Navalvillar de Pela</t>
  </si>
  <si>
    <t>Badajoz</t>
  </si>
  <si>
    <t>http://www.nrel.gov/csp/solarpaces/project_detail.cfm/projectID=238</t>
  </si>
  <si>
    <t>01.03.2013</t>
  </si>
  <si>
    <t>NextEra, FPL</t>
  </si>
  <si>
    <t>SENER</t>
  </si>
  <si>
    <t>Electricity Generation: 180,000 MWh/yr (Estimated)</t>
  </si>
  <si>
    <t>Termosol 2 Solar Power Plant</t>
  </si>
  <si>
    <t>Technology:	Parabolic trough Lat/Long Location:	 39Â°11â€² 35.0â€³ North, 5Â°34â€² 34.0â€³ West Land Area:	 200 hectares Electricity Generation:	 180,000 MWh/yr (Estimated) PPA/Tariff Type:	 Real Decreto 661/2007 PPA/Tariff Rate:	 27.0 Euro cents per kWh PPA/Tariff Period:	 25 years PPA/Tariff Information:	Feed-in Tariff Project Type:	Commercial  Plant Configuration Solar Field Solar-Field Aperture Area:	 523,200 mÂ² # of Solar Collector Assemblies (SCAs):	 640 # of Loops:	 160 # of SCAs per Loop:	 4 SCA Aperture Area:	 817 mÂ² SCA Manufacturer (Model):	 Sener (SENERtrough) Mirror Manufacturer (Model):	Flabeg (RP3) Heat-Transfer Fluid Type:	Thermal Oil Solar-Field Inlet Temp:	 293Â°C Solar-Field Outlet Temp:	 393Â°C  Power Block Turbine Capacity (Gross):	 50.0 MW Turbine Capacity (Net):	 50.0 MW Output Type:	Steam Rankine Cooling Method:	Wet cooling Fossil Backup Type:	HTF Heaters (3x16MWt)</t>
  </si>
  <si>
    <t>http://helioscsp.com/nextera-energy-closes-its-spanish-subsidiary-for-the-ax-to-the-concentrated-solar-power-csp/</t>
  </si>
  <si>
    <t>NextEra Energy Espana Operating Services</t>
  </si>
  <si>
    <t>KVK Energy Solar Project</t>
  </si>
  <si>
    <t>This project has been delayed.  Siemens Energy has been awarded three orders by different customers to supply a total of four steam turbine generator units for concentrating solar thermal power plants in the Indian state of Rajasthan.  The steam turbines of type SST-700 are intended for the Godawari, Abhijeet and Diwakar &amp;amp;amp; KVK parabolic trough solar power plants. With a total rating of 300 megawatts (MW), these concentrating solar power plants will make a contribution to meeting Indiaâ€™s growing electricity demand from solar power when they go on line in the spring of 2013.  All four concentrated power plant projects in the state of Rajasthan are being constructed as part of the Jawaharlal Nehru National Solar Mission (JNNSM), the Indian governmentâ€™s ongoing program for promoting solar power. The program envisages installing up to 20 gigawatts of solar power capacity in India by the year 2022.</t>
  </si>
  <si>
    <t>Askandra</t>
  </si>
  <si>
    <t>http://helioscsp.com/siemens-wins-orders-for-india-concentrating-solar-thermal-power-plants/</t>
  </si>
  <si>
    <t>16.10.2013</t>
  </si>
  <si>
    <t>KVK Energy Ventures Ltd</t>
  </si>
  <si>
    <t>Lanco Solar</t>
  </si>
  <si>
    <t>Gujarat Solar One</t>
  </si>
  <si>
    <t>This project appears to have never been built.</t>
  </si>
  <si>
    <t>Kutch</t>
  </si>
  <si>
    <t>http://www.nrel.gov/csp/solarpaces/project_detail.cfm/projectID=263</t>
  </si>
  <si>
    <t>Cargo Solar Power</t>
  </si>
  <si>
    <t>Lauren CCL</t>
  </si>
  <si>
    <t>Diwakar CSP Plant</t>
  </si>
  <si>
    <t>Lanco InfratechÂ </t>
  </si>
  <si>
    <t>Beijing Badaling Solar Tower - Institute of Electrical Engineering of Chinese Academy of Sciences</t>
  </si>
  <si>
    <t>Land Area:	 13 acres Solar Resource:	 1,290 kWh/m2/yr Project Type:	Demonstration and experimental platform  Plant Configuration Solar Field Heliostat Solar-Field Aperture Area:	 10,000 mÂ² # of Heliostats:	 100 Heliostat Aperture Area:	 100.0 mÂ² Heliostat Manufacturer:	 Himin Solar Heliostat Description:	64 facets, each facet 1.25x1.25 m2 Tower Height:	118 m Receiver Manufacturer:	Xiâ€™an Jiaotong University, Dongfang Boiler Group Co. Ltd. Receiver Type:	Cavity Receiver Heat-Transfer Fluid Type:	Water/Steam Receiver Inlet Temp:	 104C Receiver Outlet Temp:	 400C  Power Block Turbine Capacity (Gross):	 1.5 MW Turbine Capacity (Net):	 1.5 MW Turbine Manufacturer:	Hangzhou Steam Turbine Company Output Type:	Steam Rankine Cooling Method:	Wet cooling Annual Solar-to-Electricity Efficiency (Gross):	 13.7% Fossil Backup Type:	Oil-fired boiler  Thermal Storage Description:	Two stages: saturated steam/oil</t>
  </si>
  <si>
    <t>Yanqing County</t>
  </si>
  <si>
    <t>http://www.nrel.gov/csp/solarpaces/project_detail.cfm/projectID=253</t>
  </si>
  <si>
    <t>Concentrating Solar Power (CSP) Tower</t>
  </si>
  <si>
    <t>Institute of Electrical Engineering of Chinese Academy of SciencesÂ </t>
  </si>
  <si>
    <t>Institute of Electrical Engineering of Chinese Academy of Sciences</t>
  </si>
  <si>
    <t>1,950 MWh/yr</t>
  </si>
  <si>
    <t>Supcon Power Tower Solar Project</t>
  </si>
  <si>
    <t>Delhi 50MW tower solar thermal station is the first commercial operated tower solar thermal power station of China. The project uses a small mirror developed by SUPCON along with the tower solar thermal power technology of modular design, to achieve the domestication and industrialization of all equipment with the characteristics of advanced technology, high efficiency, reliable performance, and good economic benefits.  The purpose of SUPCON SOLAR Delhi project is to demonstrate the technological and economic feasibility of a CSP plant in China, and promote the development of CSP industry in China.  10 MW of Delhi  is currently operational.</t>
  </si>
  <si>
    <t>Delingha</t>
  </si>
  <si>
    <t>http://helioscsp.com/china-first-operational-10mw-tower-concentrated-solar-power-molten-salt-plant-in-delingha/</t>
  </si>
  <si>
    <t>18.03.2014</t>
  </si>
  <si>
    <t>27.08.2016</t>
  </si>
  <si>
    <t>28.11.2010</t>
  </si>
  <si>
    <t>Supcon Solar</t>
  </si>
  <si>
    <t>Zhejiang Supcon Solar</t>
  </si>
  <si>
    <t>Julich Solar Tower - Kraftanlagen MÃ¼nchen; German Aerospace Center, Solar-Institute JÃ¼lich</t>
  </si>
  <si>
    <t>Technology:	Power tower Lat/Long Location:	 50Â°54â€² 54.0â€³ North, 6Â°23â€² 16.0â€³ East Land Area:	 17 hectares Solar Resource:	 902 kWh/m2/yr Project Type:	Demonstration  Plant Configuration Solar Field Heliostat Solar-Field Aperture Area:	 17,650 mÂ² # of Heliostats:	 2,153 Heliostat Aperture Area:	 8.2 mÂ² Tower Height:	60 m Receiver Manufacturer:	Kraftanlagen MÃ¼nchen Heat-Transfer Fluid Type:	Air Receiver Outlet Temp:	 680C Power Block Turbine Capacity (Gross):	 1.673 MW Turbine Capacity (Net):	 1.5 MW Turbine Manufacturer:	Siemens Cooling Method:	Dry cooling</t>
  </si>
  <si>
    <t>JÃ¼lich</t>
  </si>
  <si>
    <t>Rhineland</t>
  </si>
  <si>
    <t>http://www.dlr.de/en/desktopdefault.aspx/tabid-5105/8598_read-19289/</t>
  </si>
  <si>
    <t>31.07.2007</t>
  </si>
  <si>
    <t>Concentrated Solar Power Tower</t>
  </si>
  <si>
    <t>DLR</t>
  </si>
  <si>
    <t>Kraftanlagen MÃ¼nchen ; German Aerospace Center, Solar-Institute JÃ¼lich</t>
  </si>
  <si>
    <t>Kraftanlagen MÃ¼nchen</t>
  </si>
  <si>
    <t>Eldorado Pumped Storage</t>
  </si>
  <si>
    <t>Closed-loop pumped storage project in early stage feasibility stage.</t>
  </si>
  <si>
    <t xml:space="preserve">Electric Supply Capacity, Electric Supply Reserve Capacity - Spinning, Electric Supply Reserve Capacity - Non-Spinning, Frequency Regulation, Renewables Capacity Firming, </t>
  </si>
  <si>
    <t>Clark County</t>
  </si>
  <si>
    <t>http://gridflexenergy.com</t>
  </si>
  <si>
    <t>14.01.2010</t>
  </si>
  <si>
    <t>Potentially paired with PV and/or Wind</t>
  </si>
  <si>
    <t>Gridflex Energy, LLC Principals</t>
  </si>
  <si>
    <t>Planta Solar 10 Solar Plant</t>
  </si>
  <si>
    <t>The solar field occupies 148 acres and is composed of 624 heliostats, each being 1,291 sq. ft. Designed by Abengoa Solar, these heliostats concentrate the solar radiation they capture onto a receiver located at the top of a 377-foot tower. PS10 also features a 30-minute storage capability, which enables the plant to continue running under conditions of low solar radiation and no insolation.</t>
  </si>
  <si>
    <t>SanlÃºcar La Mayor</t>
  </si>
  <si>
    <t>http://www.abengoasolar.com/web/en/plantas_solares/plantas_propias/espana/</t>
  </si>
  <si>
    <t>25.06.2007</t>
  </si>
  <si>
    <t>REE</t>
  </si>
  <si>
    <t>Abener - Teyma</t>
  </si>
  <si>
    <t>AS</t>
  </si>
  <si>
    <t>European Commission under FP5</t>
  </si>
  <si>
    <t>Andalusian Regional Government</t>
  </si>
  <si>
    <t>Manchasol 2 Solar Power Plant</t>
  </si>
  <si>
    <t>Technology:	Parabolic trough Land Area:	 200 hectares Solar Resource:	 2,208 kWh/m2/yr Source of Solar Resource:	Meteo Station Construction Job-Years:	600 Annual O&amp;amp;amp;M Jobs:	40 PPA/Tariff Rate:	 27.0 Euro cents per kWh PPA/Tariff Period:	 25 years roject Type:	Commercial  Generation Offtaker(s):	UniÃ³n Fenosa  Plant Configuration Solar Field Solar-Field Aperture Area:	 510,120 mÂ² # of Solar Collector Assemblies (SCAs):	 624 # of Loops:	 156 # of SCAs per Loop:	 4 SCA Aperture Area:	 817 mÂ² SCA Length:	 144 m # of Modules per SCA:	12 SCA Manufacturer (Model):	 Cobra Instalaciones y Servicios (Senertrough) Mirror Manufacturer (Model):	Flabeg (RP3) # of Heat Collector Elements (HCEs):	11,232 HCE Manufacturer:	Schott # of HCEs:	11,232 HCE Manufacturer:	Solel Heat-Transfer Fluid Type:	Diphenyl/Diphenyl oxide Solar-Field Inlet Temp:	 293Â°C Solar-Field Outlet Temp:	 393Â°C Solar-Field Temp Difference:	 100Â°C  Power Block Turbine Capacity (Gross):	 50.0 MW Turbine Capacity (Net):	 50.0 MW Turbine Manufacturer:	Siemens (Germany) Power Cycle Pressure:	 100.0 bar Cooling Method:	Wet cooling Cooling Method Description:	Cooling towers Turbine Efficiency:	 38.1% @ full load Annual Solar-to-Electricity Efficiency (Gross):	 16% Fossil Backup Type:	HTF heater Backup Percentage:	 12% Thermal Storage Storage Type:	2-tank indirect Thermal Storage Description:	28,500 tons of molten salt. 375 MWh. Tanks are 14 m high and 36 m in diameter.</t>
  </si>
  <si>
    <t>Alcazar de San Juan</t>
  </si>
  <si>
    <t>Ciudad Real</t>
  </si>
  <si>
    <t>http://www.nrel.gov/csp/solarpaces/project_detail.cfm/projectID=8</t>
  </si>
  <si>
    <t>Cobra O&amp;amp;M</t>
  </si>
  <si>
    <t>Cobra Instalaciones y Servicios</t>
  </si>
  <si>
    <t>Manchasol 1 Solar Power Plant</t>
  </si>
  <si>
    <t>Field of parabolic trough solar collectors of around 500,000m2. 50MW. EPC. Transmission fluid: Thermal oil. Molten salt storage. Steam generation cycle. Expected production: 175GWh/year. Occupied area: 200Ha approx. Hybridization with gas.</t>
  </si>
  <si>
    <t>http://www.nrel.gov/csp/solarpaces/project_detail.cfm/projectID=7</t>
  </si>
  <si>
    <t>La Florida Solar Power Plant</t>
  </si>
  <si>
    <t>The La Florida plant has the capacity to generate 49.9 MW power, using parabolic trough collectors, enough to power 45,000 homes. It has been built to meet Spain&amp;#039;s power consumption requirements through renewable sources. The plant is estimated to reduce more than 160,000 t of CO2 every year.  The plant is constituted in four parts - solar field, power block, thermal storage system and auxiliary systems.  The solar field comprises collector structure, mirrors, absorber tubes and thermal fluid system.  The length and absorption area of solar collector structures are 150 m and 822 mÂ² respectively. The power block features steam generator, steam turbine, condenser and cooling towers. The capacity of the turbine is 49.9 MW. The auxiliary system consists of water treatment plants, a fire protection system, a liquid natural gas station, emergency generators and a transformer substation.  The plant is built on an approximated rectangular surface of 220 ha, which is occupied by 672 parabolic trough collectors with 225,792 mirrors and 550,000 mÂ² of absorption area. It covers a surface equivalent to 220 soccer fields.</t>
  </si>
  <si>
    <t>Alvarado</t>
  </si>
  <si>
    <t>http://www.smartplanet.com/blog/smart-takes/spain-overtakes-us-in-solar-power-with-la-florida-plant/9014</t>
  </si>
  <si>
    <t>01.07.2008</t>
  </si>
  <si>
    <t>Renovables SAMCA</t>
  </si>
  <si>
    <t>La Dehesa Solar Power Plant</t>
  </si>
  <si>
    <t>La Dehesa is a 49.9 MW concentrated solar power plant using a parabolic trough to radiate solar energy which is then stored with molten salts technology. The plant has 225,792 mirrors arranged in rows and 672 solar collectors which occupy a total length of 100 km. It is located in La Garovilla, Badajoz and is owned by Renovables SAMCA. With an annual production of 160 million kWh, La Dehesa supplies electricity for more than 45,000 homes, preventing the emission of 160,000 tons of carbon dioxide, the same amount a coal thermal plant would produce to provide the same amount of energy.</t>
  </si>
  <si>
    <t>La Garrovilla</t>
  </si>
  <si>
    <t>http://www.nrel.gov/csp/solarpaces/project_detail.cfm/projectID=26</t>
  </si>
  <si>
    <t>29.10.2010</t>
  </si>
  <si>
    <t>La Africana Solar Power Plant</t>
  </si>
  <si>
    <t>Technology:	Parabolic trough Lat/Long Location:	 37Â°44â€² 52.0â€³ North, 5Â°6â€² 56.0â€³ West Land Area:	 252 hectares Solar Resource:	 1,950 kWh/m2/yr Cost (approx):	 387,000,000 Euros Construction Job-Years:	300 Annual O&amp;amp;amp;M Jobs:	40 PPA/Tariff Type:	 Real Decreto 661/2007 PPA/Tariff Rate:	 27.0 Euro cents per kWh PPA/Tariff Period:	 25 years PPA/Tariff Information:	Feed-in Tariff Project Type:	Commercial  Plant Configuration Solar Field Solar-Field Aperture Area:	 550,000 mÂ² # of Solar Collector Assemblies (SCAs):	 672 # of Loops:	 168 # of SCAs per Loop:	 4 SCA Length:	 150 # of Modules per SCA:	12 SCA Manufacturer (Model):	 Sener (SenerTrough) Solar-Field Inlet Temp:	 293Â°C Solar-Field Outlet Temp:	 393Â°C Solar-Field Temp Difference:	 100Â°C  Power Block Turbine Capacity (Gross):	 50.0 MW Turbine Capacity (Net):	 50.0 MW Output Type:	Steam Rankine Cooling Method:	Wet cooling  Thermal Storage Type:	2-tank indirect</t>
  </si>
  <si>
    <t>Posadas</t>
  </si>
  <si>
    <t>http://www.nrel.gov/csp/solarpaces/project_detail.cfm/projectID=236</t>
  </si>
  <si>
    <t>21.11.2012</t>
  </si>
  <si>
    <t>Ortiz/TSK/Magtel</t>
  </si>
  <si>
    <t>Electricity Generation: 170,000 MWh/yr (Estimated)</t>
  </si>
  <si>
    <t>Extresol 2 Solar Power Plant</t>
  </si>
  <si>
    <t>Technology:	Parabolic trough Lat/Long Location:	 38Â°39â€² North, 6Â°44â€² West Land Area:	 200 hectares Solar Resource:	 2,168 kWh/m2/yr Source of Solar Resource:	Meteo Station Construction Job-Years:	600 Annual O&amp;amp;amp;M Jobs:	40 PPA/Tariff Type:	 Real Decreto 661/2007 PPA/Tariff Rate:	 27.0 Euro cents per kWh PPA/Tariff Period:	 25 years Project Type:	Commercial  Plant Configuration Solar Field Solar-Field Aperture Area:	 510,120 mÂ² # of Solar Collector Assemblies (SCAs):	 624 # of Loops:	 156 # of SCAs per Loop:	 4 SCA Aperture Area:	 817 mÂ² SCA Length:	 144 m # of Modules per SCA:	12 SCA Manufacturer (Model):	 Cobra Instalaciones y Servicios (SENERTROUGH) Mirror Manufacturer (Model):	Flabeg (RP3) # of Heat Collector Elements (HCEs):	22,464 HCE Manufacturer (Model):	Solel (UVAC 2008) HCE Type (Length):	 Evacuated (4 m) Heat-Transfer Fluid Type:	Diphenyl/Biphenyl oxide Solar-Field Inlet Temp:	 293Â°C Solar-Field Outlet Temp:	 393Â°C Solar-Field Temp Difference:	 100Â°C  Power Block Turbine Capacity (Gross):	 49.9 MW Turbine Capacity (Net):	 49.9 MW Turbine Manufacturer:	Siemens (Germany) Power Cycle Pressure:	 100.0 bar Cooling Method:	Wet cooling Cooling Method Description:	Cooling towers Turbine Efficiency:	 38.1% @ full load Annual Solar-to-Electricity Efficiency (Gross):	 16% Fossil Backup Type:	HTF heater Backup Percentage:	 12%  Thermal Storage Storage Type:	2-tank indirect Thermal Storage Description:	28,500 tons of molten salt. 1,010 MWh. Tanks are 14 m high and 36 m in diameter.</t>
  </si>
  <si>
    <t>Torre de Miguel Sesmero</t>
  </si>
  <si>
    <t>http://www.nrel.gov/csp/solarpaces/project_detail.cfm/projectID=11</t>
  </si>
  <si>
    <t>08.05.2009</t>
  </si>
  <si>
    <t>Extresol 3 Solar Power Plant</t>
  </si>
  <si>
    <t>Technology:	Parabolic trough Lat/Long Location:	 38Â°39â€² North, 6Â°44â€² West Land Area:	 200 hectares Solar Resource:	 2,168 kWh/m2/yr Source of Solar Resource:	Meteo Station Construction Job-Years:	600 Annual O&amp;amp;amp;M Jobs:	40 PPA/Tariff Type:	 Real Decreto 661/2007 PPA/Tariff Rate:	 27.0 Euro cents per kWh PPA/Tariff Period:	 25 years Project Type:	Commercial  Plant Configuration Solar Field Solar-Field Aperture Area:	 510,120 mÂ² # of Solar Collector Assemblies (SCAs):	 624 # of Loops:	 156 # of SCAs per Loop:	 4 SCA Aperture Area:	 817 mÂ² SCA Length:	 144 m # of Modules per SCA:	12 SCA Manufacturer (Model):	 Cobra Instalaciones y Servicios (SENERTROUGH) Mirror Manufacturer (Model):	Flabeg (RP3) # of Heat Collector Elements (HCEs):	22,464 HCE Manufacturer (Model):	Solel (UVAC 2008) HCE Type (Length):	 Evacuated (4 m) Heat-Transfer Fluid Type:	Diphenyl/Biphenyl oxide Solar-Field Inlet Temp:	 293Â°C Solar-Field Outlet Temp:	 393Â°C Solar-Field Temp Difference:	 100Â°C  Power Block Turbine Capacity (Gross):	 50.0 MW Turbine Capacity (Net):	 50.0 MW Turbine Manufacturer:	Siemens (Germany) Power Cycle Pressure:	 100.0 bar Cooling Method:	Wet cooling Cooling Method Description:	Cooling towers Turbine Efficiency:	 38.1% @ full load Annual Solar-to-Electricity Efficiency (Gross):	 16% Fossil Backup Type:	HTF heater Backup Percentage:	 12%  Thermal Storage Storage Type:	2-tank indirect Thermal Storage Description:	28,500 tons of molten salt. 1,010 MWh. Tanks are 14 m high and 36 m in diameter.</t>
  </si>
  <si>
    <t>http://www.nrel.gov/csp/solarpaces/project_detail.cfm/projectID=14</t>
  </si>
  <si>
    <t>Extresol 1 Solar Power Plant</t>
  </si>
  <si>
    <t>Technology:	Parabolic trough Lat/Long Location:	 38Â°39â€² North, 6Â°44â€² West Land Area:	 200 hectares Solar Resource:	 2,168 kWh/m2/yr Source of Solar Resource:	Meteo Station  Construction Job-Years:	600 Annual O&amp;amp;amp;M Jobs:	40 PPA/Tariff Date:	 January 1, 2010 PPA/Tariff Type:	 Real Decreto 661/2007 PPA/Tariff Rate:	 27.0 Euro cents per kWh PPA/Tariff Period:	 25 years Project Type:	Commercial  Plant Configuration Solar Field Solar-Field Aperture Area:	 510,120 mÂ² # of Solar Collector Assemblies (SCAs):	 624 # of Loops:	 156 # of SCAs per Loop:	 4 SCA Aperture Area:	 817 mÂ² SCA Length:	 144 m # of Modules per SCA:	12 SCA Manufacturer (Model):	 UTE CT Extresol-1 (SENERTROUGH) Mirror Manufacturer (Model):	Flabeg (RP3) # of Heat Collector Elements (HCEs):	22,464 HCE Manufacturer (Model):	Schott (PTR 70) HCE Type (Length):	 Evacuated (4 m) Heat-Transfer Fluid Type:	Diphenyl/Biphenyl oxide Solar-Field Inlet Temp:	 293Â°C Solar-Field Outlet Temp:	 393Â°C Solar-Field Temp Difference:	 100Â°C  Power Block Turbine Capacity (Gross):	 50.0 MW Turbine Manufacturer:	Siemens (Germany) Output Type:	Steam Rankine Power Cycle Pressure:	 100.0 bar Cooling Method:	Wet cooling Cooling Method Description:	Cooling towers Turbine Efficiency:	 38.1% @ full load Annual Solar-to-Electricity Efficiency (Gross):	 16% Fossil Backup Type:	HTF heater Backup Percentage:	 12%  Thermal Storage Storage Type:	2-tank indirect Thermal Storage Description:	28,500 tons of molten salt. 1,010 MWh. Tanks are 14 m high and 36 m in diameter.</t>
  </si>
  <si>
    <t>http://www.nrel.gov/csp/solarpaces/project_detail.cfm/projectID=10</t>
  </si>
  <si>
    <t>03.10.2009</t>
  </si>
  <si>
    <t>UTE CT Extresol-1: Cobra</t>
  </si>
  <si>
    <t>Casablanca Solar Power Plant</t>
  </si>
  <si>
    <t>Technology:	Parabolic trough Land Area:	 200 hectares PPA/Tariff Type:	 Real Decreto 661/2007 PPA/Tariff Rate:	 27.0 Euro cents per kWh PPA/Tariff Period:	 25 years PPA/Tariff Information:	Feed-in Tariff Project Type:	Commercial  Plant Configuration Solar Field Solar-Field Aperture Area:	 510,120 mÂ² # of Solar Collector Assemblies (SCAs):	 624 # of Loops:	 156 # of SCAs per Loop:	 4 SCA Aperture Area:	 817 mÂ² SCA Length:	 144 m # of Modules per SCA:	12 SCA Manufacturer (Model):	 Sener (SENERtrough) Mirror Manufacturer (Model):	Flabeg (RP3) # of Heat Collector Elements (HCEs):	22,464 HCE Manufacturer (Model):	Solel (UVAC 2008) HCE Type (Length):	 Evacuated (4 m) HTF Company:	Diphenyl/Biphenyl oxide Solar-Field Inlet Temp:	 293Â°C Solar-Field Outlet Temp:	 393Â°C  Power Block Turbine Capacity (Gross):	 50.0 MW Turbine Capacity (Net):	 50.0 MW Turbine Manufacturer:	Siemens (Germany) Output Type:	Steam Rankine Power Cycle Pressure:	 100.0 bar Cooling Method:	Wet cooling Cooling Method Description:	Cooling towers Turbine Efficiency:	 38.1% @ full load Fossil Backup Type:	HTF heater Backup Percentage:	 12%</t>
  </si>
  <si>
    <t>Talarrubias</t>
  </si>
  <si>
    <t>http://www.nrel.gov/csp/solarpaces/project_detail.cfm/projectID=240</t>
  </si>
  <si>
    <t>Electricity Generation: 160,000 MWh/yr (Estimated)</t>
  </si>
  <si>
    <t>Caceres Solar Power Plant</t>
  </si>
  <si>
    <t>Technology:	Parabolic trough Lat/Long Location:	 40Â°3â€² 38.0â€³ North, 6Â°16â€² 32.0â€³ West Land Area:	 200 hectares PPA/Tariff Type:	 Real Decreto 661/2007 PPA/Tariff Rate:	 27.0 Euro cents per kWh PPA/Tariff Period:	 25 years PPA/Tariff Information:	Feed-in Tariff Project Type:	Commercial  Plant Configuration Solar Field Solar-Field Aperture Area:	 510,120 mÂ² # of Solar Collector Assemblies (SCAs):	 624 # of Loops:	 156 # of SCAs per Loop:	 4 SCA Aperture Area:	 817 mÂ² SCA Length:	 144 m # of Modules per SCA:	12 SCA Manufacturer (Model):	 Sener (SenerTrough) Mirror Manufacturer (Model):	Flabeg (RP3) # of Heat Collector Elements (HCEs):	22,464 HCE Manufacturer (Model):	Solel (UVAC 2008) HCE Type (Length):	 Evacuated (4 m) Heat-Transfer Fluid Type:	Diphenyl/Biphenyl oxide Solar-Field Inlet Temp:	 293Â°C Solar-Field Outlet Temp:	 393Â°C  Power Block Turbine Capacity (Gross):	 50.0 MW Turbine Capacity (Net):	 50.0 MW Turbine Manufacturer:	Siemens Turbine Description:	SST-700 Output Type:	Steam Rankine Power Cycle Pressure:	 100.0 bar Cooling Method:	Wet cooling Cooling Method Description:	Cooling towers Turbine Efficiency:	 38.1% @ full load Fossil Backup Type:	HTF heater Backup Percentage:	 12%</t>
  </si>
  <si>
    <t>Valdeobispo</t>
  </si>
  <si>
    <t>http://www.cspworld.org/cspworldmap/caceres</t>
  </si>
  <si>
    <t>Electricity Generation: 170,000 MWh / yr (Expected)</t>
  </si>
  <si>
    <t>Astexol II Solar Power Plant</t>
  </si>
  <si>
    <t>Technology:	Parabolic trough Status:	Operational Country:	Spain City:	Olivenza Region:	Badajoz Lat/Long Location:	 38Â°48â€² 36.0â€³ North, 7Â°3â€² 9.0â€³ West Land Area:	 160 hectares Solar Resource:	 2,052 kWh/m2/yr Construction Job-Years:	500 Annual O&amp;amp;amp;M Jobs:	50 PPA/Tariff Type:	 Real Decreto 661/2007 PPA/Tariff Rate:	 27.0 Euro cents per kWh PPA/Tariff Period:	 25 years PPA/Tariff Information:	Feed-in Tariff Project Type:	Commercial  Plant Configuration Solar Field Solar-Field Aperture Area:	 510,120 mÂ² # of Solar Collector Assemblies (SCAs):	 624 # of SCAs per Loop:	 4 SCA Aperture Area:	 817 mÂ² SCA Length:	 149 # of Modules per SCA:	12 SCA Manufacturer (Model):	 Flagsol (SKAL-ET 150) Heat-Transfer Fluid Type:	Thermal Oil Solar-Field Inlet Temp:	 293Â°C Solar-Field Outlet Temp:	 393Â°C Solar-Field Temp Difference:	 100Â°C  Power Block Turbine Capacity (Gross):	 50.0 MW Turbine Capacity (Net):	 50.0 MW Output Type:	Steam Rankine Power Cycle Pressure:	 100.0 bar Cooling Method:	Wet cooling Cooling Method Description:	Cooling Towers Annual Solar-to-Electricity Efficiency (Gross):	 15% Fossil Backup Type:	HTF Boiler</t>
  </si>
  <si>
    <t>Olivenza</t>
  </si>
  <si>
    <t>http://www.nrel.gov/csp/solarpaces/project_detail.cfm/projectID=229</t>
  </si>
  <si>
    <t>30.07.2009</t>
  </si>
  <si>
    <t>Elecnor, Aries, ABM AMRO</t>
  </si>
  <si>
    <t>Electricity Generation: 170,000 MWh/yr</t>
  </si>
  <si>
    <t>Aste 1B Solar Power Plant</t>
  </si>
  <si>
    <t>Elecnor has signed a project finance agreement valued at 475 million euros, alongside a group of 9 national and international institutions, to fund 2 solar power plants of 50 MW each in the municipal district of AlcÃ¡zar de San Juan (Ciudad Real).  Elecnor finalizes financing for three thermal solar power projects which are currently being developed in Spain alongside the Eiser infrastructure fund and Aries engineering. These projects will begin operations throughout 2012. In March 2010, Elecnor had in fact already signed a similar project finance agreement with 7 financial institutions valued at 225 million euros to build the first thermal solar power plant in Badajoz, also of 50 MW.</t>
  </si>
  <si>
    <t>AlcÃ¡zar de San Juan</t>
  </si>
  <si>
    <t>http://helioscsp.com/elecnor-seals-the-deal-to-finance-two-solar-power-plants-in-ciudad-real/</t>
  </si>
  <si>
    <t>Elecnor/Aries/ABM AMROÂ </t>
  </si>
  <si>
    <t>Electricity Generation: 170,000 MWh/yr (Expected/Planned)</t>
  </si>
  <si>
    <t>Aste 1A Solar Power Plant</t>
  </si>
  <si>
    <t>Arcosol 50 (Valle 1)</t>
  </si>
  <si>
    <t>Solar Field Solar-Field Aperture Area:	 510,120 mÂ² # of Solar Collector Assemblies (SCAs):	 624 # of Loops:	 156 # of SCAs per Loop:	 4 SCA Aperture Area:	 817 mÂ² SCA Manufacturer (Model):	 Sener (SenerTrough) Heat-Transfer Fluid Type:	Diphenyl/Diphenyl Oxide Solar-Field Inlet Temp:	 293Â°C Solar-Field Outlet Temp:	 393Â°C Solar-Field Temp Difference:	 100Â°C  Power Block Turbine Capacity (Gross):	 49.9 MW Turbine Capacity (Net):	 49.9 MW Output Type:	Steam Rankine Power Cycle Pressure:	 100.0 bar Cooling Method:	Wet cooling Turbine Efficiency:	 38.1% @ full load Fossil Backup Type:	Natural gas</t>
  </si>
  <si>
    <t>http://www.torresolenergy.com/TORRESOL/Press/torresol-launches-operations-spain</t>
  </si>
  <si>
    <t>Â Abu Dhabi Future Energy Company</t>
  </si>
  <si>
    <t>TORRESOL O&amp;amp;M</t>
  </si>
  <si>
    <t>TORRESOL ENERGY INVESTMENTS</t>
  </si>
  <si>
    <t>Bank Consortium</t>
  </si>
  <si>
    <t xml:space="preserve">Enel Dirillo Substation BESS Project </t>
  </si>
  <si>
    <t>To support such efforts in southern Italy, ABB will provide Enel Distribuzione with a battery energy storage system that will enable the utility to study the benefits of using such facilities in their distribution network. The system will be installed at the Contrada Dirillo distribution substation in Ragusa province in southern Sicily.    It can provide 2 megawatts (MW) of power for up 30 minutes and will be housed in three factory-tested containers â€“ two containing lithium-ion batteries and a third accommodating the power conversion and energy management systems.   The Energy Storage System will be used to control the energy flow between Enel&amp;#039;s network and the national Grid.</t>
  </si>
  <si>
    <t>Contrada Dirillo</t>
  </si>
  <si>
    <t>Ragusa</t>
  </si>
  <si>
    <t>http://www.abb.com/cawp/seitp202/8c2b9149039d2d0ec1257b5200331466.aspx</t>
  </si>
  <si>
    <t>Enel Distribuzione</t>
  </si>
  <si>
    <t>FIB</t>
  </si>
  <si>
    <t xml:space="preserve">Sumba Island Microgrid Project </t>
  </si>
  <si>
    <t>Sumba Island is located in eastern Indonesia and was originally known as Sandalwood Island (as it exported sandalwood). Sumba Island is home to over 600,000 people and is one of the Lesser Sunda Islands, and is in the province of East Nusa Tenggara.   The VRB ESS will provide real and reactive power to Sumba, a small island in eastern Indonesia that has poor power supply. Using the ESS, the grid can support power to the island when the main grid is interrupted. This will in turn generate a smooth output of power, increasing the renewable accommodation capability. The PCS100 ESS battery solution can help energy storage devices, such as batteries,  achieve stable storage and release of electrical energy  through frequency modulation and voltage regulation. For a power system, PCS100 ESS is just like a conventional synchronous generator featuring power electronics and advanced control technologies. Its inertial characteristics depend on the internal control system, which is aligned to the grid frequency and its change, and energy conversion is recognized on this basis.</t>
  </si>
  <si>
    <t xml:space="preserve">Electric Energy Time Shift, Electric Supply Capacity, Microgrid Capability, </t>
  </si>
  <si>
    <t>Sumba</t>
  </si>
  <si>
    <t>East Nusa Tenggara</t>
  </si>
  <si>
    <t>http://www.abb.com/cawp/seitp202/859780f0ee41adeec1257af60038b371.aspx</t>
  </si>
  <si>
    <t>08.08.2012</t>
  </si>
  <si>
    <t xml:space="preserve">Tomamae Wind Farm </t>
  </si>
  <si>
    <t>The Tomamae Wind Villa Power Plant continues to be one of the worldâ€™s largest vanadium redox flow battery energy storage installations and, at the time of commissioning in 2000, was Japanâ€™s first and largest wind power plant. In 2005, Sumitomo Electric International (Osaka, Japan) was contracted to install a vanadium flow battery system at the existing 30.6 MW Tomamae Wind Villa on the island of Hokkaido, Japan. The primary intent of the battery system is to provide â€œwind smoothingâ€ for the intermittent and variable wind plant.  The facility has operated well since 5 January 2005, sometimes performing over 50 charge-discharge cycles per hour. By acting as a rapid source and sink for the sometimes highly variable wind energy production, this facility has reduced the ramping rates of the wind farmâ€™s output with respect to the rest of the islandâ€™s grid by reducing the peaks and valleys of the wind farm energy output.   The project is located on a Tomamae Town managed stock farm.  Scenery and farm land utilization is preserved by burying the power cables and installing transformers in the turbine towers. The energy storage facility is configured with 16 modules rated at 250 kW each, which gives the entire facility 4 MW with 6 MWh of storage (90 minutes).  Pulse power of 6 MW exists, but only for 20 minutes.  The project was developed and is owned by J-Power, the largest electric utility in Japan. While moving into wind generation, J-Power produces most of itâ€™s electricity from coal-fired and hydroelectric power plants. Other J-Power wind generation projects include the 65.98 MW Koriyama Nunobiki-kogen Wind Power Plant, 24.75 MW Nikaho Highland Wind Project, 21 MW Green Power  Kuzumaki Wind Farm, and the 22 MW J-Wind Tahara plants.</t>
  </si>
  <si>
    <t>Tomamae</t>
  </si>
  <si>
    <t>http://www.sandia.gov/ess/EESAT/2007_papers/0018.pdf</t>
  </si>
  <si>
    <t>30.6 MW Wind Farm</t>
  </si>
  <si>
    <t>New Energy and Industrial Technology Development Organization (NEDO)</t>
  </si>
  <si>
    <t>India One Solar Thermal Plant - World Renewal Spiritual Trust (WRST)</t>
  </si>
  <si>
    <t>In 2011 the World Renewal Spiritual Trust initiated the design, development and installation of â€œIndia Oneâ€, a 1 MW solar thermal power plant with 16 hours storage for continuous operation. This research project uses the in-house developed 60 m2 parabolic dish and features an innovative thermal storage for night operation. The 60 m2 dish is a proven technology and is based upon 15 years of experience with the parabolic concentrator with fixed focus. The concentrated solar power plant (CSP) will generate heat and power for a campus of 25,000 people.</t>
  </si>
  <si>
    <t>Talheti</t>
  </si>
  <si>
    <t>Abu Road</t>
  </si>
  <si>
    <t>http://india-one.net</t>
  </si>
  <si>
    <t>World Renewal Spiritual Trust (WRST)</t>
  </si>
  <si>
    <t>Indian Ministry of New and Renewable Energy Sources (MNRE)</t>
  </si>
  <si>
    <t>German Federal Ministry for the Environment, Natures Conservation, and Nuclear Safety (BMU)</t>
  </si>
  <si>
    <t>Sun-carrier Omega Net Zero Building in Bhopal</t>
  </si>
  <si>
    <t>The Sun Carrier Omega Net-Zero Energy Building in Bhopal, Madhya Pradesh, is an off-grid solar powered facility. Energy generated by the sun-tracking Sun Carrier solar PV systems feeds the lighting and air conditioning load for the building, while also charging the large capacity cellcube vanadium redox flow battery and energy management system.</t>
  </si>
  <si>
    <t>Bhopal</t>
  </si>
  <si>
    <t>Madhya Pradesh</t>
  </si>
  <si>
    <t>http://www.suncarrieromega.com/suncarrieromega-casestudies.asp</t>
  </si>
  <si>
    <t>SunCarrier Omega Pvt. Ltd.</t>
  </si>
  <si>
    <t>Gildemeister</t>
  </si>
  <si>
    <t>Graciosa Project - Younicos &amp;amp; Recharge</t>
  </si>
  <si>
    <t>As on many islands of similar size, the share of renewables on Graciosa is currently limited to only 15 percent annually. No matter how many wind turbines or photovoltaic power plants are added to the grid, the lionâ€™s share of the electricity supply has to be produced by diesel generators.  To break this dependence on diesel fuel, intelligent power controls and a purpose-built Energy Management System make the current grid independent of conventional generators, whose rotating mass now sets the pace. The new system combines software with a 6 MW / 3.2 MWh battery storage system, a 4.5 megawatt wind park and a 1 megawatt photovoltaic power plant.  The new, hybrid power system on Graciosa can immediately use up to 100 percent sun and wind power. The diesel generators will only be needed for back-up in weeks with very poor weather conditions. This means we can cover an annual average of up to 70 percent of the islandâ€™s power demand with renewables.    The project is expected to save Portugal â‚¬1.5 million over the projectâ€™s 20-year lifespan.  https://www.engerati.com/article/%E2%80%9Cgraciosa%E2%80%9D-game-changing-renewable-energy-project</t>
  </si>
  <si>
    <t xml:space="preserve">Distribution upgrade due to solar, Distribution upgrade due to wind, Electric Supply Capacity, Onsite Renewable Generation Shifting, Renewables Capacity Firming, </t>
  </si>
  <si>
    <t>Azores</t>
  </si>
  <si>
    <t>http://www.leclanche.com/markets-solutions/graciosa-project/</t>
  </si>
  <si>
    <t>Electricidade dos AÃ§ores</t>
  </si>
  <si>
    <t>4.5 MW wind and 1 MW solar</t>
  </si>
  <si>
    <t>Recharge</t>
  </si>
  <si>
    <t>LeclanchÃ©</t>
  </si>
  <si>
    <t>All Parties</t>
  </si>
  <si>
    <t>Younicos; Recharge</t>
  </si>
  <si>
    <t>Affiliate of Recharge</t>
  </si>
  <si>
    <t>https://youtu.be/9K2rX1vVI6A</t>
  </si>
  <si>
    <t>Wakkanai Megasolar Project</t>
  </si>
  <si>
    <t>Wakkanai Mega-Solar Project: NEDO funded this 5 MW PV and 1.5 MW NAS battery on Hokkaido island. The Japan Electric Power Exchange installed a 4 MW NAS battery for a 51-MW wind farm in 2008.</t>
  </si>
  <si>
    <t>Wakkanai</t>
  </si>
  <si>
    <t>Hokkaido Prefecture</t>
  </si>
  <si>
    <t>http://www.meidensha.com/products/case/prod_01/prod_01_03/prod_01_03_01/prod_01_03_01_01/1210633_4248.html</t>
  </si>
  <si>
    <t>Wakkanai City Government</t>
  </si>
  <si>
    <t>Meidensha Corporation</t>
  </si>
  <si>
    <t>Enel Isernia Smart Grid Project</t>
  </si>
  <si>
    <t>Enel Distribuzione has begun installing the first smart grid in Italy, and one of the first in Europe, in Isernia. The technology installed will make it possible to optimally regulate the bi-directional flow of electricity generated from renewable resources on low and medium-voltage networks. A total investment of 10 million euros is projected for this Molise â€œpilot projectâ€.  Several thousand customers will take part in the project. The pilot smart grid linked to the Carpinone substation encompasses:  Systems for estimating electricity generated from renewable resources; sensors for the advanced monitoring of grid volumes; interaction with electricity generators to provide advanced regulation of input flows; storage using lithium-ion battery technology, with a capacity of 0.7 MW (0.5 MWh), to modulate flows of electricity, built by Siemens to Enel specifications; recharging stations for electric vehicles; equipment installed in homes to allow customers to monitor their consumption.  Enel is currently implementing a 10-year restructuring plan for its entire distribution network (over 1 million kilometers), coordinated with programs for encouraging the introduction of smart grids launched by the European Commission.</t>
  </si>
  <si>
    <t>Carpinone</t>
  </si>
  <si>
    <t>Isernia</t>
  </si>
  <si>
    <t>http://www.enel.com/en-gb/sustainability/news_events/press_releases/enel-distribuzione-italy-s-first-smart-grid-in-isernia/r/1648124</t>
  </si>
  <si>
    <t>11.04.2011</t>
  </si>
  <si>
    <t>29.02.2012</t>
  </si>
  <si>
    <t>Secondary substation</t>
  </si>
  <si>
    <t>Sanyo</t>
  </si>
  <si>
    <t>Enel Ventotene Project - Siemens</t>
  </si>
  <si>
    <t>The 300 kW, 600 kWh lithium-ion battery being installed in Ventotene will be integrated with diesel generators that provide electricity to the island by the end of the year and will store electricity for use when there are peaks in demand. The island&amp;#039;s 750 inhabitants, which become thousands when it fills up with tourists in the summertime, will enjoy the benefits of a device that:  - Modulates generators, enabling them to operate at high efficiency rate  - Makes electricity supply more secure  - Reduces the annual fossil fuel consumption by 25%   - Cuts greenhouse gases emissions  - Integrates already operational renewable energy power plants, so that the islandâ€™s inhabitants can install new ones without unbalancing the network.</t>
  </si>
  <si>
    <t>Ventotene</t>
  </si>
  <si>
    <t>Latina</t>
  </si>
  <si>
    <t>https://www.enel.com/media/news/d/2014/06/island-energy-storage-an-enel-first</t>
  </si>
  <si>
    <t>30.06.2015</t>
  </si>
  <si>
    <t>Conventional Generator</t>
  </si>
  <si>
    <t>Enel Produzione</t>
  </si>
  <si>
    <t>Endesa STORE: La Palma Project - Ingeteam</t>
  </si>
  <si>
    <t>The aim of Endesa&amp;#039;a STORE project is to demonstrate the technical and financial viability of large-scale storage systems to improve the reliability and operation of the grid in weak and isolated island networks.  Project STORE has three demonstration plants in the Canary Islands:  â€¢ Lithium-ion battery system, with total installed capacity of 1MW/3MWh  â€¢ A flywheel with total installed capacity of 0.5MW/18MWs  â€¢ Ultracapacitors with total installed capacity of 4MW/20MWs  This project&amp;#039;s main goal is to increase the island&amp;#039;s electric system reliability. The ultracapacitors, integrated in a conventional power plant, are able to respond to fast events and to maintain island frequency in an acceptable range.  With a budget of Euro 11 million, the project is partly financed by The Centre for Industrial Technological Development (CDTI) (a Business Public Entity, answering to the Ministry of Economy and Competitiveness) and the European Union.  The ultra capacitors we commissioned by Ingeteam. Read more details: http://goo.gl/YdhwNz</t>
  </si>
  <si>
    <t>BreÃ±a Alta</t>
  </si>
  <si>
    <t>La Palma</t>
  </si>
  <si>
    <t>https://www.enel.com/media/news/d/2014/02/three-energy-storage-facilities-in-spain</t>
  </si>
  <si>
    <t>20.12.2012</t>
  </si>
  <si>
    <t>30.07.2013</t>
  </si>
  <si>
    <t>Generator at Central Los Guinchos</t>
  </si>
  <si>
    <t>NESS</t>
  </si>
  <si>
    <t>Rice Solar Energy Project</t>
  </si>
  <si>
    <t>This project was proposed but never built.  TheÂ Rice Solar Energy ProjectÂ is a 150 MWÂ concentrating solar powerÂ facility project developed inÂ Riverside County, California, the United States. Proposed by Rice Solar, a subsidiary ofÂ SolarReserve, the thermalÂ power towerÂ facility will be located on 1,410 acres (570Â ha) of private land on the site of the formerÂ Rice Army Airfield, near the abandoned town ofÂ Rice, California. The project&amp;#039;s innovative molten salt storage system will capture solar energy and deliver power to the grid even after the sun goes down. The facility is expected to power 68,000 homes, create up to 450Â constructionÂ jobs, and generate more than $48Â million in state and local tax revenue over the first 10Â years of operation.</t>
  </si>
  <si>
    <t>Rice</t>
  </si>
  <si>
    <t>http://ricesolarenergy.com/project_overview.html</t>
  </si>
  <si>
    <t>Solar Power Plant</t>
  </si>
  <si>
    <t>SolarReserve&amp;#039;s Rice Solar Energy LLC</t>
  </si>
  <si>
    <t>SolarReserve&amp;#039;s Rice Solar Energy, LLC</t>
  </si>
  <si>
    <t>Nevada Solar One Solar Power Plant</t>
  </si>
  <si>
    <t>Nevada Solar One is a concentrated solar power plant, with a nominal capacity of 64 MW and maximum capacity of 75 MW, spread over an area of 400 Acres. The projected CO2 emissions avoided is equivalent to taking approximately 20,000 cars off the road annually. The project required an investment of $266 million USD, and the project officially went to operation in June 2007. Electricity production is estimated to be 134 million kilowatt hours per year.  It is the second solar thermal power plant built in the United States in more than 16 years, and the largest STE plant built in the world since 1991. It is located in Eldorado Valley in the southwest fringe of Boulder City, Nevada, and was built in that city&amp;#039;s Energy Resource Zone, which requires renewable generation as part of plant development permits; Nevada Solar One was approved as part of Duke Energy&amp;#039;s larger El Dorado Energy project that built 1 GW of electrical generation capacity. The solar trough generation was built by Acciona Solar Power, a partially owned subsidiary of Spanish conglomerate Acciona Energy. Lauren Engineers &amp;amp;amp; Constructors (Abilene, TX) was the EPC contractor for the project.Acciona purchased a 55 percent stake in Solargenix (formerly Duke Solar) and Acciona owns 95 percent of the project. Nevada Solar One is unrelated to the Solar One power plant in California.</t>
  </si>
  <si>
    <t>Boulder City</t>
  </si>
  <si>
    <t>http://acciona.us/projects/energy/concentrating-solar-power/nevada-solar-one/</t>
  </si>
  <si>
    <t>01.06.2007</t>
  </si>
  <si>
    <t>01.02.2006</t>
  </si>
  <si>
    <t>Acciona EnergÃ­aÂ </t>
  </si>
  <si>
    <t>Acciona Solar Power</t>
  </si>
  <si>
    <t>Lauren Engineering</t>
  </si>
  <si>
    <t>Federal/National Tax Credit</t>
  </si>
  <si>
    <t>Federal Government - 30% Investment Tax Credit</t>
  </si>
  <si>
    <t>Puerto Errado 2 Thermosolar Power Plant</t>
  </si>
  <si>
    <t>Commissioned in early 2012, Novatec Solar Espanaâ€™s 30 MW Puerto Errado 2 Thermosolar Power Plant is the worldâ€™s first and largest utility-scale, grid-connected linear fresnel reflector solar CSP power plant.  The plant employs a dry-cooled Thermodyne SAS steam turbine for reduced water usage and incorporates a Ruth single-tank thermocline thermal storage system, utilizing hot water and saturated steam, for efficient steam buffering.  The project is built on a 170 acre site and has (28) rows of LFR mirrors.  Linear fresnel reflector technology (LFR) has concentrating solar powerâ€™s best land-to-electricity ratio due to a compact design and the potential use of space below the support structures.  LFR technology uses flat or slightly curved mirrors to focus sunlight on to a linear receiver to boil water, generating 270 C to 500 C high-pressure direct steam to power the steam turbine genset.  The direct steam technology eliminates the need for costly heat transfer fluids and heat exchangers.  With simplified plant design, lower capital investment, and lower operational costs, LFR systems are among the most economical solar SCP technologies.</t>
  </si>
  <si>
    <t>Calasparra</t>
  </si>
  <si>
    <t>Murcia</t>
  </si>
  <si>
    <t>https://www.ewz.ch/content/dam/ewz/services/dokumentencenter/ueber-ewz/dokumente/factsheet-puerto-errado-2016-e.pdf</t>
  </si>
  <si>
    <t>31.03.2012</t>
  </si>
  <si>
    <t>10.04.2011</t>
  </si>
  <si>
    <t>EBL</t>
  </si>
  <si>
    <t>Novatec Solar</t>
  </si>
  <si>
    <t>Novatec Biosol AGÂ </t>
  </si>
  <si>
    <t>Novatec Biosol AG</t>
  </si>
  <si>
    <t>Novatec GmbH &amp;amp; Co. KG</t>
  </si>
  <si>
    <t>Puerto Errado 1 Thermosolar Power Plant</t>
  </si>
  <si>
    <t>Puerto Errado 1 is 1.4 megawatts (MW), and was the first Fresnel-lens, solar power plant connected to the grid, in March 2009. Power is being sold for 26.9375 Euro cents per kWh for the first 25 years, and 21.5495 Euro cents per kWh thereafter. It covers an area of 5 hectares (12 acres).</t>
  </si>
  <si>
    <t>http://www.novatecsolar.com/49-1-PE-1.html</t>
  </si>
  <si>
    <t>19.03.2009</t>
  </si>
  <si>
    <t>14.03.2008</t>
  </si>
  <si>
    <t>Iberdrola S.A.U. &amp;amp; REE</t>
  </si>
  <si>
    <t>Novatec Solar EspaÃ±a S.L.</t>
  </si>
  <si>
    <t>Novatec Solar GmbH</t>
  </si>
  <si>
    <t>Novatec Solar EspaÃ±a S.L.Â </t>
  </si>
  <si>
    <t>Planta Solar 20 Solar Power Plant (PS 20)</t>
  </si>
  <si>
    <t>The PS20 solar plant consists of a 210-acre solar field made up of 1,255  heliostats designed by Abengoa Solar. Each heliostat reflects the solar radiation captured onto a receiver located at the top of a 541-foot tower to produce steam, which is generated into electricity inside a turbine. PS20 has the capacity to produce dispatchable energy with transitories thanks to its one-hour storage system.</t>
  </si>
  <si>
    <t>https://www.spanishnews.es/20090428-abengoa-solar-puts-its-ps20-solar-tower-into-operation-352/</t>
  </si>
  <si>
    <t>07.10.2013</t>
  </si>
  <si>
    <t>28.04.2009</t>
  </si>
  <si>
    <t>Franco Tossi</t>
  </si>
  <si>
    <t>Å»ydowo Pumped Storage Power Plant</t>
  </si>
  <si>
    <t>In the plant there are installed three turbo complexes of Czech production equipped in Francis turbines , one of whose is classic generator and two others are reversible machines for electric power production and to water pumping to the upper tank.</t>
  </si>
  <si>
    <t>Å»ydowo</t>
  </si>
  <si>
    <t>Pomerskie</t>
  </si>
  <si>
    <t>76-012</t>
  </si>
  <si>
    <t>http://globalenergyobservatory.org/geoid/42470</t>
  </si>
  <si>
    <t>Energa Hydro Sp. z oo</t>
  </si>
  <si>
    <t>The Zurich Dietikon 1 MW BESS</t>
  </si>
  <si>
    <t>The Utility of the Canton of Zurich (EKZ) and ABB have installed a 1 MW battery in Dietikon, Switzerland. The battery can store up to 500 kWh and is therefore the largest of its kind in Switzerland. The system was built over a nine-month period, including procurement of all necessary permits.   The Energy Storage System is connected to the low and medium voltage grid of EKZ and its control include a photovoltaic (PV) plant, an office building and electric vehicle charging stations, allowing to test various different smart grid applications.   ABB&amp;#039;s PCS100 enables AC/DC conversion in both directions at full nominal power. The battery cells were provided by LG Chem and are located inside an air conditioned outdoor container, which ensures optimum conditions for the cells.   The various applications investigated include primary frequency control, peak shaving, microgrid control including the office building, and voltage control using active and reactive power supplied by the PCS.</t>
  </si>
  <si>
    <t xml:space="preserve">Electric Energy Time Shift, Electric Supply Capacity, Frequency Regulation, Grid-Connected Commercial (Reliability &amp;amp; Quality), Stationary Transmission/Distribution Upgrade Deferral, </t>
  </si>
  <si>
    <t>Ãœberlandstrasse 2</t>
  </si>
  <si>
    <t>Dietikon</t>
  </si>
  <si>
    <t>Zurich</t>
  </si>
  <si>
    <t>http://www.abb.com/cawp/seitp202/0b80d94850f2df5ac1257a4c002d4430.aspx</t>
  </si>
  <si>
    <t>21.03.2012</t>
  </si>
  <si>
    <t>EKZ</t>
  </si>
  <si>
    <t xml:space="preserve">Gemasolar Plant </t>
  </si>
  <si>
    <t>Gemasolar is the first commercial-scale plant in the world to apply central tower receiver and molten salt heat storage technology. The relevance of this plant lies in its technological uniqueness, since it opens up the way for new thermosolar electrical generation technology. The notable increase in the plant&amp;#039;s power efficiency guarantees electrical production for 6,500 hours a year, 1.5 to 3 times more than other renewable energies. The plant will thus supply clean, safe power to 25,000 homes and reduce atmospheric CO2 emissions by more than 30,000 tons a year.  The power generated by Gemasolar will be sent through a high-tension line to the substation of Villanueva del Rey (Andalusia, Spain), where it will be injected into the grid.  Due to turbine capacity constraints output is limited to 19.9 MW. Please note that thermal capacity is actually 50 MW.</t>
  </si>
  <si>
    <t>Km 475 A4</t>
  </si>
  <si>
    <t>Fuentes de AndalucÃ­a</t>
  </si>
  <si>
    <t>http://www.torresolenergy.com/TORRESOL/gemasolar-plant/en</t>
  </si>
  <si>
    <t>Masdar</t>
  </si>
  <si>
    <t>Electricity Generation: 110,000 MWh/yr (Expected/Planned)</t>
  </si>
  <si>
    <t xml:space="preserve">Hachijo Island NaS Battery </t>
  </si>
  <si>
    <t>The electricity network on Hachijo Island is supplied by internal combustion engine generators in addition to abundant natural resources, including geothermal and wind energy. As a part of a government-subsidized project, a 400-kW NAS battery system was installed adjacent to an existing 500-kW wind turbine generator. An investigation of the NAS system&amp;#039;s capability to suppress fluctuations in wind generator output has been conducted since 2001. The results over the years confirm that wind generator output fluctuations can be effectively suppressed by the NAS battery&amp;#039;s high-speed charge/discharge control system.</t>
  </si>
  <si>
    <t>Hachijo</t>
  </si>
  <si>
    <t>http://www.bpa.gov/Energy/n/tech/energyweb/docs/Energy%20Storage/NGK-Paper.PDF</t>
  </si>
  <si>
    <t>Reunion Island Pegase Project</t>
  </si>
  <si>
    <t>This 1st NaS battery for Reunion Island is located in Saint-AndrÃ© in the eastern part of the island. This site was chosen because of the available land, the proximity for connection to the electricity network and access to the EDF Reunion fiber optics network. With a power level of 1 MW, the NAS battery can provide 7.2 MWh or the equivalent of the average consumption of 2,000 households.  Bourbon LumiÃ¨re was assigned the assembly, installation and connection of the battery to the network. Atexia took charge of the low current work. The work was carried out under the supervision of the Japanese companies NGK (NAS battery) and MEIDENSHA (power electronics and connection to the network).  The exchanges provided valuable learning, allowing for the installation of this new electrical system unit for Reunion Island, in terms of both the novelty of the facilities and the supervisorsâ€™ requirements.  The installation work took 10 weeks, in accordance with the schedule decided on by EDF and NGK/MEIDENSHA.</t>
  </si>
  <si>
    <t>St. Andre</t>
  </si>
  <si>
    <t>Reunion</t>
  </si>
  <si>
    <t>http://www.cired.net/publications/workshop2016/pdfs/CIRED2016_0286_final.pdf</t>
  </si>
  <si>
    <t>30.11.2009</t>
  </si>
  <si>
    <t>10 MW Solar PV Farm, 2 MW Solar PV Farm, 11 MW Wind Farm</t>
  </si>
  <si>
    <t>Bourbon Lumiere</t>
  </si>
  <si>
    <t>Cruachan Power Station</t>
  </si>
  <si>
    <t>Cruachan Power Station is a pumped-storage hydro-electric power station which has a visitor centre at the side of Loch Awe, located on the A85 about 19 miles east of Oban. Opened by the Queen in October 1965, it is one of four pumped storage power schemes in the UK, and has the distinction of being the world&amp;#039;s first high head reversible pumped-storage hydro scheme. The station has also been used as the setting for several films, including the James Bond film The World is not Enough.  Nicknamed The Hollow Mountain, Cruachan was constructed between 1959 and 1954 and is unique in that the station is concealed within the hollowed out rock of Ben Cruachan, 3,694 feet (1,126 m), which overlooks the visitor centre. It was conceived and designed by Sir Edward MacColl, a Scottish engineer and a pioneer of hydro electricity in Scotland, with numerous projects to his credit. The only visible features are the dam, which is 1,000 feet (316 m) wide and located 1,300 feet (390 m) up the mountain, and the station offices and visitor centre, which lie on the loch side below the dam, and next to the road.  Buried in the mountain and accessed by a tunnel 23 feet (7 m) wide and 13 feet (4 m) high, the main cavern houses four motor-generator sets capable of generating a total output of 440 MW. Construction of the main cavern, similar in size to a football pitch, required the excavation of 220,000 cubic metres of rock and soil.  The station can operate for 22 hours before the supply of water in the reservoir is exhausted, and is required to maintain a 12 hour emergency supply in reserve. Figures given for the Foyers scheme show that the system can raise 167 tonnes of water (167 cubic metres) per second when pumping at full power, with the flow rate increasing to 200 tonnes per second when generating at full power.</t>
  </si>
  <si>
    <t>Lochawe</t>
  </si>
  <si>
    <t>Dalmally</t>
  </si>
  <si>
    <t>http://www.visitcruachan.co.uk/</t>
  </si>
  <si>
    <t>15.10.1965</t>
  </si>
  <si>
    <t>Scottish Power</t>
  </si>
  <si>
    <t>Orkney Storage Park Project</t>
  </si>
  <si>
    <t>&amp;quot;Mitsubishi Heavy Industries, Ltd. (MHI), jointly with Scottish Hydro Electric Power Distribution (SHEPD), has begun an energy storage system demonstration project using the distribution grid in the UK&amp;#039;s Orkney Islands, which has a high penetration of renewable energy. The project aims at demonstrating power supply stabilization in the region by introducing a container-housed large capacity energy storage system using lithium-ion rechargeable batteries, with a power output/input capability of 2MW (megawatts). The storage system will be handed over for operation in the middle of 2013.   The demonstration project is conducted with the support of New Energy and Industrial Technology Development organization (NEDO) of Japan, under the &amp;quot;&amp;quot;Development of Technology for Safe, Low-cost, Large-size Battery System&amp;quot;&amp;quot; programme. In the project, Mitsubishi Power Systems Europe, Ltd. (MPSE), the business base for MHI&amp;#039;s power system operations in Europe, will jointly provide the energy storage service to Scottish Hydro Electric Power Distribution plc (SHEPD) The funding for the project is being provided to SHEPD from OFGEM, under it&amp;#039;s Tier 1 Low Carbon Network Fund.  The energy storage system, which has the capacity to store approximately 800kWh (kilowatt hour) nominal, 500kWh normal usage, consists of two 40ft containers for the batteries and a 40ft container for the power conditioning system. Each battery container houses more than 2,000 units of lithium-ion rechargeable batteries and its management system. The power conditioning system container houses a system for conversion of direct current (DC)/alternating current (A/C) and the associated input/output controls.  The energy storage system will be installed at SHEPD&amp;#039;s Kirkwall Power Station. In the cases of power shortage or power surplus on the Orkney Islands, power is transmitted from/to the mainland through two 33kV submarine cables. When there is too much renewable energy, exceeding the export capacity of the cable to the mainland, the energy storage system will import part of the excess energy, reducing the need to constrain renewable generation on the islands, by reducing or stopping generator export.&amp;quot;   http://www.all-energy.co.uk/__novadocuments/86694?v=635673060322170000</t>
  </si>
  <si>
    <t xml:space="preserve">Transmission Congestion Relief, </t>
  </si>
  <si>
    <t>Kirkwall</t>
  </si>
  <si>
    <t>Orkney</t>
  </si>
  <si>
    <t>http://www.pv-magazine.com/news/details/beitrag/orkney-hosts-uks-first-2-mw-energy-storage-trial_100012415/#axzz3hOSyEyI3</t>
  </si>
  <si>
    <t>01.06.2013</t>
  </si>
  <si>
    <t>SHEPD</t>
  </si>
  <si>
    <t>Mitsubishi Power Systems Europe (MPSE)</t>
  </si>
  <si>
    <t>SSE Generation (Grid connection transfomer  etc.)</t>
  </si>
  <si>
    <t>Mitsubishi Heavy Industries, Ltd. (MHI)</t>
  </si>
  <si>
    <t>Tehri Pumped Storage Hydroelectric Power Plant</t>
  </si>
  <si>
    <t>Tehri PSP comprising of four reversible pump turbine units of 250 MW each, involves construction of an Underground Machine Hall on the left bank of river Bhagirathi.  The main feature of the Project is the large variation of about 90 m between the maximum and minimum head, under which the reversible units shall operate. The operation of Tehri PSP is based on the concept of recycling of water discharged between upper reservoir to lower reservoir. The Tehri Dam reservoir shall function as the upper reservoir and Koteshwar reservoir as the lower balancing reservoir. On completion, additional generating capacity of 1000 MW, peaking power, will be added to the Northern Region (annual generation of 1268 million units).</t>
  </si>
  <si>
    <t>Tehri</t>
  </si>
  <si>
    <t>Uttarakhand</t>
  </si>
  <si>
    <t>http://www.thdc.gov.in/Projects/English/Scripts/Prj_Introduction.aspx?vid=145</t>
  </si>
  <si>
    <t>31.12.2006</t>
  </si>
  <si>
    <t>THDC India Ltd.</t>
  </si>
  <si>
    <t>Hydroelectric Dam</t>
  </si>
  <si>
    <t>Xianyou Pumped Storage Power Station</t>
  </si>
  <si>
    <t>The station will have four 300 MW vertical Francis reversible generating units for a planned annual power output of about 1.9 billion kilowatt-hours and an annual utilization of 1580 hrs.</t>
  </si>
  <si>
    <t>Xianyou</t>
  </si>
  <si>
    <t>https://en.wikipedia.org/wiki/Xianyou_Pumped_Storage_Power_Station</t>
  </si>
  <si>
    <t>Dongfang Electrical Machinery Ltd</t>
  </si>
  <si>
    <t>Fujian Xianyou Pump-Storage Co. Ltd</t>
  </si>
  <si>
    <t>Ruselkraftwerke Power Plant</t>
  </si>
  <si>
    <t>The Rusel Power Plant scheme incorporates a diesel power station, a traditional hydroelectric power station, and a pumped storage power station utilizing two turbines rated at 1.75 MW each. The power complex as a whole has a rated capacity of 39 MW.</t>
  </si>
  <si>
    <t>Deggendorf-Mietraching</t>
  </si>
  <si>
    <t>http://de.wikipedia.org/wiki/Ruselkraftwerke</t>
  </si>
  <si>
    <t>Diesel Power Plant</t>
  </si>
  <si>
    <t>Rusel Mbh</t>
  </si>
  <si>
    <t>Grid on Wheels</t>
  </si>
  <si>
    <t>Grid on Wheels is the first ever use of electric vehicle batteries, chargers, and charging infrastructure to participate in and generate revenue from open ancillary services markets. This project is the culmination of innovations and developments over the past 15 years including:  â€¢ Bi-directional charging for EVs at up to 18 kW per vehicle â€¢ Remote control of EV charging â€¢ Third-party aggregation of EVs for the purpose of providing ancillary services â€¢ Real-time communication between vehicle, aggregator, and ISO/RTO â€¢ Rates, regulation, standards, and tariffs enabling market participation from EVs downstream of the meter  Grid on Wheels is deployed at University of Delaware by eV2g, a joint venture between the University and NRG. The project uses 30 BMW MINI Es modified for V2G and provided by EV Grid. The project achieved the first successful fulfillment of and earned payment for grid regulation in PJM&amp;#039;s ancillary services market in March, 2013. Since then Grid on Wheels has been increasing the hours and power it bids into the market. Ultimately, the 30 EVs in the project will be able to provide up to 300 kW or more of grid-up and grid-down regulation.</t>
  </si>
  <si>
    <t xml:space="preserve">Electric Supply Reserve Capacity - Spinning, Frequency Regulation, Ramping, Transportation Services, </t>
  </si>
  <si>
    <t>210 S College Ave.</t>
  </si>
  <si>
    <t>Newark</t>
  </si>
  <si>
    <t>https://evgrid.com/news-release-ev-grid-supplies-30-mini-es-for-grid-on-wheels-project/</t>
  </si>
  <si>
    <t>01.09.2012</t>
  </si>
  <si>
    <t>University of Delaware</t>
  </si>
  <si>
    <t>EV Grid</t>
  </si>
  <si>
    <t>BC Hydro Field Battery Energy Storage</t>
  </si>
  <si>
    <t>The 1 MW NaS battery is installed 50 km along 25 kV feeder from Golden, BC substation close to Field, BC. Battery system is able to operate islanded from the grid in order to provide back-up power to Field in the event of a feeder outage and is also set up to discharge over the peak hours from 4pm to 8pm every day and recharge over night. The system uses S&amp;amp;amp;C&amp;#039;s Storage Management System and Intellirupter device to manage the charge and discharge and isolate the system for islanding.  Telecommunications between the intellirupter and the storage management system is provided by 900 MHz SpeedNet radio. Telecommunications back to BC Hydro operations is provided by satellite. SCADA points are mapped to BC Hydro&amp;#039;s EMS system for monitoring and control.</t>
  </si>
  <si>
    <t>Field</t>
  </si>
  <si>
    <t>https://www.bchydro.com/energy-in-bc/projects/field-battery.html</t>
  </si>
  <si>
    <t>BC Hydro</t>
  </si>
  <si>
    <t>July 15, 2013 BC Hydro experienced their first power outage since connecting the battery to the grid.  The system recognized the outage and switched to battery power, supplying the townâ€™s electricity needs (about 200-300 kW) for 7.3 hours.  Once power was restored, the system automatically disconnected the battery and reconnected the town to the distribution grid. There have been seven outages since and the BESS has performed as intended during each.  In four cases, Field was supported in islanded mode for 7â€“10 hours.  The BESS also discharges from 4PM to 8PM every day and charges after 10 PM to provide peak shaving functionality for the Golden substation.</t>
  </si>
  <si>
    <t>Lac Noir Pumped Storage Power Plant</t>
  </si>
  <si>
    <t>Commissioned in 1933, Lac Noir was France&amp;#039;s first pumped storage hydroelectric power plant.   The power plant has been offline since the engine room flooded in 2002. The owner, EDF, has announced plans to build a new 55 MW underground pumped storage plant adjacent to the old one. Construction is expected to last six years and cost over â‚¬70 million.</t>
  </si>
  <si>
    <t>Lac Noir</t>
  </si>
  <si>
    <t>Orbey</t>
  </si>
  <si>
    <t>Alsace</t>
  </si>
  <si>
    <t>http://www.usinenouvelle.com/article/edf-investit-dans-une-centrale-au-lac-noir.N162899</t>
  </si>
  <si>
    <t>31.12.1933</t>
  </si>
  <si>
    <t>01.07.2002</t>
  </si>
  <si>
    <t>Alstom, Sulzer Escher Wyss</t>
  </si>
  <si>
    <t>WEMAG Schwerin Battery Park - Younicos</t>
  </si>
  <si>
    <t>Europe&amp;#039;s first commercial battery park, it will participate in Primary Frequency regulation market. Additional revenues/savings possible through black start capability etc. WEMAG AG, a utility located in Schwerin, Mecklenburg Western-Pomerania, will also receive EUR 1.3 million one-off grant  through the Environmental Innovation Program (Umweltinnovationsprogramm) for the 5 MW lithium-ion battery plant, the Federal Ministry for the Environment (BMU) informed.  The battery plant pilot project shall provide primary reserve (PrimÃ¤rregelleistung), thus helping to balance the grids and integrate green energy.  In late 2016, WEMAG decided to enlarge their battery park. With this upgrade, the utilityâ€™s storage resource will triple its power output from 5 MW to 15 MW, while the energy capacity will increase from 5 MWh to 15 MWh. An Additional 1,254 modules or 27,588 cells will be installed in a second building.</t>
  </si>
  <si>
    <t xml:space="preserve">Black Start, Frequency Regulation, Voltage Support, </t>
  </si>
  <si>
    <t>Schwerin</t>
  </si>
  <si>
    <t>Mecklenburg Western-Pomerania</t>
  </si>
  <si>
    <t>https://www.younicos.com/case-studies/schwerin/</t>
  </si>
  <si>
    <t>30.04.2013</t>
  </si>
  <si>
    <t>16.09.2014</t>
  </si>
  <si>
    <t>03.09.2013</t>
  </si>
  <si>
    <t>WEMAG AG</t>
  </si>
  <si>
    <t>110-kV substation in Schwerin-Lankow</t>
  </si>
  <si>
    <t>Federal Ministry for the Environment, Nature Conservation and Nuclear Safety (BMU) - Environmental Innovation Program (Umweltinnovationsprogramm)</t>
  </si>
  <si>
    <t>AES Tait Battery Array</t>
  </si>
  <si>
    <t>AES has installed an additional 40 MW (+20/-20) of advanced energy storage resources to PJM Interconnection, which controls the power grid for 60 million people in the Northeast and Midwest regions of the United States. To be located at Dayton Power and Lightâ€™s (DP&amp;amp;amp;L) Tait generating station, just south of Dayton, Ohio, the AES battery array will provide frequency regulation service to the PJM market and bring new energy technology to Ohio that is safe, reliable, does not bear direct emissions and does not require water. This facility is the first of its kind in the state.</t>
  </si>
  <si>
    <t>2101 Arbor Blvd</t>
  </si>
  <si>
    <t>Moraine</t>
  </si>
  <si>
    <t>http://www.aesenergystorage.com/2013/09/30/aes-reaches-more-than-100-mw-of-grid-scale-storage-in-the-u-s-with-40-mw-resource-in-ohio/</t>
  </si>
  <si>
    <t>18.06.2013</t>
  </si>
  <si>
    <t>Dayton Power &amp;amp; Light</t>
  </si>
  <si>
    <t>AES ES Tait</t>
  </si>
  <si>
    <t>Sumitomo Densetsu Office</t>
  </si>
  <si>
    <t>Installed in 2000, the Vanadium redox flow battery energy storage system at Sumitomo&amp;#039;s Densetsu Office is used for peak shaving. It is comprised of sixty 50 kW Sumitomo battery modules.</t>
  </si>
  <si>
    <t>Kansai</t>
  </si>
  <si>
    <t>550-8550</t>
  </si>
  <si>
    <t>http://www.electrochem.org/dl/interface/fal/fal10/fal10_p049-053.pdf</t>
  </si>
  <si>
    <t>01.02.2000</t>
  </si>
  <si>
    <t>Sumitomo Densetsu Co., Ltd.</t>
  </si>
  <si>
    <t>Yokohama Works Energy Storage System - Sumitomo Electric Industries, Ltd.</t>
  </si>
  <si>
    <t>Sumitomo Electric Industries, Ltd. has completed a megawatt-class electric power generation/storage system on the premises of its Yokohama Works.   The system consists of 28 units of concentrated photovoltaic (maximum total power generation: 200 kW)* and a redox flow battery (capacity: 1 MW x 5 hours), which respectively function as renewable energy sources and a storage facility of electric power generated by the CPV units. Connected to external commercial power networks, the system can also store electricity provided by power companies during the night. This system employs an energy management system (EMS), which monitors the amount of CPV-generated electric power, battery storage and power consumption, and stores the measurement data in the central server.</t>
  </si>
  <si>
    <t>1, Taya-cho, Sakae-ku</t>
  </si>
  <si>
    <t>244-8588</t>
  </si>
  <si>
    <t>http://global-sei.com/news/press/12/prs069_s.html</t>
  </si>
  <si>
    <t>24.07.2012</t>
  </si>
  <si>
    <t>Concentrated photovoltaic units</t>
  </si>
  <si>
    <t>Nissin Electric Co., Ltd.</t>
  </si>
  <si>
    <t>Rokkasho Village Wind Farm - Futamata Wind Development</t>
  </si>
  <si>
    <t>In May 2008, JWD completed construction of a wind farm near Rokkasho village in Aomori Prefecture, in northern Honshu. This smart grid wind farm is the first facility of its type to use sodium sulfur (NAS) batteries to store electricity for supply to the national power grid. These batteries are charged at night, when the demand for power is lower, and the stored electricity can be supplied to the grid together with the electricity generated by the windmills during the daylight hours. This ensures a steady supply of power to the grid even during those periods when power production falls as the result of low wind speed.   To control the transmission of power from the Rokkasho wind farm to the national power grid, Tokyo Densan, a Yokogawa representative and systems integrator, successfully installed STARDOM network-based controllers and FA-M3 range-free controllers.  https://www.ngk.co.jp/nas/case_studies/rokkasho/  http://www.yokogawa.com/iab/suc/power/iab-suc-jwd-en.htm</t>
  </si>
  <si>
    <t>Rokkasho</t>
  </si>
  <si>
    <t>Aomori</t>
  </si>
  <si>
    <t>http://www.cleanenergyactionproject.com/CleanEnergyActionProject/CS.Rokkasho-Futamata_Wind_Farm___Energy_Storage_Case_Study.html</t>
  </si>
  <si>
    <t>01.05.2008</t>
  </si>
  <si>
    <t>51 MW Wind Farm (1.5 MW x 34 Wind Turbines)</t>
  </si>
  <si>
    <t>Futamata Wind Development Co.</t>
  </si>
  <si>
    <t>Yokogowa Electric Corporation</t>
  </si>
  <si>
    <t>Japan Wind Development Co.</t>
  </si>
  <si>
    <t>Kandenko Company</t>
  </si>
  <si>
    <t>Estimated to be 89% to 92%</t>
  </si>
  <si>
    <t>Japan-US Collaborative Smart Grid Project</t>
  </si>
  <si>
    <t>The Los Alamos site is the worldâ€™s most advanced smart grid demonstration site for supply and demand control. Photovoltaic systems provide a significant portion of the power supply and account for up to 75% of the energy at the Los Alamos site. Because the output of photovoltaic systems vary with weather conditions, large-scale stationary batteries (sodium sulfur battery and lead acid battery) and demand response will be used to control the power flow of the distribution system and ensure quality.</t>
  </si>
  <si>
    <t xml:space="preserve">Distribution upgrade due to solar, Electric Supply Capacity, Load Following (Tertiary Balancing), Onsite Renewable Generation Shifting, Ramping, </t>
  </si>
  <si>
    <t>3701 East Jemez Rd.</t>
  </si>
  <si>
    <t>Los Alamos</t>
  </si>
  <si>
    <t>http://www.nedo.go.jp/content/100503811.pdf</t>
  </si>
  <si>
    <t>17.09.2012</t>
  </si>
  <si>
    <t>Los Alamos Dept of Public Utilities (DPU)</t>
  </si>
  <si>
    <t>Solar Photovoltaic (PV)</t>
  </si>
  <si>
    <t>Minami Daito Island Frequency Regulation</t>
  </si>
  <si>
    <t>Nickel Metal Hydride Battery</t>
  </si>
  <si>
    <t>A project subsidized by Japan&amp;#039;s New Energy and Industrial Technology Development Organization, a 122kWh battery system is combined with two 245 kW wind turbines and a diesel-powered generator owned by the Okinawa Electric Power Co., Inc. at the remote island of Minami Daito. GIGACELL, a nickel-metal hydride battery developed by Kawasaki Heavy Industries, Ltd. is utilized in the battery system. A demonstration test is being conducted to control frequency regulation. The GIGACELL will also serve as a backup power souce during the diesel generator&amp;#039;s 15-minute start-up time in the case of a sudden cut-off in wind power generation.</t>
  </si>
  <si>
    <t>Minami Daito</t>
  </si>
  <si>
    <t>http://www.khi.co.jp/english/gigacell/index.html</t>
  </si>
  <si>
    <t>Kawasaki Heavy Industries, Ltd.</t>
  </si>
  <si>
    <t>NEDO New Mexico Smart Grid Demonstration Project</t>
  </si>
  <si>
    <t>As an example of Hitachiâ€™s power system stabilization solutions including energy storage systems being deployed overseas, the New Energy and Industrial Technology Development Organization (NEDO) has commissioned a Demonstration Project in Los Alamos County, New Mexico, USA, which includes a lead acid battery system comprised of lead acid batteries (LL1500-W model which is produced by Shin-Kobe Electric Machinery Co., Ltd.), a 500-kVA PCS for storage batteries. The PCS is a hybrid type that includes two circuits of DC/DC converters that can be connected to storage batteries and photovoltaic cells.  This demonstration project involves the construction of a system that is interconnected with the distribution line, and is engaging in a demonstration study into the effectiveness of suppressing short-term output fluctuations in photovoltaic power generation through the charging and discharging of lead-acid batteries.</t>
  </si>
  <si>
    <t>http://www.hitachi.com/New/cnews/120918.html</t>
  </si>
  <si>
    <t>Hitachi, Shin-Kobe Electric Machinery Co.</t>
  </si>
  <si>
    <t>Smarter Network Storage</t>
  </si>
  <si>
    <t>The Smarter Network Storage (SNS) project aims to carry out a range of technical and commercial innovation to tackle the challenges associated with the low-carbon transition and facilitate the economic adoption of storage. It is differentiated from other LCNF electrical storage projects by its demonstration of storage across multiple parts of the electricity system, outside the boundaries of the distribution network. By demonstrating this multi-purpose application of 6 MW / 10 MWh of energy storage at Leighton Buzzard primary substation, the project will explore the capabilities and value in alternative revenue streams for storage, whilst deferring traditional network reinforcement.  The project aims to provide the industry with a greater understanding and a detailed assessment of the business case and full economics of energy storage, helping to accommodate increasing levels of intermittent and inflexible low carbon generation. The Â£18.7 million project was awarded funding of Â£13.2 million by Ofgem, under the Low Carbon Network Fund (LCNF) scheme in December 2012 and will last four years, from January 2013 to December 2016.  http://smartestenergy.com/power-purchase/ukpn/  http://innovation.ukpowernetworks.co.uk/innovation/en/Projects/tier-2-projects/Smarter-Network-Storage-(SNS)/Project-Documents/SNS+UKPN+Report+9.8+05Jan.pdf</t>
  </si>
  <si>
    <t xml:space="preserve">Electric Energy Time Shift, Electric Supply Reserve Capacity - Non-Spinning, Frequency Regulation, Stationary Transmission/Distribution Upgrade Deferral, Voltage Support, </t>
  </si>
  <si>
    <t>Leighton Buzzard</t>
  </si>
  <si>
    <t>Bedfordshire</t>
  </si>
  <si>
    <t>LU7 3NU</t>
  </si>
  <si>
    <t>http://innovation.ukpowernetworks.co.uk/innovation/en/press-releases/press-releases/smarter-storage-network-trial-helps-shape-views-on-energy-storage.html</t>
  </si>
  <si>
    <t>12.12.2014</t>
  </si>
  <si>
    <t>15.05.2014</t>
  </si>
  <si>
    <t>UK Power Networks</t>
  </si>
  <si>
    <t>S&amp;amp;C Electric Europe</t>
  </si>
  <si>
    <t>Office of Gas and Electricity Markets</t>
  </si>
  <si>
    <t xml:space="preserve">Toronto Hydro CES Project - eCAMION </t>
  </si>
  <si>
    <t>A consortium led by eCAMION Inc. with Toronto Hydro, the University of Toronto, and Dow Kokam LLC has unveiled the first energy storage system installed directly into an urban community.  Located at the Roding Arena and Community Centre in North York, this community energy storage (CES) system will allow Toronto Hydro to monitor this technology, and help validate its benefits to Torontoâ€™s electrical grid. The project is funded by the project consortium and Sustainable Development Technology Canada (SDTC). Facts 1. This unit will provide 250 kWh/500kW of storage and is very compact; it only requires a small pad mount, a bit larger than a normal Toronto Hydro transformer. 2. Fully charged the CES system could provide electricity to a typical community centre, a light industrial complex or small residential street. 3.  Each consortium partner plays a key role in this project: Toronto Hydro provides the local distribution system, connection and opportunity to modernize an aging grid.  eCAMION is the project lead and has designed and integrated the storage system to include thermal management communications and control. Dow Kokam LLC has developed the Advanced Energy Lithium-Polymer NMC (nickel manganese cobalt) cells and cell chemistry. The University of Toronto is managing the CPPM (control, protection and power management) technology and building algorithms that will integrate the â€˜brainsâ€™ of the system.</t>
  </si>
  <si>
    <t xml:space="preserve">Demand Response, Frequency Regulation, Grid-Connected Commercial (Reliability &amp;amp; Quality), Grid-Connected Residential (Reliability), Microgrid Capability, Renewables Capacity Firming, Stationary Transmission/Distribution Upgrade Deferral, Voltage Support, </t>
  </si>
  <si>
    <t>Roding Avenue</t>
  </si>
  <si>
    <t>http://www.ecamion.com/portfolio/ces/</t>
  </si>
  <si>
    <t>01.02.2013</t>
  </si>
  <si>
    <t>Toronto Hydro Electrical System Ltd.</t>
  </si>
  <si>
    <t>Dow Kokam</t>
  </si>
  <si>
    <t>IE Power (Eaton Corporation)</t>
  </si>
  <si>
    <t>eCAMION</t>
  </si>
  <si>
    <t>250kWh/500kW</t>
  </si>
  <si>
    <t>University of Toronto</t>
  </si>
  <si>
    <t>Intelligent Controls</t>
  </si>
  <si>
    <t>Okuyoshino Pumped Storage</t>
  </si>
  <si>
    <t>The Okuyoshino Pumped Storage Power Station is located 15 km (9 mi) north of Totsukawa in Nara Prefecture, Japan. Six 201 MW Francis pump-turbine-generators are reversible and serve to both pump water and generate electricity.  The Oku-yoshino Power Plant was planned as a peaking plant to meet augmented electricity demand. The plant plays an important role for improving the grid efficiency and reliability with thermal power plants and nuclear power plants.  The plant had a lot of technical features. One was that the gross head, 530 m was almost highest at that time in Japan. Each unit of the plant was equipped with larger capacity and higher rotation speed. It was also the first plant in Japan at which the static starter was installed.  Effective head: 505.0 m Max. discharge: 288.0 m3/s Gross storage capacity: 15,470,000 m3 Effective Storage Capacity: 12,630,000 m3</t>
  </si>
  <si>
    <t>Kazeya</t>
  </si>
  <si>
    <t>http://www.ieahydro.org/reports/Asahi-Dam.pdf</t>
  </si>
  <si>
    <t>Hazama Corporation</t>
  </si>
  <si>
    <t>Bonaire Wind-Diesel Hybrid</t>
  </si>
  <si>
    <t>Bonaire (pop. 14,500), a small island off the coast of Venezuela, is famous for its beautiful marine reefs, which are visited by 70,000 tourists every year. What many of the tourists donâ€™t realize is that the majority of the electricity powering their needs comes from renewable energy. Yet for the residents of Bonaire, the switch from fossil-fueled to renewable energy systems has made a world of difference.  Like many Caribbean islands, Bonaire originally relied on diesel fuel to generate electricity for residents, with a peak demand of 11 MW. This fuel had to be shipped in from other nations, resulting in high electricity prices for Bonaire residents, along with uncertainty about when and how much prices might increase with changing fuel costs.</t>
  </si>
  <si>
    <t xml:space="preserve">Electric Supply Reserve Capacity - Spinning, Frequency Regulation, Renewables Capacity Firming, </t>
  </si>
  <si>
    <t>Kralendijk</t>
  </si>
  <si>
    <t>Bonaire</t>
  </si>
  <si>
    <t>http://reneweconomy.com.au/caribbean-island-says-goodbye-diesel-hello-100-renewable-electricity-49930/</t>
  </si>
  <si>
    <t>Water and Energy Company of Bonaire</t>
  </si>
  <si>
    <t>Wind-diesel Power Plant</t>
  </si>
  <si>
    <t>EcoPower Bonaire BV</t>
  </si>
  <si>
    <t>The power management system and the battery have been performing above expectations. Power quality and grid stability are good.</t>
  </si>
  <si>
    <t>Cheongsong Pumped Hydro Power Plant</t>
  </si>
  <si>
    <t>Korea Western Power Co, a power generation subsidiary of Korea Electric Power Company based in Seoul, began construction of a new 600 MW hydroelectric power project in Cheongsong, South Korea, in September 2000. The pumped storage project, located upstream on the Naktong river in the province of Kyongsangbukdo, approximately 314 km southeast of Seoul, will help to support the economic growth of this mountainous region near Juwang National Park that is home to approximately 34,000 people.  Civil work for the US$304.8M scheme, financed by Korea Western Power, is being carried out by a consortium of Donga Construction Company and Samsung Engineering &amp;amp;amp; Construction Company, both Korean companies. Hyundai Engineering is serving as project consultant. The facility is expected to begin generating electricity by the end of 2006.  In the first open, international competitive bidding for a hydro power project in South Korea, following the country&amp;#039;s entry into the World Trade Organization, Korea Western Power awarded the contract for the project&amp;#039;s equipment supply to GE-hydro in January 2002.  GE will supply, install and commission two 300 MW reversible pump turbines, 333 MVA motor/generators, governors, exciters and balance of plant equipment. Pumping operations will be performed in off-peak periods using relatively low cost power from other generation sources. The motor/generators are each rated at 333/339.8 MVA at 18 kV, 0.9/0.95 power factor and 300 rpm. Output of the pump turbine is 306 MW at a net head of 307.9 m. Maximum pump output is 31 MW. Each unit has a specified allowable duration to change operational modes, from standstill, pump, generate, generate-condense and pump condense.  GE Energy in Norway, part of GE Hydro, will provide the project management, conceptual design and turbine runners for the project. Generators will be designed and supplied through GE Canada and other sub-suppliers, while ABB Canada will supply the control equipment, static starters and exciters. Shipping of equipment for the project will begin in April 2004.  The plant will be connected to the local power grid via a new, 20 km, two-circuit transmission line connected to the 345 kV bus of the Shinyoungil substation.  Interesting fact: The plant&amp;#039;s two 300-MW pump-turbines are operated remotely from the 600-MW Samrangjin Pumped-Storage project 130 kilometers away.</t>
  </si>
  <si>
    <t>Cheongsong-gun</t>
  </si>
  <si>
    <t>http://www.waterpowermagazine.com/features/featurekorea-opens-the-door-to-global-hydro-suppliers</t>
  </si>
  <si>
    <t>01.09.2006</t>
  </si>
  <si>
    <t>01.09.2000</t>
  </si>
  <si>
    <t>GE Power Systems of Norway</t>
  </si>
  <si>
    <t>Korea Western Power Company</t>
  </si>
  <si>
    <t>Steenbras Dam Pumped Storage Scheme</t>
  </si>
  <si>
    <t>Steenbras was the first hydroelectric pumped-storage scheme commissioned on the continent of Africa with an installed capacity of 180 MW. Apart from its economic advantages, the Steenbras pumped-storage scheme also affords an increased measure of security of supply to the City since, unlike thermal power stations, hydroelectric pumped-storage installations, can be brought into operation and up to full load within a matter of minutes.</t>
  </si>
  <si>
    <t>Gordon Bay</t>
  </si>
  <si>
    <t>Western Cape</t>
  </si>
  <si>
    <t>http://www.capetown.gov.za/en/electricity/Pages/default.aspx</t>
  </si>
  <si>
    <t>08.08.1979</t>
  </si>
  <si>
    <t>City of Cape Town</t>
  </si>
  <si>
    <t>Disney California Adventure</t>
  </si>
  <si>
    <t>In May of 2011, Disney installed a 12,000 ton-hr chilled-water thermal energy storage tank to reduce on-peak electricity demand.</t>
  </si>
  <si>
    <t>1313 Disneyland Dr.</t>
  </si>
  <si>
    <t>Anaheim</t>
  </si>
  <si>
    <t>http://www.districtenergy.org/assets/pdfs/2013CampConference/Wednesday/Track-B/1B.1HYMANGENTRYHODCATESPresentation.pdf</t>
  </si>
  <si>
    <t>Walt Disney Parks and Resorts</t>
  </si>
  <si>
    <t>Goss Engineering</t>
  </si>
  <si>
    <t>The project team estimated the full-storage TES tank to save nearly 300,000 kWh annually, while reducing on-peak demand by approximately 2,000 kW, for an estimated yearly savings of more than $260,000.</t>
  </si>
  <si>
    <t>King Island Renewable Energy Integration Project (UltraBattery)</t>
  </si>
  <si>
    <t>On King Island, Hydro Tasmania has installed an Ecoult UltraBattery storage system, capable of 3 MW of power contribution and storing 1.6 MWh of useable energy.  At the time of installation, the battery was the largest ever installed in Australia and is located in a custom-built building at the King Island wind/diesel power station.</t>
  </si>
  <si>
    <t>Grassy Rd</t>
  </si>
  <si>
    <t>Nugara</t>
  </si>
  <si>
    <t>http://www.kingislandrenewableenergy.com.au/project-information/energy-storage-system</t>
  </si>
  <si>
    <t>31.10.2013</t>
  </si>
  <si>
    <t>19.03.2013</t>
  </si>
  <si>
    <t>Wind Turbines</t>
  </si>
  <si>
    <t>DynaPower</t>
  </si>
  <si>
    <t>VOS Construction and Joinery</t>
  </si>
  <si>
    <t>RBD Electrical</t>
  </si>
  <si>
    <t>Cape Barren Island Hybrid System</t>
  </si>
  <si>
    <t>Cape Barren Island received a major electricity upgrade in 2009 with a three-stage project that involved: a) upgrading of diesel generation; b) upgrading control systems and the network; c) installation of two 20 kW wind turbines; d) installation of 3 kW of solar panels; and e) installation of a large battery bank.</t>
  </si>
  <si>
    <t>Cape Barren Island</t>
  </si>
  <si>
    <t>http://www.itpau.com.au/cape-barren-island-hybrid-system-power-project-department-of-families-housing-and-indigenous-affairs-fahcsia/</t>
  </si>
  <si>
    <t>03.06.2013</t>
  </si>
  <si>
    <t>Aurora Energy</t>
  </si>
  <si>
    <t>IT Power</t>
  </si>
  <si>
    <t>Entura (Hydro Tasmania)</t>
  </si>
  <si>
    <t>Public Utilities Office - Remote Renewable Power Generation Program (RRPGP)</t>
  </si>
  <si>
    <t>Department of Family and Community Services (FACS) -</t>
  </si>
  <si>
    <t>Solana Solar Generating Plant</t>
  </si>
  <si>
    <t>Solana, the largest parabolic trough plant in the world, is a 280 megawatt (MW) installation with six hours of thermal storage. This technolgy allows energy to be dispatched as needed during cloudy periods and after sunset. Solana, therefore, is able to generate electricity well into the evening to help meet consumption demand.</t>
  </si>
  <si>
    <t>Gila Bend</t>
  </si>
  <si>
    <t>http://www.abengoasolar.com/export/sites/abengoasolar/resources/pdf/Solana_factsheet_09092013.pdf</t>
  </si>
  <si>
    <t>09.10.2013</t>
  </si>
  <si>
    <t>Arizona Public Service</t>
  </si>
  <si>
    <t>Liberty Ventures Group</t>
  </si>
  <si>
    <t>Abeinsa EPC</t>
  </si>
  <si>
    <t>US Department of Energy, Loan Guarantee Program Office (LGP) - Section 1705 Loan Program</t>
  </si>
  <si>
    <t>TAS Texas Cooperative</t>
  </si>
  <si>
    <t>This is a Generation Storage system in which water is chilled at off peak and stored in a thermal energy storage tank.  The following day during peak, chilled water is pulled from the tank to chill the inlet air of the gas turbine, resulting in increased output.  System is weather dependent, with full 90 MW output at 95F.  System offers increased MWs for capacity and/or ancillary services beginning at temperatures above 59F, with highest performance at highest temperatures</t>
  </si>
  <si>
    <t xml:space="preserve">Electric Energy Time Shift, Electric Supply Capacity, Electric Supply Reserve Capacity - Spinning, Ramping, </t>
  </si>
  <si>
    <t>Jack County Plant</t>
  </si>
  <si>
    <t>Jacksboro</t>
  </si>
  <si>
    <t>https://www.dntanks.com/projects/tes-for-jacksboros-natural-gas-power-plant/</t>
  </si>
  <si>
    <t>08.08.2009</t>
  </si>
  <si>
    <t>02.03.2008</t>
  </si>
  <si>
    <t>Brazos Electric Cooperative</t>
  </si>
  <si>
    <t>Crescent Dunes Solar Energy Project</t>
  </si>
  <si>
    <t>SolarReserveâ€™s Crescent Dunes Solar Energy Facility located in Nevada is the first utility-scale facility in the world to feature advanced molten salt power tower energy storage capabilities. The project delivers enough firm, reliable electricity from solar energy to power 75,000 homes in Nevada during peak demand periods, day and night, whether or not the sun is shining. The project, which entered into commercial operation in late 2015 and delivers 110 megawatts of electricity plus 1,100 megawatt-hours of energy storage, is the only operating utility scale molten salt power tower on the planet.</t>
  </si>
  <si>
    <t>Tonopah</t>
  </si>
  <si>
    <t>http://www.solarreserve.com/en/global-projects/csp/crescent-dunes</t>
  </si>
  <si>
    <t>NV Energy</t>
  </si>
  <si>
    <t>Solar CSP Plant</t>
  </si>
  <si>
    <t>Tonopah Solar Energy, LLC</t>
  </si>
  <si>
    <t>ACS Cobra</t>
  </si>
  <si>
    <t>Department of Energy, Loan Guarantee Program Office (LGP) - Section 1705 Loan Program</t>
  </si>
  <si>
    <t>Khi Solar One Power Plant</t>
  </si>
  <si>
    <t>Khi Solar One is a 50 MW concentrated solar power plant with a power tower.  The power tower system uses large, sun-tracking mirrors (heliostats) to focus sunlight on a receiver at the top of a tower. Water is pumped up to the tower mounted receiver and is converted to steam, which, in turn, is used in a conventional turbine generator to produce electricity. Of the 36 operational CSP power stations worldwide, five are power towers. The power station will include a facility to store steam, enabling it to generate electricity for two hours when the sun is not shining.  Khi Solar One will use dry cooling, which dramatically reduces water consumption by two thirds. The tower plant will be located on a 600 ha site close to Upington, in the Northern Cape Province.  http://www.nrel.gov/csp/solarpaces/project_detail.cfm/projectID=244</t>
  </si>
  <si>
    <t>Upington</t>
  </si>
  <si>
    <t>http://www.abengoasolar.com/web/en/plantas_solares/plantas_propias/sudafrica/#seccion_2</t>
  </si>
  <si>
    <t>Eskom</t>
  </si>
  <si>
    <t>Industrial Development Corporation &amp;amp; Khi Solar One</t>
  </si>
  <si>
    <t>Rioglass</t>
  </si>
  <si>
    <t>Renewable Energy Independent Power Producer Procurement Programme DOE (South Africa)</t>
  </si>
  <si>
    <t>Kaxu Solar One</t>
  </si>
  <si>
    <t>KaXu Solar One is a 100MW parabolic trough plant near Pofadder in Northern Cape. The power station will have a storage capacity of two and a half hours and use molten salt to store heat energy.  In the parabolic trough system, the sun&amp;#039;s energy is concentrated by parabolically curved, trough-shaped reflectors onto a receiver pipe running along the focal line of the curved surface. This energy heats oil flowing through the pipe, and the heat energy is then used to convert water to steam and generate electricity in a conventional steam generator.</t>
  </si>
  <si>
    <t>http://www.abengoasolar.com/export/sites/abengoasolar/resources/pdf/KaXuSolarOne-factsheet.pdf</t>
  </si>
  <si>
    <t>Industrial Development Corporation &amp;amp; KaXu Solar One</t>
  </si>
  <si>
    <t>Schott</t>
  </si>
  <si>
    <t>Department of Energy (South Africa) - Renewable Energy Independent Power Producer Procurement Programme</t>
  </si>
  <si>
    <t xml:space="preserve">Bokpoort Concentrated Solar Plant </t>
  </si>
  <si>
    <t>The Bokpoort CSP Project comprises a solar field, a power block, a thermal energy storage system and related infrastructure such as grid interconnection and water abstraction and treatment systemd. The solar field comprises loops of parabolic trough solar collector assemblies which will collect the heat from the sun. The solar collectors will be capable of heating the heat transfer fluid up to 393Â°C. The power block comprises a solar steam generator and a steam turbine delivering 50 MW (net).   http://www.esi-africa.com/sa-s-third-csp-project-under-construction/  http://www.nrel.gov/csp/solarpaces/project_detail.cfm/projectID=271</t>
  </si>
  <si>
    <t>Globershoop</t>
  </si>
  <si>
    <t>http://www.acwapower.com/en/projects/assets/</t>
  </si>
  <si>
    <t>01.05.2012</t>
  </si>
  <si>
    <t>ACWA Power Solafrica Bokpoort CSP Power Plant (Pty) Ltd</t>
  </si>
  <si>
    <t>ACWA Power</t>
  </si>
  <si>
    <t>TSK ElectrÃ³nica y Electricidad</t>
  </si>
  <si>
    <t>Sener IngenierÃ­a y Sistemas</t>
  </si>
  <si>
    <t>Yerba Buena Battery Energy Storage Pilot Project - Pacific Gas &amp;amp; Electric Company</t>
  </si>
  <si>
    <t>This 4 MW Sodium Sulfur battery system is located at the research facility for HGST, Inc. in San Jose, CA.  The system supports power quality and reliability for customers on the distribution feeder, has the ability to island the HGST facility, and can be used for studying various battery functionalities such as load shaping and smoothing of intermittent resources.  PG&amp;amp;amp;E, working in coordination with Electric Power Research Institute via a grant from the California Energy Commission, is studying the systemâ€™s performance and functionalities and making these reports available to the public.   DC Systems provided the grid interconnection and utility control software that enables the various operating modes.</t>
  </si>
  <si>
    <t xml:space="preserve">Electric Energy Time Shift, Frequency Regulation, Grid-Connected Commercial (Reliability &amp;amp; Quality), On-Site Power, Renewables Capacity Firming, Renewables Energy Time Shift, </t>
  </si>
  <si>
    <t>3403 Yerba Buena Road</t>
  </si>
  <si>
    <t>San Jose</t>
  </si>
  <si>
    <t>http://www.pge.com/about/newsroom/newsreleases/20130523/pge_energy_commission_unveil_battery_energy_storage_in_san_jose.shtml</t>
  </si>
  <si>
    <t>20.05.2013</t>
  </si>
  <si>
    <t>S&amp;amp;C Electric Company, DC Systems</t>
  </si>
  <si>
    <t>Hohhot Pumped Storage Power Station - Alstom / GE</t>
  </si>
  <si>
    <t>Hohhot pumped-storage plant (PSP) is located in Inner Mongolia, 20 km from Hohhot. Four reversible units, each with an installed capacity of 306 MW, will be installed in the power station for a total installed capacity of 1,224 MW. This PSP complements the customerâ€™s wind farm, as well as providing the electrical network with power for peak demand, supplemental power for periods of reduced production, energy storage for emergency power stand-by and frequency regulation.</t>
  </si>
  <si>
    <t>Hohhot</t>
  </si>
  <si>
    <t>http://alstomenergy.gepower.com/Global/Power/Resources/Documents/Brochures/hohhot-hydro-pumped-storage-power-plant-epslanguage=fr-FR.pdf</t>
  </si>
  <si>
    <t>China Three Gorges Corporation</t>
  </si>
  <si>
    <t>Inner Mongolia Hohhot Pumped Storage Power Generation Co., Ltd.</t>
  </si>
  <si>
    <t>Projected Annual Pumping: 2.677 billion kWh; Projected Annual Generation: 2.007 billion kwh; Round Trip Efficiency: 74.97%</t>
  </si>
  <si>
    <t>CLPCCD - Utility Infrastructure Project</t>
  </si>
  <si>
    <t>This project was undertaken by the Chabot-Los Positas Community College District (CLPCCD) to resolve several campus-wide issues including spiraling energy costs and demand charges, aging and deteriorating mechanical systems, the need for a central plant with centralized and industrial grade equipment, and the need to achieve a more sustainable campus focused on energy and CO2 reduction.    Southland Industries (SI) provided design-build services, acted as prime contractor and self-performed 81% of the work for a $37M energy upgrade consisting of two new energy efficient thermal ice storage plants with chilled and hot water underground loop piping for the Chabot and Las Positas Community College campuses.  This was a large and complex project with the added challenge of working on active college campuses in buildings that were over 40 years old and significant underground utility work without building drawings.  Each site used used new high efficiency hot water boilers, high efficiency chillers, CALMAC ice storage tanks and cooling towers located in a new central plant yard.  The project included installation of 60,000 lineal feet of underground mains, new IT conduit feeds updating phone and data systems, and natural gas and domestic water to all buildings.</t>
  </si>
  <si>
    <t xml:space="preserve">Electric Bill Management, Electric Energy Time Shift, Grid-Connected Commercial (Reliability &amp;amp; Quality), </t>
  </si>
  <si>
    <t>25555 Hesperian Blvd</t>
  </si>
  <si>
    <t>Hayward</t>
  </si>
  <si>
    <t>http://www.calmac.com/energy-storage-case-study-chabot-las-positas-leed</t>
  </si>
  <si>
    <t>28.05.2008</t>
  </si>
  <si>
    <t>Chabot-Los Positas Community College District (CLPCCD)</t>
  </si>
  <si>
    <t>Pacific Gas and Electric - PG&amp;amp;E Customized Energy Efficiency/Demand Response Program</t>
  </si>
  <si>
    <t>Shell Point Retirement Village</t>
  </si>
  <si>
    <t>The Shell Point Retirement Village utilizes three 1,200-ton centrifugal chillers to provide chilled water during off-peak hours and three 1,200/920-ton ice-making chillers for use during off-peak hours.  There is 1,640,806 sqft of conditioned space from both The Island and the new Woodlands facilities. When the central plant loses power, (during a hurricane for instance) there is enough onsite generating capacity to run pumps required to use stored ice for cooling for 24 hr.</t>
  </si>
  <si>
    <t>15071 Shell Point Blvd</t>
  </si>
  <si>
    <t>Fort Myers</t>
  </si>
  <si>
    <t>http://www.calmac.com/stuff/contentmgr/files/0/9e42be7ce800b33ed5d169183104947a/files/shellpointcasestudy.pdf</t>
  </si>
  <si>
    <t>09.05.2013</t>
  </si>
  <si>
    <t>Florida Power &amp;amp; Light</t>
  </si>
  <si>
    <t>Based on an average $8.30-per-kilowatt demand charge and a 6.5-to-8.5-cents-per kilowatt-hour on-peak charge vs. a 2.5-to-4-cents-per-kilowatt-hour off-peak charge, annual savings are $468,000.</t>
  </si>
  <si>
    <t>Cache Creek Casino</t>
  </si>
  <si>
    <t>The Trane-Northern CA team developed an energy savings project for the Cache Creek Casino Resort in Brooks, CA. Trane selected Natgun to build an energy cost savings 1,370,000 gallon concrete Thermal Energy Storage (TES) tank that Trane would integrate into the existing chilled water district cooling system at the resort. This TES system would allow the resort engineers to shift 900 KW of electric load from the peak electric period to the off-peak period. In addition, this TES system would reduce the energy consumption associated with the daily chilled water generation at the complex.</t>
  </si>
  <si>
    <t>14455 California 16</t>
  </si>
  <si>
    <t>Brooks</t>
  </si>
  <si>
    <t>http://www.dntanks.com/projects/cache-creek-casino-tes-tank/</t>
  </si>
  <si>
    <t>Cache Creek Casino Resort</t>
  </si>
  <si>
    <t>Trane</t>
  </si>
  <si>
    <t>VA Medical Center</t>
  </si>
  <si>
    <t>In 1996, the U.S. Department of Veterans Affairs North Texas Health Care System contracted DN Tanks to construct a 3.3 MG Thermal Energy Storage (TES) tank for the purpose of saving energy costs by taking advantage of the time-of-use electric rates. The TES system was designed to shift the electric load of the chillers and associated cooling equipment from the on-peak periods (daytime), to the off-peak periods (night time). Carter-Burgess provided the design of the TES System that included TES system that included a stratified chilled water storage tank with a thermal energy storage capacity of 24,600 ton-hrs of cooling. The TES tank was integrated into the district chilled water system that provides cooling for this 84 acre health care campus with over 2.5 million square feet of conditioned space.  The TES tank at the VA Hospital in Dallas, TX has been operating continuously for the past ten years providing energy cost savings, additional cooling capacity to handle the needs of an expanding campus, and â€œcooling insuranceâ€ by providing chilled water during periods of planned and unplanned downtime of the central plant equipment.</t>
  </si>
  <si>
    <t>4500 South Lancaster Road</t>
  </si>
  <si>
    <t>https://www.dntanks.com/projects/va-medical-center/</t>
  </si>
  <si>
    <t>06.02.1996</t>
  </si>
  <si>
    <t>Energy Future Holdings</t>
  </si>
  <si>
    <t>The Dallas, Texas Veterans Administration</t>
  </si>
  <si>
    <t>TU Electric</t>
  </si>
  <si>
    <t>In the summer of 1997 thermal storage reduced peak demand by 2,934 kW, cutting annual electricity costs by $223,650.</t>
  </si>
  <si>
    <t>Lackland Air Force Base</t>
  </si>
  <si>
    <t>Siemens Building Technologies, a leading Energy Services Company (ESCO), selected Natgun to build a 792,000 gallon Thermal Energy Storage tank rated at 6600 ton-hours of TES at Lackland AFB near San Antonio, TX. Through a design-build performance contract, Siemens Building Technologies provided the base with several utility savings and infrastructure improvements that included adding a TES tank to one of the closed loop chilled water distribution systems at the base. The TES tank provides the energy management staff at Lackland AFB the flexibility to operate their chilled water cooling system more efficiently by allowing the chillers to operate during night-time and off-peak hours instead of during the afternoon, the hottest part of day.</t>
  </si>
  <si>
    <t>1030 Reese</t>
  </si>
  <si>
    <t>https://www.dntanks.com/projects/lackland-afb-tes-tank/</t>
  </si>
  <si>
    <t>US Air Force</t>
  </si>
  <si>
    <t>Siemens Building Technologies</t>
  </si>
  <si>
    <t>Natgun</t>
  </si>
  <si>
    <t>Geisinger Health System Danville Chilled Water Thermal Storage</t>
  </si>
  <si>
    <t>As a part of a major expansion at their hospital campus in Danville, PA, Geisinger Health System built a new central chilled water plant to serve the district cooling requirements for their campus. The tank, which came online in 2009, is rated at 8000 ton-hrs of TES.  This TES tank provides the facilities management staff at Geisinger with the ability to operate their district cooling system more efficiently by allowing the chillers to operate during night-time and off-peak hours instead of during the peak electric period during the daytime.</t>
  </si>
  <si>
    <t>100 North Academy Avenue</t>
  </si>
  <si>
    <t>Danville</t>
  </si>
  <si>
    <t>https://www.dntanks.com/projects/geisinger-health-system-tes-tank/</t>
  </si>
  <si>
    <t>Geisinger Health System</t>
  </si>
  <si>
    <t>Ewing-Cole</t>
  </si>
  <si>
    <t>Estimated Annual Savings: $85,000</t>
  </si>
  <si>
    <t>University of Texas Pan-Am Thermal Energy Storage</t>
  </si>
  <si>
    <t>In 2002, the University of Texas â€“ Pan American contracted Natgun Corporation to construct a 1.07 MG, 10,000 ton-hr thermal energy storage tank (TES) for the purpose of saving energy costs, and to provide back-up cooling in the event of unplanned downtime of their chillers. The TES system was designed to shift the electric load of the chillers from on-peak periods (daytime) to off-peak periods (night time).</t>
  </si>
  <si>
    <t>1201 W University Dr.</t>
  </si>
  <si>
    <t>Edinburg</t>
  </si>
  <si>
    <t>https://www.dntanks.com/projects/ut-pan-am-tes-tank/</t>
  </si>
  <si>
    <t>University of Texas Pan-Am</t>
  </si>
  <si>
    <t>Texas Instruments Manufacturing Plant</t>
  </si>
  <si>
    <t>In 1989, (a large semi-conductor chip manufacturer) contracted Natgun Corporation to construct a partially buried 2.7 MG, 24,500 ton-hr thermal energy storage (TES) tank for the purpose of saving energy costs by taking advantage of the time-of-use electric rates. The TES system was designed to shift the electric load of the chillers and associated cooling equipment from the on-peak periods (daytime), to the off-peak  periods (night time). Then in 1993, (this same large semi-conductor chip manufacturer) contracted Natgun to construct a second TES tank. This second tank was much larger (5.2 MG and rated at 48,730 ton-hrs) and was constructed fully buried beneath a parking lot.  The TES Tanks serving the facilities of this large semi-conductor manufacturer in Dallas, TX area have been in operation for decades providing numerous benefits to the owner including: energy cost savings, plants and reliability in the form of spare cooling capacity for the chilled water system during periods of planned and unplanned downtime of the central plant equipment.</t>
  </si>
  <si>
    <t>http://www.dntanks.com/project-profiles.htm</t>
  </si>
  <si>
    <t>Texas Instruments</t>
  </si>
  <si>
    <t>Federal Government Facility Chilled Water TES</t>
  </si>
  <si>
    <t>In 2007, a 0.11 MG TES tank was added to an existing closed-loop, chilled water cooling system that serves several multi-story buildings at this campus. The TES tank gives the Federal Government facility the flexibility to operate their chilled water cooling system more cost effectively.</t>
  </si>
  <si>
    <t>Quantico</t>
  </si>
  <si>
    <t>http://www.dntanks.com/wp-content/uploads/2013/01/Quantico_VA_ProjectProfile.pdf</t>
  </si>
  <si>
    <t>US Federal Government</t>
  </si>
  <si>
    <t>Noresco</t>
  </si>
  <si>
    <t>TES Tank for Internet Service Provider Dulles, VA</t>
  </si>
  <si>
    <t>In 2006, a large Internet Service Provider (ISP) located in Dulles, VA selected DN Tanks to build a mission critical Thermal Energy Storage (TES) tank to service their data center. The data center which operates 24 hours each day could not afford the consequences that would result if their chilled water cooling system were to experience downtime. This TES tank, now our third built TES tank for this same ISP, was designed to provide back-up cooling for the central plant in the event that the chillers experience unexpected downtime.  The tank was specified to be capable of storing enough chilled water equal to the peak cooling load for the facility for a period of two hours.</t>
  </si>
  <si>
    <t xml:space="preserve">Electric Bill Management, Electric Supply Reserve Capacity - Spinning, Grid-Connected Commercial (Reliability &amp;amp; Quality), </t>
  </si>
  <si>
    <t>Chantilly</t>
  </si>
  <si>
    <t>American Online</t>
  </si>
  <si>
    <t>Dunlap &amp;amp; Partners</t>
  </si>
  <si>
    <t>Poole &amp;amp; Kent</t>
  </si>
  <si>
    <t>Thermal Storage at San Antonio International Airport</t>
  </si>
  <si>
    <t>In 1982, the San Antonio Airport contracted Natgun Corporation to construct a 0.5 MG thermal energy storage (TES) tank for the purpose of saving energy costs, and also to defer the capital expenditures associated with adding additional chiller plant equipment. The tank was originally designed for a maximum of 4,500 ton-hours of useable thermal energy storage capacity. The exterior of the tank is insulated to prevent heat loss.</t>
  </si>
  <si>
    <t>9800 Airport Blvd</t>
  </si>
  <si>
    <t>https://www.dntanks.com/projects/thermal-energy-storage-at-the-san-antonio-airport/</t>
  </si>
  <si>
    <t>San Antonio International Airport</t>
  </si>
  <si>
    <t>GE Tehachapi Wind Durathon Battery Project - Invenergy</t>
  </si>
  <si>
    <t>Invenergy installed GEâ€™s Brilliant Wind Turbine with Durathon Batteries at a Mills County, Texas wind farm. The turbines leverage short-term energy storage provided by the GE Durathon Battery to help ensure reliable, predictable power.</t>
  </si>
  <si>
    <t>http://www.businesswire.com/news/home/20130501005783/en/Invenergy-Install-GE%E2%80%99s-Brilliant-Wind-Turbine-Integrated</t>
  </si>
  <si>
    <t>Invenergy</t>
  </si>
  <si>
    <t xml:space="preserve">Auwahi Wind Farm </t>
  </si>
  <si>
    <t>An important component of this wind project is the 11-MW grid battery system. Energy from the battery system helps to regulate and sustain power to Maui Electric Companyâ€™s grid during variable wind conditions. The battery storage component of this project includes state-of-the-art monitoring and safety controls that ensure reliable operation for the life of the project. The wind power from Auwahi Wind has been sold to Maui Electric Company under a 20-year contract.</t>
  </si>
  <si>
    <t xml:space="preserve">Ramping, </t>
  </si>
  <si>
    <t>http://www.a123systems.com/smart-grid-storage.htm</t>
  </si>
  <si>
    <t>Sempra</t>
  </si>
  <si>
    <t>EaglePicher HQ PowerPyramid</t>
  </si>
  <si>
    <t>Demonstration system for industrial peak-shaving and grid-energy storage.  Tiered Hybrid ESS System: Tier 1: Li-Ion 100kW, 172kWh Tier 2: Tubular lead-acid 200kW, 240kWh Tier 3: AGM lead-acid 700kW, 1512kWh</t>
  </si>
  <si>
    <t xml:space="preserve">Electric Bill Management, Electric Energy Time Shift, Electric Supply Reserve Capacity - Non-Spinning, On-Site Power, Renewables Energy Time Shift, </t>
  </si>
  <si>
    <t>C &amp;amp; Porter Streets</t>
  </si>
  <si>
    <t>Joplin</t>
  </si>
  <si>
    <t>http://www.princetonpower.com/pdfs/eaglepicher_cs.pdf</t>
  </si>
  <si>
    <t>01.10.2011</t>
  </si>
  <si>
    <t>10KW Wind and 20 KW Solar attached</t>
  </si>
  <si>
    <t>SCE Irvine Smart Grid Demonstration: Containerized Distributed Storage Unit</t>
  </si>
  <si>
    <t>Southern California Edison (SCE) and its partners will deploy advanced Smart Grid SG) technologies in an integrated system to be more reliable, secure, economic, efficient, safe, and environmentally friendly. The technology demonstrations will include three main areas: (1) Energy Smart Customer Devices such as smart appliances, home scale energy storage, and photovoltaic (PV) solar systems to achieve Zero Net Energy homes and Zero Grid Impact electric vehicle (EV) charging at work; (2) Year 2020 Distribution System including distribution automation with looped circuit topology, advanced voltage/VAR control, advanced distribution equipment, smart metering, utility-scale storage, and dispatched renewable distributed generation; and (3) a Secure Energy Network to demonstrate end-to-end management of a complex high performance telecommunication system linking the CAISO to SCEâ€™s back office, field networks, and energy smart devices in the home. Other specific aspects of sub-projects include: distribution circuit constraint management, enhanced circuit efficiency and power quality, self-healing circuits, deep grid situational awareness, and end-to-end cyber security and interoperability. The demonstration will be conducted in Irvine, California and will include two 12kV distribution circuits fed by SCEâ€™s MacArthur Substation, residential homes, and EV charging in a parking lot at the University of California, Irvine.   Another part of the ISGD is the A123 System large distributed energy storage unit. The 2 MW, 0.5 MWh containerized lithium-ion energy storage unit will allow SCE to explore protection and control strategies on a distribution system with significant reverse power flow capability. Two distribution circuits capable of being operated either radially or as a single loop will help SCE engineers evaluate different strategies of circuit constraint</t>
  </si>
  <si>
    <t>http://www.smartgrid.gov/project/southern_california_edison_company_irvine_smart_grid_demonstration</t>
  </si>
  <si>
    <t>UC Irvine, Electric Power Research Institute (EPRI)</t>
  </si>
  <si>
    <t>http://www.apep.uci.edu/3/AboutTheCenter/default.aspx, http://www.epri.com/Pages/Default.aspx</t>
  </si>
  <si>
    <t xml:space="preserve">Distributed Energy Storage Systems Demonstration (Worcester, MA) - National Grid </t>
  </si>
  <si>
    <t>This project demonstrates competitively-priced, grid scale, long-duration advanced flow batteries for utility grid applications. The project incorporates engineering of fleet control, manufacturing and installation of two 500kW/6-hour energy storage systems in Massachusetts to lower peak energy demand and reduce the costs of power interruptions.   One ESS will be installed next to a 605 kW photovoltaic (PV) array in Everett, MA.  A second ESS will be installed next to a 600 kW wind turbine located on a customer site in Worcester, MA.</t>
  </si>
  <si>
    <t xml:space="preserve">Electric Energy Time Shift, Grid-Connected Commercial (Reliability &amp;amp; Quality), Renewables Capacity Firming, Renewables Energy Time Shift, Voltage Support, </t>
  </si>
  <si>
    <t>Worcester</t>
  </si>
  <si>
    <t>https://www.smartgrid.gov/document/premium_power_distributed_energy_storage_system.html</t>
  </si>
  <si>
    <t>13.08.2010</t>
  </si>
  <si>
    <t>Wind Turbine</t>
  </si>
  <si>
    <t>Vionx Energy (formerly Premium Power)</t>
  </si>
  <si>
    <t>Technology Solutions for Wind Integration - Center For Commercialization of Electric Technology (CCET)</t>
  </si>
  <si>
    <t>Lithium Manganese Oxide Battery</t>
  </si>
  <si>
    <t>Samsung SDI, an affiliate of Samsung Group, and Younicos (formerly Xtreme Power) were selected by the Center for the Commercialization of Electric Technologies (CCET) to install a 1MW/1MWh Lithium Ion based Battery Energy Storage System (BESS) system at the Reese Technology Center in Lubbock, Texas as part of a Smart Grid Demonstration Project (SGDP). The $27 million demonstration project jointly funded by CCET partners and the US Department of Energy as part of the American Recovery and Reinvestment Act (ARRA) of 2009 is managed by CCET. $2 million of this went towards the BESS. The SGDP is known as Discovery Across Texas, Technology Solutions for Wind Integration in ERCOT.  BESS will be owned and operated by South Plains Electric Cooperative (SPEC) as one of several project technologies to serve the SGDP objectives of wind integration.  The Samsung SDI and Younicos BESS will be connected to SPEC&amp;#039;s distribution grid at the Reese Technology Center as part of an ongoing wind technology program managed by GroupNIRE and Texas Tech University.  The BESS will focus on combining utility scale energy storage with wind generation.  Potential uses for the BESS include mitigating intermittent fluctuations of a number of nearby wind turbines, regulating the distribution bus voltage, serving as spinning reserve, and providing frequency support during the loss of generation.</t>
  </si>
  <si>
    <t xml:space="preserve">Electric Supply Reserve Capacity - Spinning, Frequency Regulation, Ramping, Renewables Capacity Firming, Voltage Support, </t>
  </si>
  <si>
    <t>Reese Technology Center, 9801 S Reese Blvd #200</t>
  </si>
  <si>
    <t>Lubbock</t>
  </si>
  <si>
    <t>https://www.smartgrid.gov/project/ccet_technology_solutions_wind_integration.html</t>
  </si>
  <si>
    <t>19.02.2013</t>
  </si>
  <si>
    <t>South Plains Electric Cooperative</t>
  </si>
  <si>
    <t>Younicos Inc.</t>
  </si>
  <si>
    <t>South Plains Electric Cooperative (SPEC)</t>
  </si>
  <si>
    <t>Center For Commercialization of Electric Technology (CCET)</t>
  </si>
  <si>
    <t>https://www.smartgrid.gov/files/CCET-SGDP-FTR_Feb_2015.pdf</t>
  </si>
  <si>
    <t>Texas Tech University</t>
  </si>
  <si>
    <t>The project is included in a U.S. Department of Energy smart grid demonstration analyzing the benefits of using  energy storage for wind energy integration.</t>
  </si>
  <si>
    <t>University of Hawaii Smart Grid Regional and Energy Storage Demonstration Project (Maui Smart Grid) - Maui Electric Company &amp;amp; NEC Energy Solutions, Inc.</t>
  </si>
  <si>
    <t>The overarching project objective is to develop and demonstrate a Distribution Management System (DMS) that aggregates distributed generation (DG), energy storage, and demand response technologies in a distribution system to achieve both distribution and transmission level benefits. Ideally, the application of these technologies would increase system reliability and improve power quality along with reducing costs to both the utility and its customers.  The advanced energy storage system is installed at the Maui Electric Company substation in Wailea as part of the Maui Smart Grid Project.  The Grid Storage Solution was provided by A123 Systems (NEC Energy Solutions), a developer and manufacturer of advanced lithium ion batteries and systems.  It is designed to deliver one megawatt of power for a full hour, reducing the peak energy load on the substationâ€™s transformers.</t>
  </si>
  <si>
    <t xml:space="preserve">Electric Energy Time Shift, Renewables Capacity Firming, Renewables Energy Time Shift, Transmission Congestion Relief, Transportable Transmission/Distribution Upgrade Deferral, Voltage Support, </t>
  </si>
  <si>
    <t>Kalai Wae Street</t>
  </si>
  <si>
    <t>Wailea</t>
  </si>
  <si>
    <t>https://www.neces.com/our-experience/project/wailea-maui-hi-2/</t>
  </si>
  <si>
    <t>17.05.2013</t>
  </si>
  <si>
    <t>Maui Electric Company (MECO)</t>
  </si>
  <si>
    <t>69 kV Transmission Substation</t>
  </si>
  <si>
    <t>Maui Electric Company, NEC Energy Solutions, Inc.</t>
  </si>
  <si>
    <t>Hawai&amp;#039;i Natural Energy Institute (HNEI)</t>
  </si>
  <si>
    <t>Rocky River Pumped Storage Plant</t>
  </si>
  <si>
    <t>200 Kent Road</t>
  </si>
  <si>
    <t>New Milford</t>
  </si>
  <si>
    <t>Connecticut</t>
  </si>
  <si>
    <t>http://www.asce.org/project/rocky-river-pumped-storage-hydraulic-plant/</t>
  </si>
  <si>
    <t>FirstLight Power Resources</t>
  </si>
  <si>
    <t>Connecticut Light &amp;amp; Power Co.</t>
  </si>
  <si>
    <t>Anchorage Area Battery Energy Storage System</t>
  </si>
  <si>
    <t>This project appears to have never been built.  This project includes the installation of a 25 MW / 14 MWh Battery Energy Storage System (BESS) in the Anchorage area.   This device will add stability to the system and provide a measure of â€œspinâ€ to facilitate spooling-up alternative generation in the event of an outage.   The BESS is part of Alaska Railbelt Cooperative Transmission and Electric Company&amp;#039;s (ARCTEC) Unconstrain Bradley Lake Hydroelectric Project. The project aims to improve the transmission system between Anchorage and Kenai.</t>
  </si>
  <si>
    <t xml:space="preserve">Electric Energy Time Shift, Electric Supply Reserve Capacity - Spinning, Load Following (Tertiary Balancing), Transportable Transmission/Distribution Upgrade Deferral, </t>
  </si>
  <si>
    <t>http://arctec.coop/wp-content/uploads/2012/11/arctecFY2014legislativepriorities.pdf</t>
  </si>
  <si>
    <t>ARCTEC</t>
  </si>
  <si>
    <t>Alaska Railbelt Cooperative Transmission &amp;amp; Electric Company (ARCTEC)</t>
  </si>
  <si>
    <t>AEP Milton NaS Battery Energy Storage System</t>
  </si>
  <si>
    <t>AEP has pioneered the use of NaS batteries in the United States. Following testing at its Dolan Technology Center near Columbus, OH, the utility became the first U.S. electric company to deploy NaS batteries in 2002 when it installed and operated a 100 kW / 500 kVA demonstration unit in Gahanna, OH. In 2006, AEP installed a 1.2-MW stationary NaS battery near Charleston, WV. And in 2008, the utility installed three, 2 MW NaS batteries: one in Churubusco, IN.; one in Milton, WV; and one in Bluffton, OH. The 7.2 MW in NaS deployments are part of AEPâ€™s electricity storage strategy that will also include transportable stationary batteries and distributed small scale energy storage systems.  AEP deployed all of its NaS installations as a means to provide load leveling and alleviate transformer loading during summer peaks, defer capital upgrades, and offer emergency backup power to several hundred customers during electrical system outages. Ultimately, the NaS units offer AEP a degree of flexibility in determining the optimal approach for handling reliability problems. The units buy the utility time to decide whether to redesign a substation, build generation, or keep the storage units in place permanently. (All of the NaS systems are capable of being relocated for an estimated $85,000 to $115,000 if and when the companyâ€™s needs for storage change.)  AEPâ€™s 2-MW units were deployed in 2008, and are capable of providing islanding (backup power) for over seven hours when loss of utility power from the substation occurs. These newer installations can also perform load-triggered load leveling which, for example, allows the batteries to discharge just enough energy to hold a constrained substation transformer constant. As a result, a greater amount of energy can be reserved for islanding and battery life can be extended due to less frequent discharging.  AEP uses an in-house SCADA system and developed custom software to control all of its batteries based on the loading transformer. The software essentially creates a feedback loop where the load of the transformer is compared to a desired maximum, and the battery output is then adjusted to achieve that maximum.  In addition, the unit sited at the Balls Gap substation in Milton, WV successfully islanded approximately 700 customers for roughly 30 minutes during a simulated outage staged on July 8, 2009. A live islanding event, meanwhile, took place in December 2009, during a snowstorm that islanded 25 customers for two days. Over that period, the Milton installation was able to minimize disruptions; customers experienced less than three minutes of continuous disruption during the two-day outage period.  Finally, on October 20, 2009, the Milton, WV battery was successfully operated to alleviate load and voltage concerns during a load transfer event between substations. While the transformer at one station was taken out of service for maintenance, load was transferred to a different station which caused voltage and loading concerns. The Milton battery was deployed and mitigated these concerns.  Source: &amp;quot;Energy Storage and Project Demos&amp;quot; Electric Power Energy Research (EPRI)</t>
  </si>
  <si>
    <t xml:space="preserve">Electric Energy Time Shift, Electric Supply Reserve Capacity - Spinning, Grid-Connected Residential (Reliability), Transportable Transmission/Distribution Upgrade Deferral, </t>
  </si>
  <si>
    <t>2900 E Mud River Rd (Balls Gap Substation)</t>
  </si>
  <si>
    <t>https://www.aep.com/Newsroom/newsreleases/?id=1397</t>
  </si>
  <si>
    <t>01.11.2008</t>
  </si>
  <si>
    <t>â€¢ System roundtrip AC efficiency: ~75%  (Operational specifications can dramatically affect the overall efficiency; to extend the battery life, AEP utilized the DESS at 83% to 90% of its capacity during its first years of operation.) â€¢ NaS battery DC-DC efficiency: ~85% â€¢ PCS efficiency: ~95% (one-way)</t>
  </si>
  <si>
    <t>AEP Churubusco NaS Battery Energy Storage System</t>
  </si>
  <si>
    <t>AEP has pioneered the use of NaS batteries in the United States. Following testing at its Dolan Technology Center near Columbus, OH, the utility became the first U.S. electric company to deploy NaS batteries in 2002 when it installed and operated a 100kW/500kVA demonstration unit in Gahanna, OH. In 2006, AEP installed a 1.2-MW stationary NaS battery near Charleston, WV. And in 2008, the utility installed three, 2-MW NaS batteries: one in Churubusco, IN.; one in Milton, WV; and one in Bluffton, OH. The 7.2 MW in NaS deployments are part of AEPâ€™s electricity storage strategy that will also include transportable stationary batteries and distributed small scale energy storage systems.  AEP deployed all of its NaS installations as a means to provide load leveling and alleviate transformer loading during summer peaks, defer capital upgrades, and offer emergency backup power to several hundred customers during electrical system outages. Ultimately, the NaS units offer AEP a degree of flexibility in determining the optimal approach for handling reliability problems. The units buy the utility time to decide whether to redesign a substation, build generation, or keep the storage units in place permanently. (All of the NaS systems are capable of being relocated for an estimated $85,000 to $115,000 if and when the companyâ€™s needs for storage change.)  AEPâ€™s 2-MW units were deployed in 2008, and are capable of providing islanding (backup power) for over seven hours when loss of utility power from the substation occurs. These newer installations can also perform load-triggered load leveling which, for example, allows the batteries to discharge just enough energy to hold a constrained substation transformer constant. As a result, a greater amount of energy can be reserved for islanding and battery life can be extended due to less frequent discharging.  AEP uses an in-house SCADA system and developed custom software to control all of its batteries based on the loading transformer. The software essentially creates a feedback loop where the load of the transformer is compared to a desired maximum, and the battery output is then adjusted to achieve that maximum.  Source: &amp;quot;Energy Storage and Project Demos&amp;quot; Electric Power Energy Research (EPRI)</t>
  </si>
  <si>
    <t xml:space="preserve">Electric Energy Time Shift, Electric Supply Reserve Capacity - Spinning, Transportable Transmission/Distribution Upgrade Deferral, </t>
  </si>
  <si>
    <t>Churubusco</t>
  </si>
  <si>
    <t>https://energy.gov/sites/prod/files/2014/06/f17/EACJune2014-2Weaver.pdf</t>
  </si>
  <si>
    <t>AEP Bluffton NaS Energy Storage System</t>
  </si>
  <si>
    <t>Bluffton</t>
  </si>
  <si>
    <t>â€¢ System roundtrip AC efficiency: ~75% (Operational specifications can dramatically affect the overall efficiency; to extend the battery life, AEP utilized the DESS at 83% to 90% of its capacity during its first years of operation.) â€¢ NaS battery DC-DC efficiency: ~85% â€¢ PCS efficiency: ~95% (one-way)</t>
  </si>
  <si>
    <t>Discovery at Spring Trails Residential Energy Storage</t>
  </si>
  <si>
    <t>Discovery at Spring Trails was cancelled.  This project was slated to include up to 30 home installations, each with a battery rated at 1 kW.  The Center for Commercialization of Electronic Technologies (CCET) and partners planned to install and test equipment in the Discovery Center which serves as the technology integration test and demonstration laboratory as well as a community outreach and education facility.  Two housing developments were going to be tested during the project. One was an existing Houston community called Discovery at Spring Trails that would have equipped homes with solar units, residential energy storage (1kW, 12v Valence battery per household), and energy management systems. The experiments control group was planned to be a neighboring community called Legends Ranch, which has not taken steps to improve energy efficiency.  Goals/Objectives â€¢ Improve grid reliability â€¢ Create a template for an advanced demand-responsive Smart Grid community â€¢ Refine a process for selecting the best location to monitor wind energy transmission â€¢ Develop a suite of regional-level electric grid monitoring and load management systems for wind power â€¢ Enable consumers to better monitor and manage their energy usage and cost through Smart homes energy management systems</t>
  </si>
  <si>
    <t xml:space="preserve">Electric Bill Management, Electric Bill Management with Renewables, Onsite Renewable Generation Shifting, </t>
  </si>
  <si>
    <t>Riley Fuzzell Road</t>
  </si>
  <si>
    <t>Spring</t>
  </si>
  <si>
    <t>http://ercot.com/content/meetings/dswg/keydocs/2011/0830/Additional_material-CCET_Project.pdf</t>
  </si>
  <si>
    <t>06.05.2013</t>
  </si>
  <si>
    <t>Municipal Utility District #119</t>
  </si>
  <si>
    <t>Valence, Younicos</t>
  </si>
  <si>
    <t>Sunverge</t>
  </si>
  <si>
    <t>UCSD - BYD Energy Storage System</t>
  </si>
  <si>
    <t>The University of San Diego installed 2.5 MW / 5 MWh of containerized batteries provided from energy storage technology provider BYD.  â€¢ 60% Funded with CPUC Self Generation Incentive Program (SGIP) â€¢ 40% Co-funded by UCSD and BYD  â€¢ 2.5 MW/ 5 Mwhr energy storage complements UCSDâ€™s 2.2 MW of campus PV and off peak CHP â€¢ Competitive Solicitation, Turn Key Design/Build â€¢ Awarded to BYD, Lithium-ion Iron-Phosphate battery â€¢ Site Construction started May, 2015 â€¢ System Installation started June, 2015 â€¢ System Installation completed Sept. 2015</t>
  </si>
  <si>
    <t>9500 Gilman Dr</t>
  </si>
  <si>
    <t>https://research.ucsd.edu/</t>
  </si>
  <si>
    <t>UC San Diego Microgrid</t>
  </si>
  <si>
    <t>2.2 MW of campus PV and off peak CHP</t>
  </si>
  <si>
    <t>California Public Utilities Commission - Self Generation Incentive Program</t>
  </si>
  <si>
    <t>UCSD - University of California San Diego</t>
  </si>
  <si>
    <t>Public University</t>
  </si>
  <si>
    <t>Vancouver Electrochemical Energy Storage Project - University of British Columbia</t>
  </si>
  <si>
    <t>The project integrates one megawatt hour of stored energy â€” enough to power an average home for 1,000 hours â€” into a power grid that supports three major campus facilities.  Initially created in response to the universityâ€™s need for emergency back-up power at UBCâ€™s Bioenergy Research and Demonstration Facility (BDRF), the energy storage system will advance research on integrating renewable-energy sources, like solar and wind, into large power grids.</t>
  </si>
  <si>
    <t xml:space="preserve">Grid-Connected Commercial (Reliability &amp;amp; Quality), On-Site Power, Renewables Capacity Firming, Renewables Energy Time Shift, </t>
  </si>
  <si>
    <t>2260 West Mall, Rm 2255</t>
  </si>
  <si>
    <t>Vancouver</t>
  </si>
  <si>
    <t>V6T 1Z4</t>
  </si>
  <si>
    <t>http://www.publicaffairs.ubc.ca/2013/04/19/vancouver-campus-deploys-new-5-1m-smart-grid-energy-storage-system/</t>
  </si>
  <si>
    <t>University of British Columbia</t>
  </si>
  <si>
    <t>Corvus Energy</t>
  </si>
  <si>
    <t>Alpha Technologies</t>
  </si>
  <si>
    <t>Performance metrics not available. System will be evaluated for 24 months</t>
  </si>
  <si>
    <t>http://research.ubc.ca/vpri/vpri-home</t>
  </si>
  <si>
    <t>SNOPUD MESA 1a Project</t>
  </si>
  <si>
    <t>Snohomish County Public Utility District (SNOPUD) and 1Energy Systems will partner to develop and deploy an innovative approach to energy storage, aimed at helping electric utilities increase their use of renewable energy and improve overall reliability. The MESA-1 installation will be the first energy storage system built on the Modular Energy Storage Architecture (MESA), an innovative approach to energy storage based on open, non-proprietary industry standards.    Two battery systems will be installed for the system: MESA 1a utilize a Parker Hannifin Power Conversion System and a Mitsubishi 1 MW (500 kWh) Li-Ion battery.  Alstom Grid and faculty from the University of Washington will join the project to collaborate on research, analysis and design of technology interfaces. 1Energy will lead the selection of future MESA partners who will provide batteries, power conversion and balance-of-system components.</t>
  </si>
  <si>
    <t>09.02.2015</t>
  </si>
  <si>
    <t>Lithium Energy Japan (GS Yuasa International Ltd. and Mitsubishi)</t>
  </si>
  <si>
    <t>Axion PowerCube for PJM (New Castle, PA)</t>
  </si>
  <si>
    <t>Axion Power International, Inc., the developer of advanced lead-carbon PbCÂ® batteries and energy storage systems, on November 22, 2011, integrated its PowerCubeâ„¢ battery energy storage and battery system as a power resource for the PJM Regulation Market, which serves 58 million people in all or parts of 13 states and the District of Columbia. The use of PowerCube on the PJM market marks the first time an external energy storage system has been integrated into a major power grid. Axion Power, working in partnership with Philadelphia-based Viridity Energy on this and other projects, is initially participating in the PJM market as a 100 kw resource that will soon be ramped to higher kw levels. As a curtailment service provider in PJM, Viridity Energy will be managing the Axion PowerCube, a highly mobile and scalable 500kw/250kw Battery Energy Storage System.</t>
  </si>
  <si>
    <t>3601 Clover Lane</t>
  </si>
  <si>
    <t>http://www.axionpower.com/press/press-release/2011-11-22-axion-powers-powercube-battery-energy-storage-system-integrated-into-pjm-utility-grid</t>
  </si>
  <si>
    <t>22.11.2011</t>
  </si>
  <si>
    <t>Penn Power</t>
  </si>
  <si>
    <t>Axion Power International Inc</t>
  </si>
  <si>
    <t>Nordstrom (Ala Moana Center) - Calmac</t>
  </si>
  <si>
    <t>The Nordstrom department store is producing 43 tons of ice every night in thermal energy storage tanks on top of its Honolulu department store. The stored ice is then used to cool the store and save energy during the day.  Nordstrom is a better community partner by not pulling electricity off the grid during high peak hours (daytime). Nordstrom approaches resource conservation in a way that focuses on energy efficiency, responsible water use, forest conservation and greenhouse gas reduction.</t>
  </si>
  <si>
    <t>1450 Ala Moana Blvd</t>
  </si>
  <si>
    <t>http://the.honoluluadvertiser.com/article/2008/Mar/18/bz/hawaii803180341.html</t>
  </si>
  <si>
    <t>18.03.2008</t>
  </si>
  <si>
    <t>Nordstrom, Inc.</t>
  </si>
  <si>
    <t>48 energy storage tanks create 43 tons of ice every night.</t>
  </si>
  <si>
    <t>Altairnano-PJM Lyons Li-ion Battery Ancillary Services Demo</t>
  </si>
  <si>
    <t>Following the successful completion of the IPL demonstration, in November 2008, AES relocated one of the 1 MW Altairnano systems from the Indianapolis Power and Light substation facility to the parking lot of PJM Interconnection&amp;#039;s headquarters building. That unit has been wired into a feeder line and has been selling frequency regulation into the PJM Ancillary Service Market since January 2009.    After designing specialized control software, the batteries have thus far responded to the &amp;quot;reg up&amp;quot; and &amp;quot;reg down&amp;quot; automatic gain control (AGC) signals from the RTO, charging and discharging accordingly.  The unit was tested for power and energy capacity in May 2010 after more than 8,000 operating hours. Energy degradation was approximately 1% while the power degradation was not significant. Altairnano estimates the battery will be able to deliver the required 1 MW contract capacity for over 20 years based on the current PJM duty cycle.</t>
  </si>
  <si>
    <t xml:space="preserve">Frequency Regulation, Grid-Connected Commercial (Reliability &amp;amp; Quality), Renewables Energy Time Shift, </t>
  </si>
  <si>
    <t>102 Deka Road</t>
  </si>
  <si>
    <t>Lyons</t>
  </si>
  <si>
    <t>https://gigaom.com/2011/05/06/aes-building-worlds-largest-lithium-ion-grid-battery-projects/</t>
  </si>
  <si>
    <t>90% round trip efficiency (AC-AC)</t>
  </si>
  <si>
    <t>Kansas City Green Impact Zone SmartGrid - Kansas City Power and Light</t>
  </si>
  <si>
    <t>Kansas City Power and Light (KCP&amp;amp;amp;L) and its partners are demonstrating an end-to-end SmartGrid built around a major SmartSubstation with a local distributed control system based on IEC 61850 protocols and control processorsâ€”that includes advanced generation, distribution, and customer technologies. Co-located renewable energy sources, such as solar and other parallel generation, will be placed in the demonstration area and will feed into the energy grid. The demonstration area consists of ten circuits served by one substation across two square miles with 14,000 commercial and residential customers. Part of the demonstration area contains the Green Impact Zone, 150 inner-city blocks that suffers from high levels of unemployment, poverty, and crime. Efforts in the Green Impact Zone will focus on training residents to implement weatherization and energy efficiency programs to reduce utility bills, conserve energy, and create jobs. KCP&amp;amp;amp;Lâ€™s SmartGrid program will provide area businesses and residents with enhanced reliability and efficiency through real-time information about electricity supply and demand. It will enable customers to manage their electricity use and save money.  KCP&amp;amp;amp;L is implementing a 1 MW / 1 MWh Li-ion battery system from Dow Kokam as part of this initiative.  Goals/Objectives â€¢ Implement and demonstrate a next-generation, end-to-end SmartGrid â€¢ Demonstrate, measure, and report on the costs, benefits, and business model feasibility of the demonstrated technologies â€¢ Identify issues and gaps in technological standards  Key Milestones â€¢ Midtown Substation commissioned (October 2011) â€¢ ADA circuits commissioned (June 2012) â€¢ Smart EndUse implementation (March 2013) â€¢ Integrated system test and demonstration (September 2013)</t>
  </si>
  <si>
    <t xml:space="preserve">Distribution upgrade due to solar, Electric Bill Management, Electric Supply Capacity, Grid-Connected Commercial (Reliability &amp;amp; Quality), Grid-Connected Residential (Reliability), </t>
  </si>
  <si>
    <t>4724 Tracy Avenue</t>
  </si>
  <si>
    <t>Kansas City</t>
  </si>
  <si>
    <t>https://www.smartgrid.gov/project/kansas_city_power_and_light_green_impact_zone_smartgrid_demonstration.html</t>
  </si>
  <si>
    <t>28.06.2012</t>
  </si>
  <si>
    <t>Kansas City Power &amp;amp; Light</t>
  </si>
  <si>
    <t>Department of Energy, Office of Electricity - Smart Grid Investment Grants (part of ARRA)</t>
  </si>
  <si>
    <t>National Energy Technology Laboratory</t>
  </si>
  <si>
    <t>Kansas City Power &amp;amp; Light and its partners is demonstrating an end-to-end SmartGrid â€” built around a major SmartSubstation with a local distributed control system based on IEC  61850 protocols and control processorsâ€”that includes advanced generation, distribution, and customer technologies. Co-located renewable energy sources, such as solar and other  parallel generation, will be placed in the demonstration area and will feed into the energy  grid. The demonstration area consists of ten circuits served by one substation across two  square miles with 14,000 commercial and residential customers. Part of the demonstration  area contains the Green Impact Zone, 150 inner-city blocks that suffers from high levels of  unemployment, poverty, and crime. Efforts in the Green Impact Zone will focus on training  residents to implement weatherization and energy efficiency programs to reduce utility  bills, conserve energy, and create jobs. KCP&amp;amp;Lâ€™s SmartGrid program will provide area  businesses and residents with enhanced reliability and efficiency through real-time  information about electricity supply and demand. It will enable customers to manage their  electricity use and save money.</t>
  </si>
  <si>
    <t>https://www.smartgrid.gov/sites/default/files/kansas-city-pl-oe0000221-final_0.pdf</t>
  </si>
  <si>
    <t>Enel Puglia ESS</t>
  </si>
  <si>
    <t>The substation is located in Puglia, an area with a high level of variable and intermittent power from renewable energy sources that can cause reverse power flows on the high/medium voltage transformers. The role of Saftâ€™s batteries in the energy storage system is to reduce the variability of power flow as well as allowing for more controllable energy exchange between the substation and the Italian national grid.</t>
  </si>
  <si>
    <t>Foggia</t>
  </si>
  <si>
    <t>Puglia</t>
  </si>
  <si>
    <t>http://www.saftbatteries.com/press/press-releases/saft-deliver-high-power-li-ion-energy-storage-system-saet-support-renewable</t>
  </si>
  <si>
    <t>28.04.2014</t>
  </si>
  <si>
    <t>Raccoon Mountain Pumped Storage Plant</t>
  </si>
  <si>
    <t>Raccoon Mountain Pumped-Storage Plant is located in southeast Tennessee on a site that overlooks the Tennessee River near Chattanooga.  Deep in the heart of the Cumberland Plateau sits the Raccoon Mountain pumped storage plant. After an extensive upgrade in 1999, it is now TVA&amp;#039;s largest hydro facility, with a rated output of more than 1,600 MW.  The plant, which is on the Tennessee River about 6 miles west of Chattanooga, has four pump/turbine units that together would cover a football field. The 528-acre reservoir at the top of Raccoon Mountain holds about 60 million cubic yards of water behind a dam that is 8,500 feet long and 230 feet high. Deep below the lake&amp;#039;s surface, hundreds of feet below the mountaintop, is the powerhouse. At times of low power demand, giant turbines pump water up to the reservoir at a rate of seven million gallons per minute. This huge energy storage facility gives TVA much of the flexibility it needs to balance supply and demand on its extensive system.  The plant was idled in March 2012 due to cracks in the generators&amp;#039; rotors. The plant came entirely back on line in April 2014.</t>
  </si>
  <si>
    <t>Cummings Hwy.</t>
  </si>
  <si>
    <t>Chattanooga</t>
  </si>
  <si>
    <t>Tennessee</t>
  </si>
  <si>
    <t>https://tva.com/Energy/Our-Power-System/Hydroelectric/Raccoon-Mountain</t>
  </si>
  <si>
    <t>The facility can generate electricity for up to 22 hours before needing to draw water up again for 28 hours to fill the mountaintop reservoir.</t>
  </si>
  <si>
    <t>5477 Military Rd.</t>
  </si>
  <si>
    <t>Lewiston</t>
  </si>
  <si>
    <t>http://www.nypa.gov/facilities/niagara.htm</t>
  </si>
  <si>
    <t>28.01.1961</t>
  </si>
  <si>
    <t>18.03.1957</t>
  </si>
  <si>
    <t>Ferguson Electric</t>
  </si>
  <si>
    <t>Yards Creek Pumped Storage</t>
  </si>
  <si>
    <t>The Yards Creek Pumped Storage Facility is located in Blairstown Township, New Jersey. Water is conveyed between the plant &amp;amp;amp; the Upper Reservoir via an 18â€™ diameter 1,800â€™ long exposed steel pipe At full station load, approx.</t>
  </si>
  <si>
    <t>Blairstown</t>
  </si>
  <si>
    <t>http://www.pseg.com/family/power/fossil/stations/yardscreek.jsp</t>
  </si>
  <si>
    <t>Public Service Electric and Gas Company (PSE&amp;amp;G)</t>
  </si>
  <si>
    <t>PSEG Fossil</t>
  </si>
  <si>
    <t>FirstEnergy Corp.</t>
  </si>
  <si>
    <t>The Seneca Pumped Storage Generating Station is a hydroelectric power plant using pumped storage of water to generate electric power. It is located near Warren, Pennsylvania in Warren County. Seneca Station is colocated with the Kinzua Dam, near Warren, Pennsylvania. The dam was built by the United States Army Corps of Engineers to regulate the Allegheny River as part of a larger flood control project, and, as a secondary role, to generate hydroelectric power. It created the Allegheny Reservoir, a lake that stretches 25 miles (40 km) upriver.  The power plant, rated at 435 MW, was built by the Pennsylvania Electric Company and Cleveland Electric Illuminating Company. It began commercial operation in 1970. Through business mergers and acquisitions, the plant is now owned by FirstEnergy, an operator of several base load (nuclear and coal-fired) power plants. Pumped storage plants function similarly to a storage battery; they absorb excess power generated by such plants in off-peak hours, such as nighttime, using it to pump water into a reservoir. Later, when demand exceeds the base load, the flow of water from the reservoir generates additional electrical power to meet peak load demands.</t>
  </si>
  <si>
    <t>Mead Township</t>
  </si>
  <si>
    <t>http://www.lspower.com/News/newsarticle07232015.htm</t>
  </si>
  <si>
    <t>LS Power Group</t>
  </si>
  <si>
    <t>Pennsylvania Electric Company and Cleveland Electric Illuminating Company</t>
  </si>
  <si>
    <t>Mean Annual Gross Energy Generation (2004-2009): 691,816 MWh; Mean Annual Net Energy Generation (2004-2009): -243,372 MWh</t>
  </si>
  <si>
    <t>Richard B. Russell Pumped Storage</t>
  </si>
  <si>
    <t>The Richard B. Russell Dam enables a unique capability within the Savannah River Basin as a provider of â€œpumpbackâ€ hydropower. Pumpback turbines are reversible, so they allow the system to re-use water stored in the reservoir system multiple times. This capability is especially helpful during hot, dry summers when the facility can provide more peak-demand electricity with the same amount of water again and again.  The pumpback units are typically operated seven days a week but only during the night. By pumping back at night-time, the system maximizes the benefit to taxpayers because night-time electricity costs about a third less than day-time electricity (due to decreased power demand).  Starting about one hour after sunset, the designated generators are switched into pumpback mode. Once they reverse direction, these units pull water from below the Russell Dam (in the upper portion of Thurmond Lake) and pump it back upstream into Russell Lake. Then, the next day during peak power demands, electricity is generated by releasing that water back down into Thurmond Lake.</t>
  </si>
  <si>
    <t>Richard B. Russell Lake</t>
  </si>
  <si>
    <t>http://balancingthebasin.armylive.dodlive.mil/2013/02/27/pumpback-2/</t>
  </si>
  <si>
    <t>US Army Corps. of Engineers</t>
  </si>
  <si>
    <t>Southeastern Power Administration</t>
  </si>
  <si>
    <t>Salina Pumped Storage Project</t>
  </si>
  <si>
    <t>The Salina Pumped Storage Project is a 260-megawatt (MW) pumped-storage power station near Salina, Oklahoma. It is owned and operated by the Grand River Dam Authority (GRDA). Its construction was in response to growing power demands and a lack of dam sites on the Grand River. The first phase was completed in 1968 and the second in 1971. The upper reservoir for the power station is Lake W. R. Holway which was built on Saline Creek and the lower reservoir is Lake Hudson on the Grand River. During periods of lower power demand, water is pumped from Lake Hudson to Lake Holway and released back down through the pump-generators during periods of high energy demand.  The project was constructed in two stages:  Stage 1 consisted of building an earth and rock filled dam in Chimney Rock Hollow 185 feet (56 m) high, creating Chimney Rock Reservoir. A canal 1,850 feet (560 m) long led from the dam to a forebay structure that had openings for steel penstocks,each 14 feet (4.3 m) in diameter. Three penstocks led from the forebay to a powerhouse that housed three 64,000 horsepower pump-generators, with a total rated capacity of 130 megawatts. This stage was completed in 1968.  Stage 2 comprised building three more penstocks, extending the powerhouse and adding three more pump-generators, all identical to those installed in Stage 1. This doubled the facility&amp;#039;s capacity to 260 mw. It was completed in 1971.  The SPSP is controlled remotely from the GRDA Energy Control Center at the Robert S. Kerr Dam, which created Lake Hudson.</t>
  </si>
  <si>
    <t>Salina</t>
  </si>
  <si>
    <t>Oklahoma</t>
  </si>
  <si>
    <t>http://www.grda.com/electric/facilities/salina-pumped-storage-project/</t>
  </si>
  <si>
    <t>Grand River Dam Authority (GRDA)</t>
  </si>
  <si>
    <t>Carters Dam Pumped Storage</t>
  </si>
  <si>
    <t>Carters Dam is an earthen embankment dam located south of Chatsworth in Murray County and west of Ellijay in the U.S. state of Georgia. The dam is 445 ft (136 m) tall and is situated 26.8 miles (43.1 km) above the mouth of the Coosawattee River. The drainage area is 376 square miles (974 kmÂ²).  Below the dam is a 1,000 acres (400 ha) retention and re-regulation lake. The hydroelectric plant is of the pumped storage type. That is, during off-peak hours the water from the retention lake is pumped back up into the lake for use in generating power during the next time of peak demand. The dam&amp;#039;s power station contains 2 X 125 MW Francis turbines and 2 X 125 MW Francis pump turbines for used in pumped-storage. Voltage: 13,800 V, Power Factor: .95</t>
  </si>
  <si>
    <t>Chatsworth</t>
  </si>
  <si>
    <t>http://www.hydroworld.com/articles/2015/05/alstom-wins-contract-for-carter-pumped-storage-stator-replacements.html/</t>
  </si>
  <si>
    <t>http://water.sam.usace.army.mil/cart-pert.htm</t>
  </si>
  <si>
    <t>Smith Mountain Pumped Storage Project</t>
  </si>
  <si>
    <t>Smith Mountain Dam houses five hydroelectric generators with a combined installed capacity of 560 MW. Smith Mountain Lake Dam utilizes pumped-storage hydroelectricity by which water that is released downstream can be pumped back into Smith Mountain Lake for re-use. The Leesville Dam regulates the Smith Mountain Lake&amp;#039;s outflows and stores water to be pumped back into the Smith Mountain Lake for this purpose. Hydro-electricity is usually produced during high-demand times (day) and pumped back into the lake during low demand times (night). The Leesville Dam also produces hydro-electricity as well.  In December, 2009, The U.S. Federal Energy Regulatory Commission granted Appalachian Power a new license to operate the hydro-electricity plant. The new 30-year license replaces the original 50-year license and also addresses recreational and environmental management.</t>
  </si>
  <si>
    <t>Smith Mountain Lake</t>
  </si>
  <si>
    <t>http://smith-mountain-lake.com/#howitworks</t>
  </si>
  <si>
    <t>07.03.1966</t>
  </si>
  <si>
    <t>Appalachian Power</t>
  </si>
  <si>
    <t>Appalachian Power (a division of AEP)</t>
  </si>
  <si>
    <t>Clarence Cannon Dam Pumped Storage</t>
  </si>
  <si>
    <t>The Clarence Cannon Dam contains a hydroelectric power plant, with two generators, capable of producing up to 58 MW of power, or enough to supply a town of 20,000 people. When both units are operating at capacity, as much as 5,400,000 US gallons of water pass through the turbines each minute. A regulation dam, located 9.5 miles (15.3 km) downstream from the main dam, creates a storage pool that can be used for pumped-storage hydroelectricity. When demand for electricity is low, power from other sources can be used to pump water back from the tailwater to the lake. This water can then be re-cycled through the turbines when energy is in high demand.</t>
  </si>
  <si>
    <t>Mark Twain Lake</t>
  </si>
  <si>
    <t>http://en.wikipedia.org/wiki/Mark_Twain_Lake</t>
  </si>
  <si>
    <t>St. Louis District Corps. of Engineers</t>
  </si>
  <si>
    <t>DeGray Lake Pumped Hydro Storage</t>
  </si>
  <si>
    <t>The dam at DeGray Lake houses a 28 MW pump-turbine and is owned by the US Army Corps. of Engineers. Electrical power from this facility is sold to Southwest Power Administration of the U.S. Department of Energy.</t>
  </si>
  <si>
    <t>DeGray Lake</t>
  </si>
  <si>
    <t>Arkansas</t>
  </si>
  <si>
    <t>http://www.encyclopediaofarkansas.net/encyclopedia/entry-detail.aspx?entryid=5527</t>
  </si>
  <si>
    <t>Seeo Inc. Solid State Batteries for Grid-Scale Energy Storage</t>
  </si>
  <si>
    <t>Seeo and its partners are demonstrating a large-scale prototype of a solid-state polymer electrolyte lithium-ion rechargeable battery for use in Smart Grid energy storage applications. Seeo seeks to validate this technology to address the needs of Community Energy Storage Systemsâ€”small (less than 100 kW) distributed energy storage systems alongside padmounted and pole-mounted transformers. The 25kWh battery pack is more than a 50% improvement in weight and energy density; has 10-15+ year operating life with 3,000-5,000 or more cycles; has no volatile or flammable components; and will be 35% cheaper than existing lithium-ion batteries. This approach allows independent control over mechanical and electrical properties. Seeoâ€™s cell design couples a solid lithium metal anode with a conventional porous lithium iron phosphate cathode yielding a pouch cell energy density of 235 Wh/kg and 410 Wh/l. The cell can withstand temperatures as high as 150Â°C and voltages of 10 volts without incident. An independent analysis of the environmental and economic impact of battery improvement will also be conducted.  Goals/Objectives â€¢ Develop and deploy a prototype battery system that validates Seeoâ€™s technology â€¢ Reduce the cost of battery cells by $100-$300/kWh â€¢ Improve battery installation and maintenance â€¢ Produce a plan for manufacturing and commercializing the technology at utility scale  Key Milestones â€¢ Polymer temperature and voltage assessment complete (September 2011) â€¢ Produce a total of 1,000 cells with optimized power and energy (December 2011) â€¢ Finalize Pack Design (June 2012) â€¢ Prototype pack assembly complete (January 2013) â€¢ Complete prototype pack performance testing and validation (September 2013)  PROJECT DURATION: 07/30/10â€“07/29/2014</t>
  </si>
  <si>
    <t>http://www.smartgrid.gov/sites/default/files/Seeo_OE0000223_rev_Oct2011%20final.pdf</t>
  </si>
  <si>
    <t>30.07.2010</t>
  </si>
  <si>
    <t>29.07.2014</t>
  </si>
  <si>
    <t>Seeo, Inc.</t>
  </si>
  <si>
    <t>https://www.smartgrid.gov/files/Seeo_SolidStateBatteries_FTR_DE-OE0000223_0.pdf</t>
  </si>
  <si>
    <t>UC Berkeley</t>
  </si>
  <si>
    <t>http://berkeley.edu/research/</t>
  </si>
  <si>
    <t>Nissan Technical Center North America</t>
  </si>
  <si>
    <t>This is an owner-occupied office and technical center.  The Ice Thermal Storage System provides load shifting to the owner-occupied office and technical center.  On most days while the building is occupied (peak hours), the building can run solely off of the ice system.  However, there are certain peak summer days (roughly 30% of the time) when a chiller is run in in series with the storage system to meet the total building demand.</t>
  </si>
  <si>
    <t>Farmington Hills</t>
  </si>
  <si>
    <t>http://www.calmac.com/</t>
  </si>
  <si>
    <t>16.08.2012</t>
  </si>
  <si>
    <t>JC Penney Headquarters - Calmac</t>
  </si>
  <si>
    <t>CALMACâ€™s technology has proven its versatility to reduce operating costs since the tanks were installed in 1991. However, today the energy landscape in Texas is vastly different from 25 years ago. JCPenney is currently faced with a ratcheted demand charge from its utility as well as coincident peak charge, which make up a large portion of the companyâ€™s monthly utility bill.  With the ratcheted demand pricing, the month with the highest energy usage sets the annual peak demand charge. In 2013, the annual peak demand charge was set in August at $37,479. The charge is ratcheted at 80 percent, which means that for the 11 months following August, JCPenney pays a demand charge of $29,983 (80 percent of $37,479). This applies unless a new peak demand is set, in which case the process starts over.   The other significant demand charge that JCPenneyâ€™s Headquarters incurs is called a Transmission Cost Recovery Factor, also known as a 4CP or coincident peak demand charge. The 4CP is determined by averaging a customerâ€™s demand during the highest grid-wide peak hours of peak demand in each of the four summer months, June through September. This charge is levied by ERCOT, the grid operator for Texas, and is also ratcheted, but at 100 percent.</t>
  </si>
  <si>
    <t>6501 Legacy Drive</t>
  </si>
  <si>
    <t>Plano</t>
  </si>
  <si>
    <t>http://www.calmac.com/press-release-jcpenney-headquarters-benefits-from-25-years-of-energy-storage-using-calmac-icebank-technology</t>
  </si>
  <si>
    <t>JC Penney</t>
  </si>
  <si>
    <t>Underwriters Laboratories - Calmac</t>
  </si>
  <si>
    <t>Underwriters Laboratories can cool the entire office and laboratory facility with ice storage for a minimum of six hours to take advantage of any energy curtailment incentive windows offered by the utility.</t>
  </si>
  <si>
    <t>333 Pfingsten Rd</t>
  </si>
  <si>
    <t>Northbrook</t>
  </si>
  <si>
    <t>http://www.calmac.com/underwriters-laboratories</t>
  </si>
  <si>
    <t>Underwriters Laboratories</t>
  </si>
  <si>
    <t>RTE 100%</t>
  </si>
  <si>
    <t>AES Laurel Mountain</t>
  </si>
  <si>
    <t>AES installed a wind generation plant comprised of 98 MW of wind generation and 32 MW of integrated battery-based energy storage. The project is supplying emissions-free renewable energy and clean, flexible, operating reserve capacity to the PJM Interconnection, the largest power market in the world.</t>
  </si>
  <si>
    <t xml:space="preserve">Frequency Regulation, Ramping, </t>
  </si>
  <si>
    <t>Elkins</t>
  </si>
  <si>
    <t>http://aesenergystorage.com/deployments/</t>
  </si>
  <si>
    <t>AES Wind Generation</t>
  </si>
  <si>
    <t>Parker SSD</t>
  </si>
  <si>
    <t>400,000 MWh of operational service</t>
  </si>
  <si>
    <t>Shiura Wind Park 4.5 MW / 10.5 MWh BESS</t>
  </si>
  <si>
    <t>The first wind farm in Japan with an output fluctuation regulating system.  The wind farm has been operating commercially since 2009 with a total rated capacity of 15.4 MW output from the wind turbines combined with a lead acid battery system for output stabilization with a capacity of 4.5 MW: LL-W with a rated capacity of 10.5 MWh.  In the Tohoku-Area Japan, for the wind farm to be connected to the grid and sell the generated electricity to the utility, the output from the system must be kept within 10% of the rated output of the wind generation in a randomly selected 20 minute time range.  The LL-W is a specially developed VRLA(Valve Regulated Lead Acid) battery to be used at PSOC (Partial State of Charge suited for stabilizing the output fluctuation from the wind generation, and with an expected lifetime of 17 years.  As lead acid batteries are a cost efficient technology, especially combined with the long life of the LL-W which requires no major additional costs, such as replacements, the system contributes to the cost reduction of the overall project.</t>
  </si>
  <si>
    <t>Shiura</t>
  </si>
  <si>
    <t>http://www.hitachi.com/rev/pdf/2011/r2011_01_104.pdf</t>
  </si>
  <si>
    <t>01.02.2010</t>
  </si>
  <si>
    <t>15.4 MW Wind Farm</t>
  </si>
  <si>
    <t>Kuroshio Power</t>
  </si>
  <si>
    <t>Hitachi Power Solutions Co., Ltd.</t>
  </si>
  <si>
    <t>Jeju Smart Grid Test-Bed and Wind Farm</t>
  </si>
  <si>
    <t>KEPCO Smartgrid consortium installed 800 kW (200 kWh) of Li-ion battery based energy storage system to control output of wind power in 5.5 MW Haengwon wind farm.</t>
  </si>
  <si>
    <t>563 Haengwon-ri, Gujwa-eup</t>
  </si>
  <si>
    <t>Jeju-si</t>
  </si>
  <si>
    <t>http://www.smartgrid.or.kr/10eng3-1.php</t>
  </si>
  <si>
    <t>13.12.2012</t>
  </si>
  <si>
    <t>Jeju Smart Grid: Sehwa School Demo</t>
  </si>
  <si>
    <t>KT Smartgrid consortium installed 40 kW (30 kWh) of Li-ion battery based energy storage system to aid building energy management with PV in Sehwa middle school.</t>
  </si>
  <si>
    <t>1198 Sehwa-ri, Gujwa-eup</t>
  </si>
  <si>
    <t>KT</t>
  </si>
  <si>
    <t>Jeju SmartGrid Jocheon Substation ESS Test</t>
  </si>
  <si>
    <t>KEPCO is installing 4 MW (8 MWh) of Li-ion battery based energy storage system to integrate renewables to 154 kV transmission line in a publicly-funded demonstration project.</t>
  </si>
  <si>
    <t xml:space="preserve">Black Start, Electric Energy Time Shift, Frequency Regulation, Ramping, Renewables Capacity Firming, Voltage Support, </t>
  </si>
  <si>
    <t>Hamdok-ri, Jochon-eup</t>
  </si>
  <si>
    <t>http://ethanpublishing.com/uploadfile/2015/0106/20150106024232688.pdf</t>
  </si>
  <si>
    <t>03.05.2012</t>
  </si>
  <si>
    <t>Iljin Electric</t>
  </si>
  <si>
    <t>Efficiency: 91.2% Charging, 93.1% Discharging - Round-trip Efficiency: 85%</t>
  </si>
  <si>
    <t>Giheung Samsung SDI Energy Storage Project</t>
  </si>
  <si>
    <t>Samsung SDI installed 1 MW / 1 MWh of Li-ion battery based energy storage system for industrial energy management with peak-shifting.  The system is located at the Samsung SDI Headquarters in Yongin-Si, South Korea.</t>
  </si>
  <si>
    <t>428-5 Gongse-dong, Giheung-gu</t>
  </si>
  <si>
    <t>Yongin-si</t>
  </si>
  <si>
    <t>http://www.samsungsdi.com/ess/energy-storage-system-reference.html</t>
  </si>
  <si>
    <t>Southern Grid Baoqing Plant Phase 1 - BYD</t>
  </si>
  <si>
    <t>China Southern Power Grid (CSG) -- the second largest utility company in the world -- completed construction of Chinaâ€™s largest battery energy storage station (ESS) as well as the worldâ€™s first megawatt-level, grid-connected, environmentally-friendly, Iron-phosphate (Fe) battery storage station for commercial use, integrating BYD technology. Chinese CSG officials reported, â€œThis Energy Storage Station is capable of charging or discharging over 12 Mega-Watt-hours or 3 Mega-Watts for 4 hours off of or onto the grid .</t>
  </si>
  <si>
    <t>ShenZhen</t>
  </si>
  <si>
    <t>http://www.businesswire.com/news/home/20110930005644/en/China%E2%80%99s-Largest-Environmentally-friendly-Battery-Storage-Station-Service</t>
  </si>
  <si>
    <t xml:space="preserve">Charleston NaS Energy Storage Project - AEP </t>
  </si>
  <si>
    <t>This project was AEP&amp;#039;s first substation battery as well as NGK&amp;#039;s first MW-Scale NAS application outside Japan. The system was installed by American Electric Power to provide peak-shaving and transmission upgrade deferral benefits.  This kind of system is particularly well-suited to transmission upgrade deferral because it can be moved to where it is needed most at any given time, unlike conventional transmission upgrade solutions.  DOE / Sandia provided partial sponsorship, covering non-repeat expenses.    Over the short term, the purpose of the Charleston Energy Storage Project is to mitigate current local capacity constraints and service reliability issues. The long term objective is to bring AEP one step closer to itâ€™s vision of a storage-buffered grid of the future.</t>
  </si>
  <si>
    <t xml:space="preserve">Electric Energy Time Shift, Transportable Transmission/Distribution Upgrade Deferral, </t>
  </si>
  <si>
    <t>Chemical Station (AEP Substation)</t>
  </si>
  <si>
    <t>Charleston</t>
  </si>
  <si>
    <t>http://www.sandia.gov/ess/docs/pr_conferences/2006/nourai.pdf</t>
  </si>
  <si>
    <t>26.06.2006</t>
  </si>
  <si>
    <t>Department of Energy, Sandia Labs</t>
  </si>
  <si>
    <t>PG&amp;amp;E Vaca Battery Energy Storage Pilot Project</t>
  </si>
  <si>
    <t>This project is located at a substation near the Vaca Dixon Solar Plant of Vacaville, CA.  The 2 MW / 14 MWh installation is used for load shaping, renewables integration, and ancillary services.</t>
  </si>
  <si>
    <t xml:space="preserve">Electric Energy Time Shift, Electric Supply Reserve Capacity - Spinning, Frequency Regulation, Load Following (Tertiary Balancing), Renewables Capacity Firming, </t>
  </si>
  <si>
    <t>Vacaville</t>
  </si>
  <si>
    <t>http://www.greentechmedia.com/articles/read/energy-storage-at-grid-scale-pge-projects</t>
  </si>
  <si>
    <t>STMicroelectronics UPS System - S&amp;amp;C Electric</t>
  </si>
  <si>
    <t>STMicroelectronicsâ€™ Phoenix, AZ facility began the process of researching power protection alternatives for their plant in early 1999. This process culminated with the August 2000 installation of a 12,500-kilvolt-ampere (kVA) uninterruptible power supply (UPS) system operating at 12,470 volts (V), located in the utility substation feeding the plant.  The UPS system at STMicroelectronics in Phoenix utilizes five 2500-kVA energy storage units operating at the utility system voltage of 12,470 V. High-speed power-electronic components are utilized to create these modular energy storage units, which are then combined to produce a large-scale (&amp;amp;gt;1,000 kilowatts) offline UPS system. This off-line system operates only upon the occurrence of a utility system disturbance.</t>
  </si>
  <si>
    <t>1100 East Bell Road</t>
  </si>
  <si>
    <t>http://www.sandc.com/edocs_pdfs/EDOC_001729.pdf</t>
  </si>
  <si>
    <t>01.08.2000</t>
  </si>
  <si>
    <t>STMicroelectronics</t>
  </si>
  <si>
    <t>Delco</t>
  </si>
  <si>
    <t>The total time to sense an impending problem and then switch to the alternate source averages 1 to 4 milliseconds (less than 1/4 cycle).</t>
  </si>
  <si>
    <t>Waiawa High PV Penetration Circuit - Hawaiian Electric Company and University of Hawaii - HNEI</t>
  </si>
  <si>
    <t>Altair Nanotechnologies Inc. was awarded a firm contract with the Hawai&amp;#039;i Natural Energy Institute (HNEI) of the University of Hawai&amp;#039;i at Manoa to supply a 1-MW ALTI-ESS energy storage system for a test of solar energy integration. The contract requires Altairnano to build, ship, install and commission its ALTI-ESS advanced energy storage system, and provide technical support and system monitoring and reporting over a period of three years.  The research project, funded through a grant from the Office of Naval Research, is designed to test the performance characteristics of the battery system and to demonstrate the effectiveness of battery storage technology to enable integration of solar energy into an electric grid. The test is expected to demonstrate solutions for integration of greater levels of renewable energy onto the grid, improving capacity utilization, and reducing dependency on fossil-fuel power generation while maintaining grid performance and reliability.</t>
  </si>
  <si>
    <t>http://www.hawaiicleanenergyinitiative.org/storage/media/5_Hawaii%20Packs%20Punch%20with%20Battery%20Storage.pdf</t>
  </si>
  <si>
    <t>16.08.2011</t>
  </si>
  <si>
    <t>Hawaiian Electric Industries</t>
  </si>
  <si>
    <t>Hawaiian Electric Company (HECO)</t>
  </si>
  <si>
    <t>University of Hawaii HNEI</t>
  </si>
  <si>
    <t>Hawaiian Electric Company and University of Hawaii - HNEI</t>
  </si>
  <si>
    <t>The Office of Naval Research</t>
  </si>
  <si>
    <t>Vernon 5 MW / 3.5 MWh BESS</t>
  </si>
  <si>
    <t>The 3.5 MWh BESS was located at the GNB lead smelting and recycling facility in Vernon, CA. GNB&amp;#039;s primary concern was to assure the continual operation of lead-dust emission reduction systems during a power outage. Secondly, the system was used in a peak shaving capacity for a few hours a day.</t>
  </si>
  <si>
    <t>2600 S Indiana St</t>
  </si>
  <si>
    <t>Vernon</t>
  </si>
  <si>
    <t>http://www.sandia.gov/ess/docs/pr_conferences/2001/ChristopherJohn.pdf</t>
  </si>
  <si>
    <t>GNB Corporation</t>
  </si>
  <si>
    <t>For detailed performance see: http://www.sandia.gov/ess/docs/pr_conferences/2001/ChristopherJohn.pdf</t>
  </si>
  <si>
    <t>Department of Energy</t>
  </si>
  <si>
    <t>Sandia National Laboratory</t>
  </si>
  <si>
    <t>Through an investigation managed by Sandia National Laboratories, GNB Technologies analyzed a variety of lead electrode compositions and developed manufacturing techniques to increase the Through an investigation managed by  Sandia National Laboratories, GNB Technologies analyzed a variety of lead  electrode compositions and developed manufacturing techniques to increase the Through an investigation managed by  Sandia National Laboratories, GNB Technologies analyzed a variety of lead  electrode compositions and developed manufacturing techniques to increase the density of the active materials in the positive and negative electrodes of the VRLA batteries.</t>
  </si>
  <si>
    <t>http://www.nrel.gov/docs/fy00osti/23795.pdf</t>
  </si>
  <si>
    <t>East Penn Manufacturing Co. Grid-Scale Energy Storage Demonstration</t>
  </si>
  <si>
    <t>The PJM (Pennsylvania-Jersey-Maryland Interconnection) Regulation Services project in Lyon Station, PA, was one of the projects selected and partly funded by the DOE under its American Recovery and Reinvestment Act of 2009 to demonstrate the ability of the Ecoult and Deka UltraBattery energy storage system to enhance the reliability and efficiency of the grid.     It provides 3 MW of continuous frequency regulation services to the grid of PJM Interconnection, the largest Regional Transmission Organization/Independent System Operator in the US. The new system is also used for peak demand management services to the local utility, Met-Ed (a First Energy Company).  The PJM demonstration project has been implemented in both a building and a containerized format to demonstrate the modularity and mobility of the storage solutions. This project will be a leading model in the implementation of energy storage technology enabling a smarter grid on a much a broader scale.  The equipment used for the PJM demonstration includes:  â€¢ 15 kV switchgear  â€¢ 69 kV bus and fused switch  â€¢ 4 battery strings- one containerized string and three strings installed in building â€¢ 1,920 UltraBatteries that combine an asymmetric ultra-capacitor and a lead-acid battery in one unit  â€¢ 1 power conversion system  â€¢ 1 master programmable controller  â€¢ 1 battery monitoring system (Source: http://energy.gov/sites/prod/files/East%20Penn.pdf)</t>
  </si>
  <si>
    <t>Lyon Station</t>
  </si>
  <si>
    <t>http://www.ecoult.com/case-studies/pjm-pa-usa-regulation-services/</t>
  </si>
  <si>
    <t>24.11.2009</t>
  </si>
  <si>
    <t>15.06.2012</t>
  </si>
  <si>
    <t>Met-Ed</t>
  </si>
  <si>
    <t>East Penn Manufacturing Co.</t>
  </si>
  <si>
    <t>American Recovery and Reinvestment Act of 2009 (ARRA) - East Penn Mfg.</t>
  </si>
  <si>
    <t>US Department of Energy, Office of Electricity - American Recovery and Reinvestment Act of 2009 (ARRA)</t>
  </si>
  <si>
    <t>University of Central Florida - DN Tanks</t>
  </si>
  <si>
    <t>This 3.0 MG TES tank is designed to provide 26,200 ton-hrs of cooling capacity at a maximum chilled water flow rate of 8,300 gallons per minute. The TES system provides the facilities staff at UCF with the flexibility to operate their chilled water cooling system more cost effectively. This is accomplished by operating the chillers during off-peak periods instead of during the on-peak periods. By operating in this way, the peak electric load at the central plant is reduced by 3,000 kW and UCF will reduce their electric energy consumption as well as reduce energy costs. David Norvell estimates that the TES system will save them over $700,000 annually. In addition to the operational improvements, the tank appearance was enhanced using a combination faux brick and stucco column design so that the tank would blend in with the campus architecture.</t>
  </si>
  <si>
    <t>4000 Central Florida Blvd.</t>
  </si>
  <si>
    <t>Orlando</t>
  </si>
  <si>
    <t>https://www.dntanks.com/projects/the-university-of-central-floridas-tes-tank/</t>
  </si>
  <si>
    <t>17.02.2010</t>
  </si>
  <si>
    <t>Progress Energy Florida</t>
  </si>
  <si>
    <t>The University of Central Florida</t>
  </si>
  <si>
    <t>Penta Career Center Thermal Storage</t>
  </si>
  <si>
    <t>Penta Career Center serves and educates 2,000 students from five counties. The Center consists of a 500,000 square foot Main Building plus a 25,000 square foot Maintenance Building.  The Main Building houses a career-technical high school facility (grades 10 through 12), serving sixteen (16) school districts in northwest Ohio.   The Maintenance Building includes a central services plant for chilled and hot water distribution with water cooled chillers, ice storage, high efficiency hot water boilers, and a central emergency generator. The HVAC systems were designed to reduce energy consumption and to allow the owner complete flexibility in scheduling the use of the building.</t>
  </si>
  <si>
    <t>Perrysburg</t>
  </si>
  <si>
    <t>http://schooldesigns.com/Project-Details.aspx?Project_ID=3734</t>
  </si>
  <si>
    <t>Penta Joint Vocational School District</t>
  </si>
  <si>
    <t>Monroe Community College CES Unit for Grid Support - DTE Energy</t>
  </si>
  <si>
    <t>This project is designed to demonstrate a proof of concept for aggregated Community Energy Storage Devices in a utility territory. The project is comprised of the following major research objectives: 1) Installation of 20 Community Energy Storage (CES) devices across a utility territory; 2) The installation and use of centralized communication across the service territory; 3) The integration of a renewable resource with energy storage; 4) The creation of algorithms for dispatching CES devices for peak shaving and demand response; 5) The integration and testing of secondary-use electric vehicle batteries; and 6) The use of Energy storage devices to provide ancillary services to the power grid.  In 2011, with funds from the American Recovery and Reinvestment Act, Detroit Edison installed a 500-kW solar array at the main campus of Monroe County Community College. Attached to the solar array is a 500-kW battery that allows for the solar array&amp;#039;s power to discharge more steadily throughout the day.</t>
  </si>
  <si>
    <t xml:space="preserve">Electric Bill Management with Renewables, Onsite Renewable Generation Shifting, Renewables Capacity Firming, Voltage Support, </t>
  </si>
  <si>
    <t>1555 S Raisinville Rd</t>
  </si>
  <si>
    <t>22.02.2011</t>
  </si>
  <si>
    <t>500 kW Solar Array</t>
  </si>
  <si>
    <t>A123</t>
  </si>
  <si>
    <t>https://www.smartgrid.gov/files/OE0000229_DTE_FinalRep_2016_03_16.pdf</t>
  </si>
  <si>
    <t>This system will be used to analyze the performance of CES devices and control systems under in-service operating conditions to identify gaps and facilitate how the devices can be standardized for use across the US.</t>
  </si>
  <si>
    <t>http://www.netl.doe.gov/</t>
  </si>
  <si>
    <t>Cal Poly - Amonix / Greensmith Energy</t>
  </si>
  <si>
    <t>The Greensmith Energy storage unit is connected to two 60 kW Amonix Compact Photovoltaic modules located on the Cal Poly Pomona university campus. Amonix signed a one-year lease-to-buy contract with Greensmith Energy, allowing it the freedom to potentially move the Greensmith DESS to different project sites. The Greensmith DESS was installed in July 2011</t>
  </si>
  <si>
    <t>Cal Poly</t>
  </si>
  <si>
    <t>https://gigaom.com/2012/02/05/how-big-data-and-the-cloud-can-manage-grid-batteries/</t>
  </si>
  <si>
    <t>Two 60 kW Amonix Compact Photovoltaic modules</t>
  </si>
  <si>
    <t>Amonix</t>
  </si>
  <si>
    <t>Tsukuba Plant Mitsubishi Materials Corporation - NGK</t>
  </si>
  <si>
    <t>NGK Insulators announced the cause of the fire that occurred on September 21, 2011 involving the NAS (sodium-sulfur) batteries for electricity storage that it has manufactured. NGK also announced safety enhancement measures and the resumption of factory operations.  NGK has worked to find the cause of the incident and implement countermeasures since it happened. Recently, a third-party investigation committee, with Japan&amp;#039;s Hazardous Materials Safety Techniques Association serving as secretariat, reviewed the cause of the fire and containment measures, and judged that the details regarding both were reasonable and appropriate.  Based on the results of this investigation, NGK decided to voluntarily implement safety enhancement measures, including a monitoring system, under the guidance of the Fire and Disaster Management Agency.  By implementing these safety enhancement measures, customers can be assured of their NAS batteries because the batteries now have more safety features than previous ones.  http://www.ngk.co.jp/english/announce/111031_nas.html</t>
  </si>
  <si>
    <t>1511 Furumagi</t>
  </si>
  <si>
    <t>Joso City</t>
  </si>
  <si>
    <t>Ibaraki</t>
  </si>
  <si>
    <t>http://www.ngk.co.jp/english/news/2012/0607.html</t>
  </si>
  <si>
    <t>21.09.2011</t>
  </si>
  <si>
    <t>Ohito Substation - NGK</t>
  </si>
  <si>
    <t>System ran from March 1999 to 2002 but was then successively dismantled. The battery cells were reused in 3 other systems.</t>
  </si>
  <si>
    <t>Ohito</t>
  </si>
  <si>
    <t>http://brennstoffzellen.pitcom.net/upload/dokument95.pdf</t>
  </si>
  <si>
    <t>01.03.1999</t>
  </si>
  <si>
    <t>GNB</t>
  </si>
  <si>
    <t>Kaheawa Wind Power Project II - Younicos</t>
  </si>
  <si>
    <t>On the island of Maui, a 10 MW / 45 minute Xtreme Power DPR was integrated with the 21 MW Kaheawa Wind Power II project, built by First Wind, to provide utility-scale power storage and management. The DPR is intended to address the issue of curtailment as renewable energy penetration rates increase on Maui; in addition, it will provide ramp control, responsive reserves, frequency regulation, and automatic generation control (AGC) for the Maui Electric Co. (MECO).  In April 2014, Younicos acquired the assets of the former Xtreme Power.</t>
  </si>
  <si>
    <t xml:space="preserve">Electric Supply Reserve Capacity - Spinning, Frequency Regulation, Ramping, Renewables Capacity Firming, Renewables Energy Time Shift, </t>
  </si>
  <si>
    <t>Maalaea</t>
  </si>
  <si>
    <t>https://www.younicos.com/case-studies/maui-hawaii/</t>
  </si>
  <si>
    <t>First Wind LLC</t>
  </si>
  <si>
    <t>Maui Electric Company</t>
  </si>
  <si>
    <t>Kasai Green Energy Park - Panasonic</t>
  </si>
  <si>
    <t>Kasai Green Energy Park Massive Testing Site for the Realization of a Low-Carbon Society.  Panasonic is contributing towards the realization of a low-carbon society through its photovoltaic modules and lithium-ion batteries, as well as through its energy management technologies for the control of these component technologies. The company has begun various proving tests at its Kasai Plant in Hyogo prefecture,which which is Panasonic&amp;#039;s manufacturing facility for batteries used in environmentally-friendly vehicles.  By bringing together green minds, green actions, and green technologies,we are contributing in the movement towards a global low-carbon society. The Kasai Green Energy Park is at the forefront of this movement,and Panasonic is combining the efforts of all its companies in order to contribute to achieving a green society on a global level.</t>
  </si>
  <si>
    <t xml:space="preserve">Electric Bill Management, Grid-Connected Commercial (Reliability &amp;amp; Quality), Onsite Renewable Generation Shifting, Renewables Capacity Firming, Renewables Energy Time Shift, </t>
  </si>
  <si>
    <t>Kasai</t>
  </si>
  <si>
    <t>Hyogo</t>
  </si>
  <si>
    <t>http://www.panasonic.com/business/pesna/includes/pdf/Products_Battery%20Storage%20-%20Storage%20Battery%20System.pdf</t>
  </si>
  <si>
    <t>Panasonic Inc</t>
  </si>
  <si>
    <t>Zhangbei National Wind and Solar Energy Storage and Transmission Demonstration Project (II)</t>
  </si>
  <si>
    <t>The Zhangbei National Wind and Solar Energy Storage and Transmission Demonstration Project will eventually grow to include 500 MW of installed wind capacity, 100 MW of installed solar PV capacity and 110 MW of energy storage with an overall investment of 12 billion RMB (1.89 billion USD).   The project currently includes a total of 14MW of lithium-ion batteries and a vanadium redox flow battery: (I) 6 MW / 36 MWh Lithium Iron Phosphate batteries (BYD Auto) (II) 4 MW / 16 MWh Lithium-ion batteries (Amperex Technology Limited (ATL)) (III) 3 MW / 9 MWh Lithium-ion batteries (China Aviation Lithium Battery Co., Ltd.) (IV) 1 MW / 2 MWh Lithium-ion batteries (Wanxiang Group) (V) 2 MW / 8 MWh Vanadium Redox Flow Battery (Prudent Energy) Note: The 5 National Wind and Solar Energy Storage and Transmission Demonstration Project entries in the DOE Energy Storage Database correspond to the 4 lithium-ion battery systems and 1 vanadium redox flow battery system. Original plans to include 4 MW of sodium sulfur batteries have been delayed over safety concerns.   Energy storage applications include wind solar and other renewable energy integration, frequency regulation and voltage support. The project is focused on using battery energy storage to enable interactive management of the electric power grid.</t>
  </si>
  <si>
    <t xml:space="preserve">Electric Energy Time Shift, Frequency Regulation, Ramping, Renewables Capacity Firming, Voltage Support, </t>
  </si>
  <si>
    <t>http://asian-power.com/project/commentary/state-grids-strategy-hampers-grid-storage-projects-in-china</t>
  </si>
  <si>
    <t>Solar PV, Wind</t>
  </si>
  <si>
    <t>Amperex Technology Limited (ATL), Dongguan New Energy</t>
  </si>
  <si>
    <t>Soaring</t>
  </si>
  <si>
    <t>Zhangbei National Wind and Solar Energy Storage and Transmission Demonstration Project (III)</t>
  </si>
  <si>
    <t>The Zhangbei National Wind and Solar Energy Storage and Transmission Demonstration Project will eventually grow to include 500 MW of installed wind capacity, 100 MW of installed solar PV capacity and 110 MW of energy storage with an overall investment of 12 billion RMB (1.89 billion USD).     The project currently includes a total of 14 MW of lithium-ion batteries and a vanadium redox flow battery:  (I) 6 MW / 36 MWh Lithium Iron Phosphate batteries (BYD Auto)  (II) 4 MW / 16 MWh Lithium-ion batteries (Amperex Technology Limited (ATL))  (III) 3 MW / 9 MWh Lithium-ion batteries (China Aviation Lithium Battery Co., Ltd.)  (IV) 1 MW / 2 MWh Lithium-ion batteries (Wanxiang Group)  (V) 2 MW / 8 MWh Vanadium Redox Flow Battery (Prudent Energy) Note: The 5 National Wind and Solar Energy Storage and Transmission Demonstration Project entries in the DOE Energy Storage Database correspond to the 4 lithium-ion battery systems and 1 vanadium redox flow battery system. Original plans to include 4 MW of sodium sulfur batteries have been delayed over safety concerns.     Energy storage applications include wind solar and other renewable energy integration, frequency regulation and voltage support. The project is focused on using battery energy storage to enable interactive management of the electric power grid.</t>
  </si>
  <si>
    <t xml:space="preserve">Electric Energy Time Shift, Frequency Regulation, Ramping, Renewables Capacity Firming, </t>
  </si>
  <si>
    <t>Zhangbei National Wind and Solar Energy Storage and Transmission Demonstration Project (IV)</t>
  </si>
  <si>
    <t>The Zhangbei National Wind and Solar Energy Storage and Transmission Demonstration Project will eventually grow to include 500 MW of installed wind capacity, 100 MW of installed solar PV capacity and 110 MW of energy storage with an overall investment of 12 billion RMB (1.89 billion USD).   The project currently includes a total of 14 MW of lithium-ion batteries and a vanadium redox flow battery: (I) 6 MW / 36 MWh Lithium Iron Phosphate batteries (BYD Auto) (II) 4 MW / 16 MWh Lithium-ion batteries (Amperex Technology Limited (ATL)) (III) 3 MW / 9 MWh Lithium-ion batteries (China Aviation Lithium Battery Co., Ltd.) (IV) 1 MW / 2 MWh Lithium-ion batteries (Wanxiang Group) (V) 2 MW / 8 MWh Vanadium Redox Flow Battery (Prudent Energy) Note: The 5 National Wind and Solar Energy Storage and Transmission Demonstration Project entries in the DOE Energy Storage Database correspond to the 4 lithium-ion battery systems and 1 vanadium redox flow battery system. Original plans to include 4MW of sodium sulfur batteries have been delayed over safety concerns.   Energy storage applications include wind solar and other renewable energy integration, frequency regulation and voltage support. The project is focused on using battery energy storage to enable interactive management of the electric power grid.    http://www.powermag.com/large-china-energy-storage-project-begins-operation/</t>
  </si>
  <si>
    <t xml:space="preserve">Frequency Regulation, Ramping, Renewables Capacity Firming, Renewables Energy Time Shift, </t>
  </si>
  <si>
    <t>http://www.powermag.com/large-china-energy-storage-project-begins-operation/</t>
  </si>
  <si>
    <t>China Aviation Lithium Battery Co., Ltd. (CALB)</t>
  </si>
  <si>
    <t>XJ Group Corporation</t>
  </si>
  <si>
    <t>Zhangbei National Wind and Solar Energy Storage and Transmission Demonstration Project (V)</t>
  </si>
  <si>
    <t>The Zhangbei National Wind and Solar Energy Storage and Transmission Demonstration Project will eventually grow to include 500 MW of installed wind capacity, 100 MW of installed solar PV capacity and 110 MW of energy storage with an overall investment of 12 billion RMB (1.89 billion USD).   The project currently includes a total of 14 MW of lithium-ion batteries and a vanadium redox flow battery: (I) 6 MW / 36 MWh Lithium Iron Phosphate batteries (BYD Auto) (II) 4 MW / 16 MWh Lithium-ion batteries (Amperex Technology Limited (ATL)) (III) 3 MW / 9 MWh Lithium-ion batteries (China Aviation Lithium Battery Co., Ltd.) (IV) 1 MW / 2 MWh Lithium-ion batteries (Wanxiang Group) (V) 2 MW / 8 MWh Vanadium Redox Flow Battery (Prudent Energy) Note: The 5 National Wind and Solar Energy Storage and Transmission Demonstration Project entries in the DOE Energy Storage Database correspond to the 4 lithium-ion battery systems and 1 vanadium redox flow battery system. Original plans to include 4MW of sodium sulfur batteries have been delayed over safety concerns.   Energy storage applications include wind solar and other renewable energy integration, frequency regulation and voltage support. The project is focused on using battery energy storage to enable interactive management of the electric power grid.</t>
  </si>
  <si>
    <t>http://www.pdenergy.com/pdfs/CEPRIProject-FactSheet053112-FINAL.pdf</t>
  </si>
  <si>
    <t xml:space="preserve">Battelle Memorial Institute 5 MW / 1.25 MWh Pacific Northwest Smart Grid Demonstration </t>
  </si>
  <si>
    <t>PGEâ€™s Salem Smart Power Center (SSPC) is an Energy Storage Facility in Salem, Oregon.  The project has a 5 MW, 1.25 MWh storage resource designed to increase distribution system reliability, aid renewable resource integration and decrease peak-price risk. The ESF is a key aspect of PGEâ€™s Salem Smart Power project associated with the Pacific Northwest Smart Grid Demonstration Project test phase which began September, 2012.   PGE expects demand response and utility-scale storage system use to contribute to decreases in the cost of energy: first, by shifting demand from one market-time-period to another; and finally as a renewable resource optimization technology, where the MW-scale system may be used to follow an intermittent renewable resource, such as solar or wind.  (CapEx shown below covers the entire Salem project not the energy storage facility alone)</t>
  </si>
  <si>
    <t xml:space="preserve">Electric Energy Time Shift, Electric Supply Capacity, Microgrid Capability, Renewables Capacity Firming, Renewables Energy Time Shift, </t>
  </si>
  <si>
    <t>Salem</t>
  </si>
  <si>
    <t>https://www.smartgrid.gov/project/battelle_memorial_institute_pacific_northwest_division_smart_grid_demonstration_project</t>
  </si>
  <si>
    <t>21.05.2012</t>
  </si>
  <si>
    <t>100 kW solar and dispatchable diesel generators</t>
  </si>
  <si>
    <t>Eaton Corporation</t>
  </si>
  <si>
    <t>Eaton, PGE, and GE</t>
  </si>
  <si>
    <t>US DOE - American Recovery and Reinvestment Act (ARRA)</t>
  </si>
  <si>
    <t>PNNL, Oregon State University, Portland State University, University of Colorado</t>
  </si>
  <si>
    <t>Lanai Sustainability Research / La Ola PV Farm - Xtreme Power</t>
  </si>
  <si>
    <t>Younicos Power deployed a 1.125 MVA Dynamic Power Resource (DPR) at the Lanai Sustainability Research&amp;#039;s 1.5 MW DC / 1.2 MW AC solar farm in order to double the output of the solar and control the ramp rate to +/- 360 kW/min.  The solar farm was previously curtailed to 600 kW, and is now operating at full capacity with the DPR.</t>
  </si>
  <si>
    <t>Lanai</t>
  </si>
  <si>
    <t>https://www.younicos.com/case-studies/lanai-hawai/</t>
  </si>
  <si>
    <t>16.09.2010</t>
  </si>
  <si>
    <t>1.2 MW La Ola PV solar farm</t>
  </si>
  <si>
    <t>Castle &amp;amp; Cooke</t>
  </si>
  <si>
    <t>Kauai Island Utility Cooperative - Xtreme Power</t>
  </si>
  <si>
    <t>The Kauaâ€™i Island Utility Cooperative (KIUC) Xtreme Dynamic Power Resource (DPR) is designed to mitigate the variability of a 3 MW solar PV project for KIUC, as well as provide critical grid support services for the island grid. The DPR will provide responsive reserves to the island utility and correct any frequency and voltage deviations.</t>
  </si>
  <si>
    <t xml:space="preserve">Electric Supply Reserve Capacity - Non-Spinning, Frequency Regulation, Ramping, Renewables Capacity Firming, Voltage Support, </t>
  </si>
  <si>
    <t>Koloa Substation</t>
  </si>
  <si>
    <t>Koloa</t>
  </si>
  <si>
    <t>https://renewablesnow.com/news/xtreme-power-to-sell-energy-storage-facility-to-hawaiian-kiuc-3619/</t>
  </si>
  <si>
    <t>18.01.2011</t>
  </si>
  <si>
    <t>20.01.2015</t>
  </si>
  <si>
    <t>Kaua&amp;#039;i Island Utility Cooperative</t>
  </si>
  <si>
    <t>Bethel Park High School</t>
  </si>
  <si>
    <t>Energy storage allows Bethel Park HS a lower connected load to the grid while allowing the cooling system to capture and store efficient low cost energy for use during high demand and high cost periods. This $73 million dollar 326,000 sq.ft. high school came in 18% under projected costs yet still earned a Green Globes Level 3 designation which is similar to LEED Gold in efficiency.  The project was designed by Weber Murphy Fox Architects, the Hayes Design Group and Tower Engineering.    IceBank energy storage was used which allowed a reduction of the electric chiller size to almost half while  increasing efficiency and reducing operating costs. A conventional cooling design would have required 830 tons of chiller to provide cooling during peak times.  Instead 432 tons of electric cooling was installed and 2250 net usable tn hours of storage resulting in an average demand reduction of 375 kW.</t>
  </si>
  <si>
    <t>309 Church Road</t>
  </si>
  <si>
    <t>Bethel Park</t>
  </si>
  <si>
    <t>http://wmf-inc.com/2012/03/bethel-park-high-school-achieves-green-globes-level-3-certification-2/</t>
  </si>
  <si>
    <t>12.09.2009</t>
  </si>
  <si>
    <t>West Penn Power</t>
  </si>
  <si>
    <t>Bethel Park School District</t>
  </si>
  <si>
    <t>Golden Valley Electric Association (GVEA) Battery Energy Storage System (BESS)</t>
  </si>
  <si>
    <t>Completed in December 2003, the BESS is one of GVEA&amp;#039;s initiatives to improve the reliability of service to GVEA members. In the event of a generation or transmission related outage, it can provide 27 megawatts of power for 15 minutes. That&amp;#039;s enough time for the co-op to start up local generation when there are problems with the Intertie or power plants in Anchorage.  One of the requirements for construction of the Intertie was a reactive power supply capable of delivering power should generation fail. At the heart of the world&amp;#039;s most powerful energy storage battery are two core components: the Nickel-Cadmium (Ni-Cad) batteries, developed by Saft, and the converter, designed and supplied by ABB. The converter changes the batteries&amp;#039; DC power into AC power ready for use in GVEA&amp;#039;s transmission system.  Awards Received:  - ABB was awarded the Platts 2003 Global Energy Award for their design and development of the BESS converter. - The Electric Power Resarch Institue Technology Award for the BESS project at the National Rural Electric Cooperative Association Annual Meeting on February 15 2004. - Guiness World Record certificate acknowledging that the BESS is the world&amp;#039;s most powerful battery on December 10, 2003. During a test of its maximum limit, it discharged 46 megawatts for five minutes  Statistics:  - 13,760 liquid electrolyte-filled Ni-Cad cells - Each battery is roughly the size of a large PC and weighs 165 pounds - Total BESS weight - 1,500 tons - Batteries have an anticipated life of 20-30 years  - Can be run at 46 MW for for as long as five minutes - Operates at over 5 kV DC</t>
  </si>
  <si>
    <t xml:space="preserve">Electric Supply Reserve Capacity - Spinning, Grid-Connected Commercial (Reliability &amp;amp; Quality), Grid-Connected Residential (Reliability), Voltage Support, </t>
  </si>
  <si>
    <t>Fairbanks</t>
  </si>
  <si>
    <t>http://www.gvea.com/energy/bess</t>
  </si>
  <si>
    <t>19.09.2003</t>
  </si>
  <si>
    <t>Golden Valley Electric Association</t>
  </si>
  <si>
    <t>Prevented &amp;gt;60% of power-supply related outages; Can be run at 46 MW for for as long as five minutes</t>
  </si>
  <si>
    <t>Duquesne University Energy Storage</t>
  </si>
  <si>
    <t>Duquesne University is a landlocked but growing university in the heart of Pittsburgh.  The Power Center, a new LEED project, was added to the central cooling plant upon completion. Additionally, the AJ Palumbo Center HVAC cooling systems were going to be replaced in the near future so additional cooling capacity was needed.  Room for an additional cooling tower was hard to come by so it was decided to use the existing cooling tower capacity that was available at night.  So an ice making chiller and 6000 tn hours of energy storage were installed to the existing cooling plant.    The University is now very cooling diverse as it is able to cool with nighttime and or daytime grid energy using electric chillers,  or cool using absorption chillers fired with waste heat or natural gas,  or cool with energy storage made and stored off peak.  Additionally, the university has a combined heat and power generation system that, when combined with energy storage and absorption cooling opens up many demand response opportunities. The load shed results have been favorable under the Duquesne ACT 129 Demand Response Events that were issued through June 2012. This was done by reducing the electric chiller(s) operation under peak load management parameters.</t>
  </si>
  <si>
    <t>600 Forbes Avenue</t>
  </si>
  <si>
    <t>Pittsburgh</t>
  </si>
  <si>
    <t>http://www.duq.edu/about/sustainability/energy-operations</t>
  </si>
  <si>
    <t>01.02.2007</t>
  </si>
  <si>
    <t>01.06.2008</t>
  </si>
  <si>
    <t>Duquesne Light and Power</t>
  </si>
  <si>
    <t>Duquesne University</t>
  </si>
  <si>
    <t>State of North Carolina - DN Tanks</t>
  </si>
  <si>
    <t>Pepco Energy Services (PES) provided an energy services performance contract project to the State of North Carolina, and selected DN Tanks to build a 2.7 MG (million gallons) stratified chilled water Thermal Energy Storage (TES) tank on the state capital campus in downtown Raleigh.   The precast, prestressed, wire-wound concrete TES tank is at the heart of this significant energy savings project. Coupled with a new high efficiency packaged chilled water plant, this TES tank is capable of delivering 27,260 ton-hrs of cooling capacity. The system is the primary chilled water source for 3.5 million square feet in 20 buildings.</t>
  </si>
  <si>
    <t xml:space="preserve">Electric Energy Time Shift, Grid-Connected Commercial (Reliability &amp;amp; Quality), </t>
  </si>
  <si>
    <t>Salsbury St.</t>
  </si>
  <si>
    <t>Raleigh</t>
  </si>
  <si>
    <t>http://www.dntanks.com/projects/thermal-energy-storage-in-north-carolina/</t>
  </si>
  <si>
    <t>06.06.2012</t>
  </si>
  <si>
    <t>Progress Energy Carolinas</t>
  </si>
  <si>
    <t>The State of North Carolina</t>
  </si>
  <si>
    <t>PEPCO Energy Solutions</t>
  </si>
  <si>
    <t>Presidio NAS Energy Storage System - American Electric Power</t>
  </si>
  <si>
    <t>The Big-Old Battery (BOB) is a 4 MW sulfur sodium battery providing backup power to the town of Presidio, Texas. Presidio currently operates with an aging transmission grid and is vulnerable to outages from the Texas plains&amp;#039; powerful electrical storms. BOB will fix this problem and do much more. Overall, BOB provides the following benefits:  -  Due to its quick response, the battery will address voltage fluctuations and momentary outages.   -  In the event of an outage on the radial transmission line providing power to Presidio, the battery can supply four megawatts of uninterrupted power for up to eight hours. This will also allow for a transfer of electricity sourcing from the Texas grid to that of neighboring ComisiÏŒn Federal de Electricidad (CFE) during emergency situations. This process can often take several hours.  - The battery will allow for maintenance on the new transmission line being built from Marfa to Presidio without loss of electric service.      Watch &amp;quot;ETT&amp;#039;s Presidio NASÂ® Battery: A Story of Technology, Tenacity and Teamwork&amp;quot; - http://www.youtube.com/watch?v=54_xP0NzY7M</t>
  </si>
  <si>
    <t xml:space="preserve">Electric Supply Capacity, Electric Supply Reserve Capacity - Non-Spinning, Grid-Connected Commercial (Reliability &amp;amp; Quality), Voltage Support, </t>
  </si>
  <si>
    <t>Presidio</t>
  </si>
  <si>
    <t>http://www.ettexas.com/projects/docs/NaS_Battery_Overview.pdf</t>
  </si>
  <si>
    <t>01.09.2009</t>
  </si>
  <si>
    <t>Electric Transmission Texas</t>
  </si>
  <si>
    <t>Electric Transmission Texas (American Electric Power)</t>
  </si>
  <si>
    <t>NGK-Locke, Inc.</t>
  </si>
  <si>
    <t>Successfully received 2.5 million kWh during 2011</t>
  </si>
  <si>
    <t>University of Arizona - Calmac</t>
  </si>
  <si>
    <t>Ice storage technology is both common and unique.  It is common since it does for cooling what a domestic water heater does for hot water.  As a unique cooling option, ice storage is the only air-conditioning system that utilizes plentiful nighttime produced electricity to generate and store daytime cooling. As a result, it provides the key benefit of lowering greenhouse gas emissions along with reducing the cost of cooling from on-peak electric demand.    In utility-driven cooling applications, ice storage provides a nighttime electric load to store cooling.  In the U of A cogeneration application however, ice storage not only stores the cooling, it also provides a nighttime electric load in order to produce steam for use by the University Medical Center.    The university placed three separate orders for energy storage tanks and they were added to two of their three existing central plants in 2004, 2006 and 2007. There are 205 tanks total at the two plants.</t>
  </si>
  <si>
    <t>1339 E. Helen Street</t>
  </si>
  <si>
    <t>http://www.calmac.com/large-energy-storage-project-university-of-arizona</t>
  </si>
  <si>
    <t>12.12.2002</t>
  </si>
  <si>
    <t>07.08.2004</t>
  </si>
  <si>
    <t>22.09.2003</t>
  </si>
  <si>
    <t>Cogeneration plants at the University</t>
  </si>
  <si>
    <t>University of Arizona</t>
  </si>
  <si>
    <t>Los Angeles Community College District - Calmac</t>
  </si>
  <si>
    <t>LACCD is the largest community college in the United States. It is currently undertaking the largest public sector sustainable building effort in the United States. All new buildings are being built to LEED certification requirements and existing buildings are being retrofitted for maximum efficiency, an effort which includes 44 new buildings and 2 satellite campuses. 308 tanks are spread among 7 of the community college district campuses.  These include the Southwest LA Campus, West LA Campus, East LA Campus, Pierce College Campus, Van de Kamp Campus, Mission Campus and the Vermont Campus.  The SW LA, East LA and West LA campuses are served by SCE (Southern CA Edison) while the other campuses are in the LA DWP utility district.</t>
  </si>
  <si>
    <t>855 North Vermont Avenue</t>
  </si>
  <si>
    <t>http://www.green-technology.org/gcccollege-gcschools/images/LACCD_Sustainable_Building_Pgm_1.pdf</t>
  </si>
  <si>
    <t>11.02.2007</t>
  </si>
  <si>
    <t>17.07.2008</t>
  </si>
  <si>
    <t>15.05.2007</t>
  </si>
  <si>
    <t>Los Angeles Community College District</t>
  </si>
  <si>
    <t>EPCC Thermal Storage: Valle Verde</t>
  </si>
  <si>
    <t>As the fastest growing community college in Texas, El Paso Community College (EPCC) needed to meet the needs of an increasing student population and the third highest electric utility rates in the nation. The college turned to energy-efficient solutions including 89 energy storage tanks which they installed at 3 different campus locations.   After a few years, the payback was so significant for the Valle Verde campus that the college converted the entire plant to full ice storage versus partial ice storage. This allowed the campus to be completely cooled by ice storage during peak demand, saving an additional 25 percent in utility costs or more than $145,000 dollars per year.  There are now 62 units at Valle Verde.</t>
  </si>
  <si>
    <t>919 Hunter Drive</t>
  </si>
  <si>
    <t>El Paso</t>
  </si>
  <si>
    <t>http://www.trane.com/commercial/Uploads/pdf/newsRoom/EL%20Paso%20Community%20College%20news%20release%20FINAL%20080910%20_3_.pdf</t>
  </si>
  <si>
    <t>12.02.1996</t>
  </si>
  <si>
    <t>21.04.1997</t>
  </si>
  <si>
    <t>14.10.1996</t>
  </si>
  <si>
    <t>El Paso Community College</t>
  </si>
  <si>
    <t>Long Island Bus BESS - New York Power Authority</t>
  </si>
  <si>
    <t>Long Island Busâ€™s Battery Energy Storage System (BESS) powers the natural gas compressors LI Bus uses to refuel its fixed route vehicles during the day. LI Bus&amp;#039; entire fleet of 330 buses runs on compressed natural gas utilizing an environmentally responsible technology to transport 30 million riders annually. BESS automatically recharges itself at night when low-demand makes electric rates less expensive. It lets LI Bus improve its energy efficiency, reduce costs and provide emergency backup power.   This device is among the first and largest sodium sulfur cell technology installations in the United States. It also marks the first time this type of advanced battery technology is being used by a consumer with an electric meter. That&amp;#039;s an important development because storing power based on this battery process has the potential to allow customers to capture energy from sources such as wind or tidal power. They can then use the electricity when it&amp;#039;s most needed.</t>
  </si>
  <si>
    <t xml:space="preserve">Black Start, Electric Bill Management, Electric Energy Time Shift, Electric Supply Reserve Capacity - Spinning, Transmission Congestion Relief, </t>
  </si>
  <si>
    <t>Garden City</t>
  </si>
  <si>
    <t>http://www.sandia.gov/ess/docs/pr_conferences/2009/eckroad.pdf</t>
  </si>
  <si>
    <t>01.05.2006</t>
  </si>
  <si>
    <t>09.01.2009</t>
  </si>
  <si>
    <t>Metro Transit Authority (NYC)</t>
  </si>
  <si>
    <t>Long Island Power Authority</t>
  </si>
  <si>
    <t>75% efficiency, saving $240,000/year in energy costs, relieving peak load on highly congested grid</t>
  </si>
  <si>
    <t>NYSERDA, the United States Department of Energy, Sandia National Laboratories, and others - Grants &amp;amp; Support</t>
  </si>
  <si>
    <t>Department of Energy - Petroleum Overcharge Restitution fund</t>
  </si>
  <si>
    <t xml:space="preserve">Santa Rita Jail Smart Grid - Alameda County RDSI CERTS Microgrid Demonstration </t>
  </si>
  <si>
    <t>Alameda Countyâ€™s Santa Rita Jail smart grid demonstration project in Dublin, California, is the countryâ€™s largest CERTS-based microgrid with renewable generation and large-scale energy storage. Designed and constructed by Chevron Energy Solutions, this first-of-its-kind project is anticipated to be a powerful enabler toward a smarter grid. It brings together multiple partners and technologies to deliver an essential component of the U.S. Department of Energyâ€™s plan to deploy an advanced, interconnected energy network capable of meeting the consumption needs of tomorrow.  Total Capex for the Smart Grid project was $11,683,000.  Funding sources included DOE, CEC, PG&amp;amp;amp;E (SGIP), Chevron and Alameda County.  From: http://www.acgov.org/pdf/SRJSmartGridOverview.pdf</t>
  </si>
  <si>
    <t xml:space="preserve">Electric Bill Management, Electric Bill Management with Renewables, Electric Energy Time Shift, Electric Supply Reserve Capacity - Spinning, Onsite Renewable Generation Shifting, Renewables Energy Time Shift, Stationary Transmission/Distribution Upgrade Deferral, </t>
  </si>
  <si>
    <t>5325 Broder Blvd.</t>
  </si>
  <si>
    <t>https://www.smartgrid.gov/files/SRJ_DOE_Final_Report_Submitted_20140717.pdf</t>
  </si>
  <si>
    <t>15.03.2012</t>
  </si>
  <si>
    <t>15.11.2009</t>
  </si>
  <si>
    <t>SR Jail Smart Grid â€“ local generation (wind, solar PV, fuel cell &amp;amp; diesel generators)</t>
  </si>
  <si>
    <t>Santa Rita Jail (Alameda County)</t>
  </si>
  <si>
    <t>Chevron Energy</t>
  </si>
  <si>
    <t>S&amp;amp;C Electric / APT / Encorp / BYD / Satcon</t>
  </si>
  <si>
    <t>See Link Above</t>
  </si>
  <si>
    <t>California Energy Commission (CEC) - Public Interest Energy Resource (PIER) Program</t>
  </si>
  <si>
    <t>PG&amp;amp;E - Self Generation Incentive Program</t>
  </si>
  <si>
    <t>US Department of Energy Office of Electricity - / Office of Electric Delivery and Energy Reliability Research and Development</t>
  </si>
  <si>
    <t>National Energy Technology Laboratory (US DOE) &amp;amp;  Public Interest Energy Research Program (CEC)</t>
  </si>
  <si>
    <t>In summary, demonstrating a dispatchable, islandable AC microgrid at the Santa Rita Jail will demonstrate most of the requirements of a Modern Grid.  Additionally, each of these system benefits supports CA Stateâ€™s energy policy goals: energy efficiency, distributed resources and renewable generation.   When proven successful this model can be implemented in facilities throughout California and the nation.</t>
  </si>
  <si>
    <t>http://www.netl.doe.gov/about/organization.html</t>
  </si>
  <si>
    <t>Illinois Institute of Technology RDSI Perfect Power Demonstration - EnSync Energy (formerly ZBB)</t>
  </si>
  <si>
    <t>ZBB provided a 500 kWH energy storage system for use in a microgrid application for the Galvin Institute&amp;#039;s &amp;quot;Perfect Power&amp;quot; system at the Illinois Institute of Technology Campus in Chicago, IL</t>
  </si>
  <si>
    <t xml:space="preserve">Black Start, </t>
  </si>
  <si>
    <t>3300 S Federal St</t>
  </si>
  <si>
    <t>http://www.sgiclearinghouse.org/sites/default/files/projdocs/1649.pdf</t>
  </si>
  <si>
    <t>30.09.2008</t>
  </si>
  <si>
    <t>IIT</t>
  </si>
  <si>
    <t>City Cottage Group</t>
  </si>
  <si>
    <t>St. Petersburg Solar Parks Project - EnSync Energy (formerly ZBB)</t>
  </si>
  <si>
    <t>The ZBB EnerSystem includes the ZBB EnerSection power and energy control center, a ZBB EnerStore 50 kWh Zinc-bromide flow battery module and customer-provided lead acid batteries. The ZBB EnerSection provides a completely integrated energy management platform ready for interconnection to a range of configurable energy sources including PV and other power outputs. This system will be used for load management and peak shaving while providing continuous power and energy regulation supply while connected to the grid.  http://lemaconstruction.com/portfolio/city-of-st-petersburg-solar-parks-project/</t>
  </si>
  <si>
    <t xml:space="preserve">Electric Bill Management with Renewables, Renewables Capacity Firming, </t>
  </si>
  <si>
    <t>http://www.marketwired.com/press-release/zbb-energy-corporation-chosen-by-lema-construction-for-florida-solar-park-project-nyse-amex-zbb-1601576.htm</t>
  </si>
  <si>
    <t>22.12.2011</t>
  </si>
  <si>
    <t>City of St. Petersburg</t>
  </si>
  <si>
    <t>LEMA Construction</t>
  </si>
  <si>
    <t>OATI South Campus Microgrid</t>
  </si>
  <si>
    <t>This planned microgrid will include a battery storage system that is grid connected and will draw power from the grid and on-site solar and wind power. The battery system will help with renewable energy smoothing, peak shaving, and demand response to improve power quality and reduce costs, and will also function in island mode to operate independently from the grid during power outages.</t>
  </si>
  <si>
    <t xml:space="preserve">Demand Response, Electric Energy Time Shift, Microgrid Capability, Renewables Capacity Firming, Renewables Energy Time Shift, </t>
  </si>
  <si>
    <t>Bloomington</t>
  </si>
  <si>
    <t>Minnesota</t>
  </si>
  <si>
    <t>http://www.prweb.com/releases/2015/08/prweb12923277.htm</t>
  </si>
  <si>
    <t>Open Access Technology International, Inc. (OATI)</t>
  </si>
  <si>
    <t>NRECA/CRN - Distributed Energy Storage Research Project (Great River Energy)</t>
  </si>
  <si>
    <t>This National Rural Electric Cooperative / Cooperative Research Network studied the use of storing thermal energy in residential water heaters using smart contrls by Great River Energy (GRE).  Project Included: 1. Ten Steffes Water Heater Controls with remotely configurable charge rates were deployed in the service territories of the participating member distribution cooperatives. 2. Two-way communication of the water heater controls was tested and evaluated. 3. The use of power-line carrier, 700-MHz wireless, and Wi-Fi were tested as possible communication technologies. 4. An economic model was developed for evaluating use of hot water heaters for frequency regulations.  GRE has configured the grid-interactive electric thermal storage (GETS) units to charge during the off-peak hours each night (11 PM to 7 AM) to charge at an average of 1.5 KW for 8 hours, for a total of 12 kWhs. It can oscillate in response to the AGC or ACE signal by reg up from 1.5 KW to 3 kW or reg down from 1.5 kW to zero</t>
  </si>
  <si>
    <t>12300 Elm Creek Boulevard</t>
  </si>
  <si>
    <t>Maple Grove</t>
  </si>
  <si>
    <t>55369-4718</t>
  </si>
  <si>
    <t>http://www.communitystorageinitiative.com/</t>
  </si>
  <si>
    <t>Great River Energy</t>
  </si>
  <si>
    <t>Residential Hot Water Heaters</t>
  </si>
  <si>
    <t>https://www.smartgrid.gov/files/NRECA_DOE_Energy_Storage.pdf</t>
  </si>
  <si>
    <t>National Rural Electric Cooperative / Cooperative Research Network (NRECA / CRN)</t>
  </si>
  <si>
    <t>HIU PV-Battery System</t>
  </si>
  <si>
    <t>76 kWh Li-ion battery system AC-coupled to 31 kWp PV array. Intelligent energy management in order to smooth PV fluctuations and load peaks. All energy is consumed on site, no feed-in to local grid.</t>
  </si>
  <si>
    <t xml:space="preserve">Load Following (Tertiary Balancing), Ramping, Renewables Capacity Firming, </t>
  </si>
  <si>
    <t>HelmholtzstraÃŸe 11</t>
  </si>
  <si>
    <t>Ulm</t>
  </si>
  <si>
    <t>http://www.hiu-batteries.de/fileadmin/user_upload/Dokumente/Pressemitteilungen/externe/PI_2015_047_eng.pdf</t>
  </si>
  <si>
    <t>06.05.2015</t>
  </si>
  <si>
    <t>Helmholtz Institute Ulm</t>
  </si>
  <si>
    <t>Karlsruhe Institute of Technology</t>
  </si>
  <si>
    <t>http://www.competence-e.kit.edu/english/index.php</t>
  </si>
  <si>
    <t>Gills Onions - Prudent Energy VRB-ESS</t>
  </si>
  <si>
    <t>Gills Onions has a bio waste-based advanced energy recovery system that produces methane and biogas from onion production waste.  Prudent Energy&amp;#039;s Vanadium Redox Battery energy storage system provides peak-shaving and demand charge avoidance services to reduce Gills Onions&amp;#039; monthly electric utility bill.</t>
  </si>
  <si>
    <t>1051 South Pacific Avenue</t>
  </si>
  <si>
    <t>Oxnard</t>
  </si>
  <si>
    <t>http://www.gillsonions.com/node/192</t>
  </si>
  <si>
    <t>19.04.2012</t>
  </si>
  <si>
    <t>Prudent Energy Services Corporation</t>
  </si>
  <si>
    <t>Kaheawa Wind Project - Younicos</t>
  </si>
  <si>
    <t>Younicos installed a 1.5 MW Dynamic Power Resource (DPR) as a demonstration project to perform Ramp Control for 3 MW of the 30 MW Kaheawa Wind Farm in Hawaii.  The project uses Xtreme&amp;#039;s patented Dynamic Power Resource energy storage and power management system.</t>
  </si>
  <si>
    <t>First Wind</t>
  </si>
  <si>
    <t>Notrees Battery Storage Project - Duke Energy</t>
  </si>
  <si>
    <t>Notrees was updated with Samsung lithium Ion batteries in 2016  Duke Energy has deployed a wind energy storage demonstration system at the 153 MW Notrees Wind power project in western Texas. The project demonstrates how energy storage and power storage technologies can help wind power systems address intermittency issues by building a 36 megawatt (MW) turnkey energy storage and power management system capable of optimizing the delivery of energy, in addition to providing regulation service in the ERCOT market.  The project is supported by a U.S. DOE Office of Electricity ARRA grant.</t>
  </si>
  <si>
    <t xml:space="preserve">Electric Energy Time Shift, Frequency Regulation, Renewables Capacity Firming, </t>
  </si>
  <si>
    <t>Goldsmith</t>
  </si>
  <si>
    <t>http://www.duke-energy.com/commercial-renewables/notrees-windpower.asp</t>
  </si>
  <si>
    <t>01.11.2009</t>
  </si>
  <si>
    <t>Redding Electric Utilities (Phase 1) - Ice Energy</t>
  </si>
  <si>
    <t>Ice Energy installed 1 MW of Ice Bear Thermal Energy Storage Assets as part of Redding Electric Utilities - Peak Capacity, Demand Response, HVAC Replacement Program. Redding Electric Utility used this procurement of thermal storage to avoid the high cost summer peak energy by shifting air conditioning load permanently to the night time hours when energy is more abundant and lower cost.  The turnkey system costs $2170/kW.</t>
  </si>
  <si>
    <t xml:space="preserve">Electric Energy Time Shift, Electric Supply Capacity, Transmission Congestion Relief, </t>
  </si>
  <si>
    <t>Redding</t>
  </si>
  <si>
    <t>http://www.redding.com/story/opinion/contributors/local-voices/2009/08/27/reu_on_ice/96762048/</t>
  </si>
  <si>
    <t>27.08.2009</t>
  </si>
  <si>
    <t>Redding Electric Utility</t>
  </si>
  <si>
    <t>Hydro and off peak energy purchases</t>
  </si>
  <si>
    <t>&amp;gt;98% reliability on peak (6hrs)</t>
  </si>
  <si>
    <t xml:space="preserve"> Pillar Mountain Wind Project - Xtreme Power</t>
  </si>
  <si>
    <t>Younicos will install a 3 MW Advanced Lead Acid energy storage system on the Kodiak Island grid to respond to grid voltage and frequency fluctuations from local wind generation.  The energy storage will act as a &amp;quot;bridge&amp;quot; between the wind and hydro resources, allowing KEA (http://www.kodiakelectric.com) to increase reliable wind generation from 4.5 MW to 9 MW.  The Control System&amp;#039;s architecture is designed such that the utility can add the service known as Ramp Control later in time if need be.</t>
  </si>
  <si>
    <t>Kodiak Island</t>
  </si>
  <si>
    <t>https://www.younicos.com/case-studies/kodiak-island/</t>
  </si>
  <si>
    <t>10.04.2012</t>
  </si>
  <si>
    <t>Los Andes Substation Battery Energy Storage System - AES Gener</t>
  </si>
  <si>
    <t>The Los Andes project provides critical contingency services to maintain the stability of the electric grid in Northern Chile, an important mining area.  The project continuously monitors the condition of the power system and if a significant frequency deviation occurs, such as the loss of a generator or transmission line, the Los Andes system provides up to 12 MW of power nearly instantaneously.  This output can be maintained for 20 minutes at full power, allowing the system operator to resolve the event or bring other standby units online.</t>
  </si>
  <si>
    <t>Copiapo</t>
  </si>
  <si>
    <t>http://www.aesenergystorage.com/deployments/</t>
  </si>
  <si>
    <t>Centro de Dispacho Economico de Carga del Sistema Interconectado del Norte Grande de Chile (CDEC-SING)</t>
  </si>
  <si>
    <t xml:space="preserve">Distributed Energy Storage Systems Demonstration (Everett, MA) - National Grid </t>
  </si>
  <si>
    <t>This project demonstrates competitively-priced, grid scale, long-duration advanced flow batteries for utility grid applications. The project incorporates engineering of fleet control, manufacturing and installation of two 500 kW / 6 hour energy storage systems in Massachusetts to lower peak energy demand and reduce the costs of power interruptions.   One ESS will be installed next to a 605 kW photovoltaic (PV) array in Everett, MA.  A second ESS will be installed next to a 600 kW wind turbine located on a customer site in Worcester, MA.</t>
  </si>
  <si>
    <t xml:space="preserve">Electric Energy Time Shift, Renewables Capacity Firming, Transmission Support, Voltage Support, </t>
  </si>
  <si>
    <t>https://www.smartgrid.gov/project/vionx_energy_distributed_energy_storage_system.html</t>
  </si>
  <si>
    <t>This project will demonstrate a multi-hour, zinc bromide battery-based energy storage system (ESS) for load shifting, peak shaving, renewable system integration, and voltage support.</t>
  </si>
  <si>
    <t>Glendale Water and Power -  Ice Energy</t>
  </si>
  <si>
    <t>Glendale Water and Powerâ€™s (GWP) Ice Bear project installed Ice Thermal Energy storage units at 28 Glendale city buildings and 58 local small, medium sized, and large commercial businesses.  The project was supported by local trade companies and created approximately 40 jobs during the 1 year installation process. A total of 180 Ice Bear units have been installed in Glendale since the programâ€™s inception.  The turnkey system costs $2170/kW.</t>
  </si>
  <si>
    <t>http://www.energy.ca.gov/2015publications/CEC-500-2015-090/CEC-500-2015-090.pdf</t>
  </si>
  <si>
    <t>Off peak energy purchases</t>
  </si>
  <si>
    <t>&amp;gt;98% realiability on peak (6 hrs)</t>
  </si>
  <si>
    <t>Southern California Edison - HVAC Optimization Program</t>
  </si>
  <si>
    <t>Southern California Edison partnered with Ice Energy to create a rebate program of $1800 / kW for businesses to install the Ice Bear system at their commercial locations. The systems reduce peak HVAC energy demand significantly, meaning lower electricity consumption overall.</t>
  </si>
  <si>
    <t>http://www.ice-energy.com/ice-energy-provides-distributed-thermal-energy-storage-grid-southern-california-edison/</t>
  </si>
  <si>
    <t>Time of use off peak rates</t>
  </si>
  <si>
    <t>Various Owners</t>
  </si>
  <si>
    <t>PNM Prosperity Energy Storage Project</t>
  </si>
  <si>
    <t>The Public Service Company of New Mexico (PNM) demonstration project installed an energy storage system composed of two elements: a 0.5MW Smoothing Battery utilizing Ultra Batteries and a 0.25MW/0.99MWhr Peak Shifting Battery utilizing Advanced Lead Acid Batteries, both manufactured by Ecoult/East Penn Manufacturing. These two systems combined with a single 0.75MW Power Conditioning System, are co-located with a separately installed 500kW solar PV plant, at a utility-owned site, to create a firm, dispatchable, renewable generation resource.   This hybrid resource provides simultaneous voltage smoothing and peak shifting through advanced control algorithms and switches between two configurations, end-of-feeder and beginning-of- feeder. The project has successfully demonstrated a variety of applications, including PV firming, peak shaving, energy arbitrage, optimized energy shifting selecting from the above application as well as simultaneously smoothing PV output. It has gathered close to 1 TB of 1 second interval data over 2 years from a variety of field points.  Its control algorithms are securely importing real time market, system and  feeder data and optimize operation of the BESS on a real time automated basis based on prioritized listing of applications. The project has also developed sophisticated dynamic modeling tools which are used to calibrate and optimize the battery system control algorithms. These models have furthered the understanding of feeders with storage and distributed generation on an industry wide basis and over 18 technical publications have stemmed from this project. The site is located in southeast Albuquerque. Results and real time data feeds are available at www.pnm.com/solarstorage</t>
  </si>
  <si>
    <t xml:space="preserve">Renewables Capacity Firming, Stationary Transmission/Distribution Upgrade Deferral, Voltage Support, </t>
  </si>
  <si>
    <t>5700 W University Blvd SE</t>
  </si>
  <si>
    <t>https://www.smartgrid.gov/project/public_service_company_new_mexico_pv_plus_battery_simultaneous_voltage_smoothing_and_peak.html</t>
  </si>
  <si>
    <t>Public Service Company of New Mexico</t>
  </si>
  <si>
    <t>500 kW PV</t>
  </si>
  <si>
    <t>Ecoult, East Penn</t>
  </si>
  <si>
    <t>https://www.smartgrid.gov/sites/default/files/doc/files/FTR%20FINAL%20PNM%2027May14.pdf</t>
  </si>
  <si>
    <t>University of New Mexico</t>
  </si>
  <si>
    <t>Grid modeling, PV forecasting, Storage Algorithm development and calibration, storage economic evaluation</t>
  </si>
  <si>
    <t>AES Angamos Storage Array</t>
  </si>
  <si>
    <t>This project will utilize 20 MW of A123 lithium-ion batteries to supply a flexible and scalable emissions-free reserve capacity installation for AES Gener.  The advanced energy storage installation provides critical contingency services to maintain the stability of the electric grid in Northern Chile, an important mining area. It continuously monitors the condition of the power system and if a significant frequency deviation occursâ€”for example, the loss of a generator or transmission lineâ€”the energy storage system is capable of providing up to 20 MW of power nearly instantaneously. This output is designed to be maintained for 15 minutes at full power, allowing the system operator to resolve the event or bring other standby units online.</t>
  </si>
  <si>
    <t>544 MW Thermal Power Plant</t>
  </si>
  <si>
    <t>XCEL NGK MinnWind Wind-to-Battery Project</t>
  </si>
  <si>
    <t>In October 2008, Xcel Energy began testing a 1 MW battery-storage technology to demonstrate its ability to store wind energy and move it to the electricity grid when needed.  Xcel Energy purchased the battery from NGK Insulators Ltd. The sodium-sulfur battery is commercially available and versions of this technology are in use elsewhere in the U.S. and other parts of the world, but this is the first U.S. application of the battery as a direct wind energy storage device.  The project is being conducted in Luverne, Minnesota, about 30 miles east of Sioux Falls, South Dakota.  The battery installation is connected to a nearby 11 MW wind farm owned by Minwind Energy, LLC.   The total funding for the project was $4.6 million. The project received a $1.0 million grant from the Xcel Energy&amp;#039;s Renewable Development Fund.  The remaining amount was funded through utility rates.</t>
  </si>
  <si>
    <t xml:space="preserve">Frequency Regulation, Ramping, Renewables Energy Time Shift, Voltage Support, </t>
  </si>
  <si>
    <t>Luverne</t>
  </si>
  <si>
    <t>https://www.xcelenergy.com/staticfiles/xe/Corporate/Renewable%20Energy%20Grants/Milestone%206%20Final%20Report%20PUBLIC.pdf</t>
  </si>
  <si>
    <t>11 MW Wind Farm</t>
  </si>
  <si>
    <t>The following is a list of the general conclusions and lessons learned related to the DESS as a  whole, based on the tests conducted and the related testing conditions:</t>
  </si>
  <si>
    <t>Xcel Energy - Xcel Renewable Development Fund</t>
  </si>
  <si>
    <t>University of Minnesota and NREL</t>
  </si>
  <si>
    <t>SCE Chino Battery Storage Project</t>
  </si>
  <si>
    <t>The Chino battery system was a jointly sponsored project by EPRI, the US DOE, and the International Lead Zinc Research Organization (ILZRO), with Southern California Edison (SCE) as the host utility. It was an early demonstration of a utility-scale battery energy storage system for multiple applications. At the time of its completion, this became the largest utility battery energy storage system in the world. It was not until the PREPA battery and later the Fairbanks battery systems were commissioned that this distinction was earned by these projects, in 1994 and 1999, respectively.</t>
  </si>
  <si>
    <t xml:space="preserve">Black Start, Stationary Transmission/Distribution Upgrade Deferral, Transmission Support, Voltage Support, </t>
  </si>
  <si>
    <t>14005 Benson Ave</t>
  </si>
  <si>
    <t>https://www.edison.com/content/dam/eix/documents/innovation/smart-grids/Energy-Storage-Concept-to-Reality-Edison.pdf</t>
  </si>
  <si>
    <t>Exide Batteries</t>
  </si>
  <si>
    <t>http://www.epri.com/abstracts/Pages/ProductAbstract.aspx?ProductId=TR-101786</t>
  </si>
  <si>
    <t>Brockway Standard Lithography Plant - PQ2000</t>
  </si>
  <si>
    <t>The PQ2000 battery system was designed to be a factory-assembled, transportable unit that would protect an entire facility from power disturbances. Until this system was introduced, uninterruptable power supply (UPS) systems protected only a single piece of equipment or small group of items. The PQ2000 system detected variations in fupply voltage at the utility interface, adn should the utility voltage exceed the voltage limits (either high or low), the system disconnected from the utility and typically occurred in 8 to 25 ms. The 15 second duration of battery power is sufficicient to correct over 80% of the voltage sags occurring on a typical utility. After the utility returned to normal, the PQ2000 resynchronized with the utility AC-wave form and returned the facility to utility power. A diesel generator backup was added as an option to allow for extended outage protection.  A number of prototype tests were conducted, first by Pacific Gas &amp;amp;amp; Electric&amp;#039;s (PG&amp;amp;amp;E) system test facility in San Ramon, California, then later at a Salt Rivier Project Facility near Phoenix, Arizona, with the support of EPRI. Through a series of acquisitions, S&amp;amp;amp;C Electric continues to offer this system under the Pure Wave trade name.  Note: AC Battery, acquired by Omnion Power Engineering in 1997, in turn acquired by S&amp;amp;amp;C Electric in 1999.</t>
  </si>
  <si>
    <t xml:space="preserve">Grid-Connected Commercial (Reliability &amp;amp; Quality), Resiliency, </t>
  </si>
  <si>
    <t>Homerville</t>
  </si>
  <si>
    <t>https://www.electrochem.org/dl/interface/fal/fal10/fal10_p049-053.pdf</t>
  </si>
  <si>
    <t>01.01.2001</t>
  </si>
  <si>
    <t>Brockway Standard Lithography Plant</t>
  </si>
  <si>
    <t>AC Battery</t>
  </si>
  <si>
    <t>University of St Thomas Renewable Energy Facility</t>
  </si>
  <si>
    <t>The University of St. Thomas School of Engineering will begin work this summer on a facility that will be used for teaching as well as researching and testing components used for alternative-energy microgrids.  Components of the center will be housed in or on three adjacent buildings on the universityâ€™s â€œsouth campusâ€ in St. Paul. They are McCarthy Gymnasium, Facilities and Design Center, and Anderson Parking Facility. The St. Thomas south campus is directly south of Summit Avenue and west of Cretin Avenue.  Much of the new facility will be located on the second and basement levels of the Facilities and Design Center. About 200 solar panels will be located next door on the roof of McCarthy Gym. And generators powered by biodiesel will be located in the lower level of Anderson Parking Facility.  On sunny days, the solar panels can generate 50 kilowatts, or enough to power 10 to 15 suburban homes. Mowry expects it will take about three years for the center to be fully operational. It will be in â€œisland modeâ€ by 2017, which means it will be operational but not connected to the power grid. And by 2018, it will be fully connected to the regionâ€™s power grid.</t>
  </si>
  <si>
    <t>2115 Summit Ave</t>
  </si>
  <si>
    <t>St. Paul</t>
  </si>
  <si>
    <t>http://www.stthomas.edu/engineering/graduate/masters/msee/</t>
  </si>
  <si>
    <t>50 kW solar PV</t>
  </si>
  <si>
    <t>University of St Thomas</t>
  </si>
  <si>
    <t>Rhombus</t>
  </si>
  <si>
    <t>Hallberg-Ryan</t>
  </si>
  <si>
    <t>Xcel Energy&amp;#039;s Renewable Development Fund (RDF Grant)</t>
  </si>
  <si>
    <t>University of St. Thomas (Matching)</t>
  </si>
  <si>
    <t>Dutt Power Electronics BESS</t>
  </si>
  <si>
    <t>Dutt is a power electronics designer and manufacturer, which provides solutions to reduce peak demand charges and to facilitate the integration of renewable energies.    The storage system located at the dutt headquarters includes a 40 kW Dutt converter with a 96 kWh battery system and a dc/dc converter (10 kWp solar panel). The project is being used to perform peak shaving at the Dutt facility.</t>
  </si>
  <si>
    <t xml:space="preserve">Demand Response, Electric Bill Management, Electric Bill Management with Renewables, Microgrid Capability, </t>
  </si>
  <si>
    <t>BÂº Urreta nÂº12</t>
  </si>
  <si>
    <t>Albiztur</t>
  </si>
  <si>
    <t>Gipuzcoa</t>
  </si>
  <si>
    <t>http://www.duttelectronics.com</t>
  </si>
  <si>
    <t>08.03.2015</t>
  </si>
  <si>
    <t>16.03.2016</t>
  </si>
  <si>
    <t>Dutt</t>
  </si>
  <si>
    <t>U.S. Battery</t>
  </si>
  <si>
    <t>CDTI</t>
  </si>
  <si>
    <t>Rocky Mountain Institute Innovation Center</t>
  </si>
  <si>
    <t>The Innovation Centerâ€™s 83 kW rooftop PV system â€“ powered by SunPower X21-335 high-efficiency modules â€“ produces enough power for the entire building plus six electric vehicle charging stations. The PV system powers a battery storage solution consisting of a refrigerator-size LG Chem 30 kW / 45 kWh lithium-ion battery and an Ideal Power inverter, both controlled by a Geli Energy Operating System. With low electricity rates currently available through its local electric coop, RMI opted to remain connected to the grid. In the future, the Innovation Centerâ€™s power system will enable microgrid islanding, through which the building could supply its own power totally disconnected from grid.  The â€œbrainsâ€ of the solar-plus-storage system, the Geli EOS, determines when to charge the battery (from the PV system or the grid) and when to discharge the battery to power the building. For example, if the Innovation Center draws an average of 50 kW or more from the grid in any 15-minute period during a month, the building is pushed into a rate tariff that imposes demand charges. The Geli EOS is programmed to automatically switch the system to battery power before hitting the 50 kW threshold.</t>
  </si>
  <si>
    <t xml:space="preserve">Electric Bill Management, Onsite Renewable Generation Shifting, Renewables Capacity Firming, Resiliency, </t>
  </si>
  <si>
    <t>22826 2 Rivers Rd</t>
  </si>
  <si>
    <t>Basalt</t>
  </si>
  <si>
    <t>http://www.triplepundit.com/2016/04/green-building-lessons-rocky-mountain-institute/#</t>
  </si>
  <si>
    <t>15.01.2016</t>
  </si>
  <si>
    <t>83 kW rooftop PV system</t>
  </si>
  <si>
    <t>Rocky Mountain Institute (RMI)</t>
  </si>
  <si>
    <t>Ideal Power</t>
  </si>
  <si>
    <t>Gexpro Automated by Geli</t>
  </si>
  <si>
    <t>http://buildingdashboard.com/clients/rmi/innovationcenter/</t>
  </si>
  <si>
    <t>The Cork Trust Medical Centre Dorrigo</t>
  </si>
  <si>
    <t>The Cork Trust Medical Centre is located in Dorrigo in the high altitude coastal region of Northern New South Wales. Solar Depot Bellingen was involved since inception and won the tender, subsequently designing and installing an AC coupled grid connected microgrid / solar-hybrid system made up of three Selectronic SP1202 inverter chargers, 36 kW of Yingli polycrystalline solar panels (eventually to be expanded up to 90 kW) , and 6 x ABB 6 kW Inverters and an energy storage system.  The energy storage system is made up of 60 x 2 Volt OPzV Gel batteries rated to 1275 amp hours (C100 rated), which can store up to 72 kWh of available electricity. This will be used to store excess solar production for use at night instead of selling it back to the grid at a low rate, and can also be used for back-up during blackout periods.</t>
  </si>
  <si>
    <t xml:space="preserve">Demand Response, Electric Energy Time Shift, Grid-Connected Residential (Reliability), Microgrid Capability, On-Site Power, Onsite Renewable Generation Shifting, Renewables Energy Time Shift, Resiliency, </t>
  </si>
  <si>
    <t>8 Tyringham Rd</t>
  </si>
  <si>
    <t>Dorrigo</t>
  </si>
  <si>
    <t>https://onestepoffthegrid.com.au/australias-first-energy-autonomous-medical-centre-built-in-dorrigo/</t>
  </si>
  <si>
    <t>13.04.2016</t>
  </si>
  <si>
    <t>A three phase 17 Amp grid connection</t>
  </si>
  <si>
    <t>The Cork Trust</t>
  </si>
  <si>
    <t>Sacred Sun</t>
  </si>
  <si>
    <t>Selectronic</t>
  </si>
  <si>
    <t>Solar Depot Bellingen</t>
  </si>
  <si>
    <t>Regional Architects</t>
  </si>
  <si>
    <t>Enesol</t>
  </si>
  <si>
    <t>162 kW hrs per day of solar production, for stage 1</t>
  </si>
  <si>
    <t>Alpine Energy BESS - Infratec / EMC</t>
  </si>
  <si>
    <t>Infratec designed, procured and installed a 36 kW, 142 kWh lithium ion battery energy system at Alpine Energyâ€™s depot in Timaru, South Canterbury. The energy storage system has an equipment rating of 87 kVA continuous output and a peak of 174 kW for 2 seconds.  The purpose of the project was to trial demand response, load shifting and alternative tariff structures from the perspective of a distribution lines company.   Service Use Cases: - Peak Lopping - Network Provider Demand Response.  Future Functions Available: 1. Power Quality Options 2. Arbitrage 3. RE Smoothing 4. Loss of Mains Detect and Island (upgrade to hardware required).</t>
  </si>
  <si>
    <t>Timaru Washdyke</t>
  </si>
  <si>
    <t>South Canterbury</t>
  </si>
  <si>
    <t>https://www.businessnews.com.au/article/EMC-delivers-battery-tech-to-NZ-partner</t>
  </si>
  <si>
    <t>10.06.2016</t>
  </si>
  <si>
    <t>Alpine Energy</t>
  </si>
  <si>
    <t>Infratec</t>
  </si>
  <si>
    <t>SDG&amp;amp;E Escondido Substation - AES</t>
  </si>
  <si>
    <t>AES Energy Storage, has entered into two contracts with San Diego Gas and Electric. AES will install and commission two energy storage arrays totaling 37.5 MW using its Advancion energy storage solution at sites in San Diego County, California. The SDG&amp;amp;amp;E-owned energy storage arrays will help to improve regional reliability and integrate greater amounts of renewable energy when operational by the end of January 2017.  The SDG&amp;amp;amp;E Advancion arrays will be able to provide 37.5 MW of power for four continuous hours and serve as a 75 MW of flexible resource to the grid. Both systems are distribution interconnected @ 12 kV and the arrays will be installed at two SDG&amp;amp;amp;E substation facilities: 30 MW in Escondido and 7.5 MW in El Cajon. Once completed, the Escondido array will be the largest battery-based energy storage project in operation in the United States. Both arrays will incorporate components from best-in-class Advancion certified suppliers, including batteries by Samsung SDI and power conversion systems by Parker Hannifin.</t>
  </si>
  <si>
    <t>http://www.aes.com/investors/press-releases/press-release-details/2016/AES-to-Deploy-375-MW-of-Advancion-Energy-Storage-Arrays-for-SDGE/default.aspx</t>
  </si>
  <si>
    <t>31.01.2017</t>
  </si>
  <si>
    <t>Escondido Substation</t>
  </si>
  <si>
    <t>San Diego Gas &amp;amp; Electric (SDG&amp;amp;E)</t>
  </si>
  <si>
    <t>SDG&amp;amp;E El Cajon Substation - AES</t>
  </si>
  <si>
    <t>AES Energy Storage, has entered into two contracts with San Diego Gas and Electric. AES will install and commission two energy storage arrays totaling 37.5 MW using its Advancion energy storage solution at sites in San Diego County, California. The SDG&amp;amp;amp;E-owned energy storage arrays will help to improve regional reliability and integrate greater amounts of renewable energy when operational by the end of January 2017.    The SDG&amp;amp;amp;E Advancion arrays will be able to provide 37.5 MW of power for four continuous hours and serve as a 75 MW of flexible resource to the grid. Both systems are distribution interconnected @ 12 kV and the arrays will be installed at two SDG&amp;amp;amp;E substation facilities: 30 MW in Escondido and 7.5 MW in El Cajon. Once completed, the Escondido array will be the largest battery-based energy storage project in operation in the United States. Both arrays will incorporate components from best-in-class Advancion certified suppliers, including batteries by Samsung SDI and power conversion systems by Parker Hannifin.</t>
  </si>
  <si>
    <t>El Cajon Substation</t>
  </si>
  <si>
    <t>Hartley Nature Center</t>
  </si>
  <si>
    <t>Clean Power Group&amp;#039;s technical assistance fund helped develop a resilient solar + storage system that will turn the Hartley Nature Center in Duluth, Minnesota into a community emergency center during power outages, providing residents with a safe place to shelter and keep connected during emergencies.  The energy storage system is a Sunverge 6 kW / 14.25 kWh with eGauge monitoring.</t>
  </si>
  <si>
    <t>3001 Woodland Ave</t>
  </si>
  <si>
    <t>Duluth</t>
  </si>
  <si>
    <t>http://www.hartleynature.org/building/about.html</t>
  </si>
  <si>
    <t>22.08.2016</t>
  </si>
  <si>
    <t>26.08.2016</t>
  </si>
  <si>
    <t>Rooftop Solar PV</t>
  </si>
  <si>
    <t>Clean Energy Group</t>
  </si>
  <si>
    <t>Grand Johanna Aliso Canyon Energy Storage - SCE / Powin</t>
  </si>
  <si>
    <t>Powin Energy, a designer, developer, and manufacturer of battery energy storage systems, will develop, install, and manage the project through Grand Johanna LLC. The project itself is a 2 MW / 8 MWh lithium ion battery system that will consist of modular battery packs controlled by Powin Energyâ€™s patented battery management system. Battery arrays will connect to power conversion systems, transformers, and energy management controls which will control charge and discharge functions of the project. All of Powin Energyâ€™s equipment will be housed in an existing 35,000 square foot warehouse located in Irvine, CA. Powin Energy has secured 100% site control of the location.   In addition to the entire battery system energy storage project, all the government-required safety mechanisms (e.g., fire suppression systems) will also be installed, to code, at the project site. The project will interconnect at SCEâ€™s Virgo 12 kV circuit located on Millikan Avenue in Irvine, CA via a new underground gen-tie likely no longer than 150 feet. This circuit is directly in line with SCEâ€™s 220/66 kV Santiago substation which is within (i) the Western LA Basin Local RA Capacity region, (ii) the LA Local Capacity Region and (iii) SCEâ€™s Preferred Resources Pilot (PRP) region.   http://www.marketwired.com/press-release/powin-energy-selected-for-2mw-8mwh-energy-storage-project-in-irvine-ca-2157381.htm</t>
  </si>
  <si>
    <t>16902 Millikan Avenue</t>
  </si>
  <si>
    <t>http://www.greentechmedia.com/articles/read/california-utilities-are-fast-tracking-battery-projects-to-manage-aliso-can</t>
  </si>
  <si>
    <t>Grand Johanna LLC</t>
  </si>
  <si>
    <t>Bundaberg Christian College</t>
  </si>
  <si>
    <t>A school in Queensland Australia is beginning to reap ï¬nancial and sustainability beneï¬ ts through its new hybrid PV and storage system.  The system, engineered and installed by GEM Energy Australia, consists of 732 state of the art Q.PRO modules that feed power into the school as well as a containerised bank of batteries.   The system was carefully designed by GEM Energy to optimise generation for onsite loads and electricity tariffs plus charge the batteries during a relatively short time period.  The site featured many roof orientations which further presented challenges during the design and installation of the PV array.  The inverters required custom programming in order to integrate with other system components.  Q CELLS PV modules were chosen for their high energy yields and high reliability in the tropical conditions experienced in Queensland Australia.  The system is expected to reduce grid electricity consumption by approximately 80% - resulting in savings of up to $100,000 (AUD) per year.</t>
  </si>
  <si>
    <t xml:space="preserve">Electric Bill Management, Electric Bill Management with Renewables, Onsite Renewable Generation Shifting, Renewables Capacity Firming, Renewables Energy Time Shift, </t>
  </si>
  <si>
    <t>234 Ashfield Rd</t>
  </si>
  <si>
    <t>Ashfield</t>
  </si>
  <si>
    <t>QLD</t>
  </si>
  <si>
    <t>http://www.gemenergy.com.au</t>
  </si>
  <si>
    <t>06.09.2015</t>
  </si>
  <si>
    <t>16.12.2015</t>
  </si>
  <si>
    <t>HID Australia</t>
  </si>
  <si>
    <t>Gem Energy Australia</t>
  </si>
  <si>
    <t>NAB</t>
  </si>
  <si>
    <t>http://gemenergy.com.au.solar-log.com/BCC_Graphic.html?c</t>
  </si>
  <si>
    <t>Off-Grid Installation in Regional Queensland, Australia</t>
  </si>
  <si>
    <t>This project was completed for a remote cattle station in Regional Queensland to replace their SWER (single wire earth return) power network to combat increasing power prices and to vastly improve the reliability of their power source. This system supplies over 100 kWh (solar and storage combined) of electricity per day to run heavy machinery, power tools, air-conditioners, water filtration, bore pumps and general appliances.</t>
  </si>
  <si>
    <t xml:space="preserve">Electric Bill Management, Electric Bill Management with Renewables, Electric Supply Capacity, Microgrid Capability, Onsite Renewable Generation Shifting, Renewables Energy Time Shift, Voltage Support, </t>
  </si>
  <si>
    <t>LOT 4 Jericho-Marston RD</t>
  </si>
  <si>
    <t>JERICHO</t>
  </si>
  <si>
    <t>http://www.gemenergy.com.au/off-grid-hybrid/</t>
  </si>
  <si>
    <t>30.01.2015</t>
  </si>
  <si>
    <t>02.11.2014</t>
  </si>
  <si>
    <t>Exide/Sonnenschein</t>
  </si>
  <si>
    <t>Kaco new Energy</t>
  </si>
  <si>
    <t xml:space="preserve">Remote Off-Grid Container - Regional Queensland </t>
  </si>
  <si>
    <t>Containerized off-grid system which was specially developed for the easy deployment in remote locations. The system features AC and DC coupled charging for redundancy and efficiency.   The system features environmentally friendly Aquion salt water batteries, Australian made Selectronic battery controller and Imark DC charger.</t>
  </si>
  <si>
    <t>Emerald</t>
  </si>
  <si>
    <t>Origin Energy</t>
  </si>
  <si>
    <t>Duke Energy Rankin Substation - Win Inertia / Aquion Energy</t>
  </si>
  <si>
    <t>This project demonstrates a first-of-its-kind Hybrid Energy Storage System (HESS) that facilitates RES integration, providing multiple services in a cost-optimized configuration. Maxwell Technologies&amp;#039; Ultracapacitors provide a fast response and high power density, while Aquion Energy&amp;#039;s Aqueous Hybrid Ion (AHI) batteries provide low-cost performance and very high energy density. The integration of these ESSs along with innovative energy management algorithms into the hardware and software HESS platform allows for simultaneous solar smoothing, price arbitrage and load following, as well as peak shaving.</t>
  </si>
  <si>
    <t xml:space="preserve">Load Following (Tertiary Balancing), Renewables Capacity Firming, Renewables Energy Time Shift, </t>
  </si>
  <si>
    <t>458 Glendale Ave</t>
  </si>
  <si>
    <t>Mt. Holly</t>
  </si>
  <si>
    <t>http://wininertia.es/projects/rankin/</t>
  </si>
  <si>
    <t>15.02.2016</t>
  </si>
  <si>
    <t>Utility Owned Solar on Circuit</t>
  </si>
  <si>
    <t>Aquion</t>
  </si>
  <si>
    <t>Alachua County Library</t>
  </si>
  <si>
    <t>The Alachua County Library Headquarters in Gainesville, Florida is using its IceBankÂ® energy storage tanks to reduce operating costs and save taxpayer money. CALMACâ€™s technology enables the 80,000 square foot library, which was built in 1992, to shift cooling load so that it uses nighttime energy that is 68 percent cheaper than the energy that would be used for creating instantaneous cooling during daytime hours. Additionally, thermal storage allows monthly demand (kW), and the resulting demand charges, to be cut in half. This is significant since 40 percent of the headquartersâ€™ total electric costs for the year can be directly attributed to cooling the structure and the facilityâ€™s power provider implements a demand charge that equates to roughly $9.25 in extra fees per kW during peak demand hours.</t>
  </si>
  <si>
    <t>401 E. University Ave.</t>
  </si>
  <si>
    <t>Gainesville</t>
  </si>
  <si>
    <t>http://www.calmac.com/calmac%E2%80%99s-energy-storage-tanks-allow-alachua-county-library-hq-to-close-the-book-on-high-priced-energy</t>
  </si>
  <si>
    <t>21.01.2016</t>
  </si>
  <si>
    <t>GRU</t>
  </si>
  <si>
    <t>Alachua County</t>
  </si>
  <si>
    <t>Stone Edge Farm Winery- All Iron Flow Battery (IFB)</t>
  </si>
  <si>
    <t>ESS Inc. is operating a customized All-Iron Flow Battery (IFB) system at Stone Edge Farm winery in Sonoma, California to demonstrate how energy storage can enable net zero, with intermittent renewables, in an advanced microgrid application. The iron, salt, and water electrolyte was hydrated on-site as part of a two day installation and commissioning. The 60 kWh IFB system provides multiple services that will maximize the microgridâ€™s use of renewables. The Iron Flow Battery system installed at Stone Edge Farm has a 60 kWh energy capacity with a 10 kW, 480 VAC, 3-phase interface.   The system is self-contained in a 20â€™ ISO shipping container, the IFB was easily sited in an environmentally sensitive area, given its small footprint and non-toxic, non-flammable chemistry. Microgrid controls at Stone Edge are provided by DC Systems, Inc. and connect to the IFB through a MODBUS communication link. The Iron Flow Battery will receive commands from DC Systemâ€™s controller responding to specific needs on the microgrid to supply power at night, for irrigation or hydrogen generation, or during the day to smooth out the intermittencies of solar on the microgrid.</t>
  </si>
  <si>
    <t xml:space="preserve">Grid-Connected Residential (Reliability), Microgrid Capability, On-Site Power, Onsite Renewable Generation Shifting, Renewables Energy Time Shift, </t>
  </si>
  <si>
    <t>21692 8th E #110</t>
  </si>
  <si>
    <t>Sonoma</t>
  </si>
  <si>
    <t>http://www.essinc.com/2016/05/11/ess-all-iron-flow-battery-operational-at-stone-edge-farms-microgrid/</t>
  </si>
  <si>
    <t>11.05.2016</t>
  </si>
  <si>
    <t>Stone Edge Farm</t>
  </si>
  <si>
    <t>ESS Inc.</t>
  </si>
  <si>
    <t>Connecticut Municipal Electric Energy Cooperative (CMEEC) - SolarCity / Brightfields Development</t>
  </si>
  <si>
    <t>Brightfields Development and SolarCity announced the development of 13 megawatts (AC) of solar power systems and at least 1.5 megawatts (6.0 megawatt hours) of energy storage systems located in southern Connecticut. Connecticut Municipal Electric Energy Cooperative (CMEEC) will use the solar and stored energy generated to provide a cleaner and more resilient power infrastructure for its municipal utility members and wholesale electric customers.</t>
  </si>
  <si>
    <t xml:space="preserve">Electric Energy Time Shift, Onsite Renewable Generation Shifting, Renewables Capacity Firming, Renewables Energy Time Shift, </t>
  </si>
  <si>
    <t>http://www.solarcity.com/newsroom/press/cmeec-and-solarcity-install-solar-and-energy-storage</t>
  </si>
  <si>
    <t>05.05.2016</t>
  </si>
  <si>
    <t>Connecticut Municipal Electric Energy Cooperative</t>
  </si>
  <si>
    <t>Brightfields Development</t>
  </si>
  <si>
    <t>Busselton Farm Property - Gildemeister / VSUN Energy</t>
  </si>
  <si>
    <t>Installation of a GILDEMEISTER CellCube FB 10-100 at an agricultural property south of Busselton in Western Australia. The FB 10-100 can deliver 10 kW of power and stores 100 kWh of energy. It is a fully integrated containerised vanadium flow battery, and the first of its kind to be installed in Western Australia.   The CellCube is being installed along with a 15 kW solar PV system.  Together, the system allows the client to store their unused solar energy and use it when solar power is unavailable. The storage capacity of 100 kWh means up to 10 hours of power can be provided. The client is expecting to be up to 90% self-sufficient for their power needs, but will remain connected to the grid.</t>
  </si>
  <si>
    <t xml:space="preserve">Demand Response, Electric Energy Time Shift, Grid-Connected Commercial (Reliability &amp;amp; Quality), On-Site Power, Onsite Renewable Generation Shifting, Renewables Energy Time Shift, </t>
  </si>
  <si>
    <t>Chapman Hill Road</t>
  </si>
  <si>
    <t>Busselton</t>
  </si>
  <si>
    <t>http://vsunenergy.com.au/case-studies/busselton-western-australia/</t>
  </si>
  <si>
    <t>18.05.2016</t>
  </si>
  <si>
    <t>13.09.2016</t>
  </si>
  <si>
    <t>15 kW Solar PV</t>
  </si>
  <si>
    <t>Gildemeister CellCube (DMG Mori)</t>
  </si>
  <si>
    <t>VSUN Energy Pty Ltd</t>
  </si>
  <si>
    <t>Black &amp;amp; Veatch World Headquarters Microgrid System</t>
  </si>
  <si>
    <t>Black &amp;amp;amp; Veatchâ€™s microgrid system generates electricity through a combination of natural gas microturbines, solar energy, geothermal and battery storage at the companyâ€™s World Headquarters in Overland Park. The microgrid provides enough clean energy to run the headquartersâ€™ 12,000 square-foot Rodman Innovation Pavilion. It can operate as an independent power source or in support of the traditional electric grid, adding resilience while lowering energy costs.   The system includes two natural gas-fired microturbines that deliver onsite electrical power and heat generation. During winter months, heat is recovered from the microturbines to support climate control for the World Headquarters, the largest office building in Kansas. A geothermal heat pump system with 15 wells each drilled 500 feet deep also helps heat and cool the Pavilion. The microgrid system also uses battery technology to capture and store energy from generation resources and deliver electricity to the headquarters during times of high electric demand.  The microgrid is capable of producing about 1,300 megawatt hours of power annually. It has three rooftop solar photovoltaic panel groupsâ€”monocrystalline, polycrystalline and AC modules that use micro inverters. They provide 50 kilowatts (kW) of electricity at their peak output. The two natural gas-fired microturbines deliver 130 kW of power generation. A 100 kWh lithium-ion battery energy storage system is used. The microgrid system can be islanded from the external electric grid and helps ensure electric supplies in the event of a power outage. The microgrid also provides power to a portion of the 45 electric vehicle charging stations at the World Headquarters.</t>
  </si>
  <si>
    <t xml:space="preserve">Electric Bill Management, Electric Bill Management with Renewables, Microgrid Capability, Renewables Capacity Firming, Renewables Energy Time Shift, Resiliency, </t>
  </si>
  <si>
    <t>11401 Lamar Avenue</t>
  </si>
  <si>
    <t>Overland Park</t>
  </si>
  <si>
    <t>Kansas</t>
  </si>
  <si>
    <t>https://globenewswire.com/news-release/2015/04/28/729467/0/en/Black-Veatch-Microgrid-System-Begins-Providing-Power-to-World-Headquarters.html</t>
  </si>
  <si>
    <t>28.04.2015</t>
  </si>
  <si>
    <t>Kansas City Power and Light Company</t>
  </si>
  <si>
    <t>Black &amp;amp; Veatch</t>
  </si>
  <si>
    <t>Black &amp;amp; Veatch and Custom Control</t>
  </si>
  <si>
    <t>Mike Hess Brewing- Green Charge Networks</t>
  </si>
  <si>
    <t>Green Charge Networks owns, operates, and maintains the system for Mike Hess Brewing Company over a ten year term. The 30 kW / 60 kWh energy storage system now takes up a spot equivalent to one shipping pallet. Smart control software signals a discharge of the Li-Ion batteries when demand is high and power expensive. During periods of low demand, the system recharges. On average, energy storage at the North Park brewery is projected to reduce demand charges by 35 percent.</t>
  </si>
  <si>
    <t>3812 Grim Avenue</t>
  </si>
  <si>
    <t>http://www.greencharge.net/wp-content/uploads/2015/11/CS_MikeHessBrewing_1113_D.pdf</t>
  </si>
  <si>
    <t>35% Reduction in Demand Charges</t>
  </si>
  <si>
    <t>Dalian VFB - UET / Rongke Power</t>
  </si>
  <si>
    <t>Dalian Vanadium Flow Battery Peaking-shaving Station</t>
  </si>
  <si>
    <t>The battery arrays approved by the China National Energy Administration will be made up of ten (10X) 20MW/80MWh Vanadium Flow Battery (VFB) energy storage systems deployed in Dalian city and connected to the main grid of Liaoning Province which has experienced stress during extreme weather events. After full commissioning, the VFB energy storage system will be able to peak-shave approximately 8% of Liaoning Province&amp;#039;s expected peaking capacity in 2020.In addition, the large-scale battery will form an additional load center, which will enhance grid stabilization including securing the power supply and providing black-start capabilities in the event of emergency.  This project will be deployed in two phases, each with 100MW/400MWh. The first phase will be finished around the end of 2017 and the second will be finished around the end of 2018. This project is approved by China National Energy Administration, and the owner is a JV with the major shareholder being a local utility company, and the minor being RONGKE POWER.</t>
  </si>
  <si>
    <t xml:space="preserve">Electric Energy Time Shift, Black Start, Renewables Capacity Firming, Renewables Energy Time Shift, Resiliency, </t>
  </si>
  <si>
    <t>http://www.uetechnologies.com/news/72-unienergy-technologies-strategic-partner-to-deliver-world-s-largest-battery</t>
  </si>
  <si>
    <t>China National Energy Administration</t>
  </si>
  <si>
    <t>UET / Rongke Power</t>
  </si>
  <si>
    <t>Con Edison Virtual Power Plant - SunPower / Sunverge</t>
  </si>
  <si>
    <t>U.S. solar power company SunPower launched a new rooftop solar+storage bundle package designed to create a â€˜virtual power plantâ€™ in New York comprising 1.8 MW PV capacity and 4 MWh of battery storage.   The $15 million project is part of New Yorkâ€™s Reforming the Energy Vision (REV) effort, and sees Sunverge Energy Inc supply its lithium-ion battery storage systems, SunPower leases its solar panels and utility Con Edison manage the stored powerâ€™s grid feed.  The Idea behind the project is to integrate more solar energy into the local grid, with Con Edison able to dispatch stored power to customers during peak periods, while if a blackout occurs the energy in the batteries can be used by the homeowners.  This pilot program will be available to more than 300 residential customers in New Yorkâ€™s Brooklyn and Queens boroughs, with Con Edison targeting owner-occupied, single-family homes. Participants that sign up to lease SunPowerâ€™s solar systems (ranging from 7 kW to 9 kW) will receive a suitably sized battery from Sunverge â€“ the company is offering its 6 kWh and 19.4 kWh storage systems.</t>
  </si>
  <si>
    <t>http://www.pv-magazine.com/news/details/beitrag/sunpower--sunverge-collaborate-on-4-mwh-solarstorage-project-in-new-york_100024988/#axzz4BflnUaOx</t>
  </si>
  <si>
    <t>1.8 MW Solar PV</t>
  </si>
  <si>
    <t>SunPower</t>
  </si>
  <si>
    <t>New York Reforming the Energy Vision (REV)</t>
  </si>
  <si>
    <t>Franchise Services - JLM Energy</t>
  </si>
  <si>
    <t>Franchise Services occupies a 44,000 square foot office building in Mission Viejo and has an annual electricity expenditure of $120,000. The new commercial grade Gridz system combines two 30 kW/60 kWh battery systems with solar panels. The company qualified for California&amp;#039;s SGIP rebate as well as the Federal Incentive Tax Credit for energy storage systems. The $450,000 system quickly became a $290,000 system net of tax and incentives.   Dan Conger, Chief Financial Officer, expects a rapid return on investment. &amp;quot;We estimate that implementing solar and energy storage will cut our utility expense by 75%,&amp;quot; Conger said. Our calculations show the break-even point on this system is 48-months.&amp;quot;</t>
  </si>
  <si>
    <t xml:space="preserve">Electric Bill Management, Electric Bill Management with Renewables, Electric Energy Time Shift, Onsite Renewable Generation Shifting, Renewables Energy Time Shift, </t>
  </si>
  <si>
    <t>26722 Plaza Dr</t>
  </si>
  <si>
    <t>Mission Viejo</t>
  </si>
  <si>
    <t>http://www.econotimes.com/Mission-Viejo-business-Franchise-Services-invests-in-solar-plus-energy-storage-to-drastically-reduce-utility-bills-and-eliminate-hefty-demand-charges-221561</t>
  </si>
  <si>
    <t>Franchise Services, Inc.</t>
  </si>
  <si>
    <t>Estimated 4 year payback</t>
  </si>
  <si>
    <t>Self-Generation Incentive Program (SGIP)</t>
  </si>
  <si>
    <t>California State University Chancellor&amp;#039;s Office - AMS</t>
  </si>
  <si>
    <t>Construction at the Chancellorâ€™s Office is expected to begin early next year, with commissioning in April 2017.  AMS is installing two other behind-the-meter energy storage systems at the CSU Long Beach campus and Dominguez Hills campus. With a standardized contract and offering, additional campuses will benefit from ease of enrollment into the AMS storage â€œprogram.â€  http://news.calstate.edu/california-state-university-and-advanced-microgrid-solutions-announce-a-portfolio-of-state-of-the-art-hybrid-electric-buildings/</t>
  </si>
  <si>
    <t>401 Golden Shore</t>
  </si>
  <si>
    <t>http://www.dailynews.com/article/LA/20160622/NEWS/160629865</t>
  </si>
  <si>
    <t>California State University Dominguez Hills Campus - AMS</t>
  </si>
  <si>
    <t>Construction at the California State University Dominguez Hills is expected to begin next year, with commissioning in June 2017.    AMS is installing two other behind-the-meter energy storage systems at the CSU Long Beach campus and CSU Chancellor&amp;#039;s Office. With a standardized contract and offering, additional campuses will benefit from ease of enrollment into the AMS storage â€œprogram.â€</t>
  </si>
  <si>
    <t>1000 E Victoria St</t>
  </si>
  <si>
    <t>Carson</t>
  </si>
  <si>
    <t>http://www.thecountrycaller.com/53678-tesla-motors-inc-tsla-wins-12mwh-powerpack-contract-with-cal-state-university/</t>
  </si>
  <si>
    <t>Crescent Electric Membership Cooperative BESS</t>
  </si>
  <si>
    <t>The Crescent battery was obtained for a peak shaving application and represents the first application of battery energy storage for electric utility applications on the US Electric grid. The battery was originally installed in 1983 at the Battery Energy Test Facility (BEST) that was built in the Public Service Electric and Gas (PSE&amp;amp;amp;G) NJ service area as a joint venture of EPRI and the US Department of Energy (with PSE&amp;amp;amp;G as the host utility), to establish a laboratory for testing large stationary batteries for electric utility applications. After completing an initial test phase, during which this battery was used for a few hundred charge-discharge cycles, it was purchased by the North Caronlina Electric Membership Cooperative (EMC) and moved to the Crescent EMC location in Statesville, NC, in 1987.  As of 1995, the battery had performed its intended function and saved Crescent EMC over $223,000. Capacity tests performed around 1999 confirmed that the cells still retained their original capacity of over 2000 Ah. It is also pertinent to note that the battery was installed in a modest, metal, prefabricated building, was cooled only with ambient air ventilation, and required minimal routine maintenance during its operational life.  In May 2002, after a significant battery overcharge and likely damage, EnergyUnited performed an analysis of the system and made a business decision to decommission the BESS.</t>
  </si>
  <si>
    <t>Statesville</t>
  </si>
  <si>
    <t>http://www.osti.gov/scitech/servlets/purl/453759/</t>
  </si>
  <si>
    <t>01.05.2002</t>
  </si>
  <si>
    <t>Crescent Electric Membership Cooperative (now EnergyUnited)</t>
  </si>
  <si>
    <t>GNB Industrial Battery (now Exide Battery)</t>
  </si>
  <si>
    <t>Firing Circuits</t>
  </si>
  <si>
    <t>As of 1995, the battery had saved Crescent EMC over $223,000</t>
  </si>
  <si>
    <t>Berliner Kraft- und Licht BEWAG Battery</t>
  </si>
  <si>
    <t>The BEWAG battery was the largest battery for utility applications in the world at the time it was commissioned. It was installed to provide frequency regulation and spinning reserve to the West Berlin grid when East and West Berlin were still divided, which technically created an electrical &amp;quot;island&amp;quot; grid since West Berlin was not connected to the grid in Western Europe. The battery system operated in the multifunction frequency regulation adn spinning reserve mode until 1993, when the frequency regulation mode was no longer needed after the reunification, and West Berlin was connected to the European grid.  The battery remained in operation until 1995, in the spinning reserve mode, when it reached its end of life.</t>
  </si>
  <si>
    <t>http://unesdoc.unesco.org/images/0009/000916/091670eo.pdf</t>
  </si>
  <si>
    <t>BEWAG</t>
  </si>
  <si>
    <t>Hagen OCSM cells</t>
  </si>
  <si>
    <t>AEG</t>
  </si>
  <si>
    <t>It is estimated that the BEWAG battery had an energy throughput almost 7000 times its rated capacity, or approximately 100 GWh during its 9-year life.</t>
  </si>
  <si>
    <t>Kidston Pumped Storage Hydro Project  - Kidston Renewable Energy Hub</t>
  </si>
  <si>
    <t>ARENA is supporting a feasibility study into the construction of a pumped storage hydroelectric power plant at the disused Kidston Gold Mine in North Queensland. Located 270 km north west of Townsville, the project has the potential to generate up to 250 MW of rapid response, flexible power for delivery into Australiaâ€™s National Electricity Market.  Kidston Renewable Energy Hub is comprised of three renewable projects; the Kidston Solar Project (Phase One 50MW) [KSP1], The Kidston Solar Project (Phase Two 270MW) [KSP2], and the Kidston Pumped Storage Hydro Project (250MW) [KPSHP]. KSHP is integrated with KSP2, with solar energy generated from the 270MW project to power the &amp;#039;pumping cycle&amp;#039; of the hydro storage project during the day. Grid power will be used for the overnight &amp;#039;pumping cycle&amp;#039; when energy prices are low.</t>
  </si>
  <si>
    <t xml:space="preserve">Black Start, Electric Energy Time Shift, Electric Supply Capacity, Renewables Capacity Firming, Renewables Energy Time Shift, </t>
  </si>
  <si>
    <t>kidston</t>
  </si>
  <si>
    <t>http://arena.gov.au/project/kidston-pumped-storage-project/</t>
  </si>
  <si>
    <t>270MW solar project</t>
  </si>
  <si>
    <t>Genex Power Limited</t>
  </si>
  <si>
    <t>Entura (Feasibility Manager, part of Hydro Tasmania)</t>
  </si>
  <si>
    <t>Maui Brewing Company Microgrid</t>
  </si>
  <si>
    <t>Maui Brewing Company wanted to reduce its reliance on and the cost of utility power and instead transition to solar. It worked with installer ZeroBase to install an off-grid solar PV system supported by a massive 21 kW / 91 kWh SimpliPhi battery storage system. SimpliPhiâ€™s batteries allow the company to extend the power of the sunâ€™s energy far into the night.   The energy storage system is charged daily from the 16 kW solar PV array. The energy storage system powers a load panel supporting: vehicle chargers, internal and landscape lighting and emergency lighting for the facility, allowing these loads to continue operation during grid outages. At current utilization, battery capacity is discharged to 70-80% on a daily basis with peaks occurring during the day when the vehicle chargers are used at a peak capacity of 12 kW.</t>
  </si>
  <si>
    <t xml:space="preserve">On-Site Power, Onsite Renewable Generation Shifting, Renewables Capacity Firming, Renewables Energy Time Shift, </t>
  </si>
  <si>
    <t>605 Lipoa Parkway</t>
  </si>
  <si>
    <t>Kihei, Maui</t>
  </si>
  <si>
    <t>https://cleantechnica.com/2015/10/05/cleantechnica-exclusive-simpliphi-power-brings-game-changing-battery-tech-residential-storage/</t>
  </si>
  <si>
    <t>16 kW solar PV array</t>
  </si>
  <si>
    <t>Maui Brewing Company</t>
  </si>
  <si>
    <t>Pilbara Meta Maya Regional Aboriginal Corporation - EMC</t>
  </si>
  <si>
    <t>EMC Solar Construction has been engaged  to design and build a 100 kW solar PV power station with a 64 kWh battery system and a 110 kVA diesel generator at its new home base in Wedgefield, Port Hedland â€“ an independent power system that would generate and store 100% of the electricity needs of PMMRACâ€™s offices, workshop and depot.</t>
  </si>
  <si>
    <t xml:space="preserve">Microgrid Capability, On-Site Power, Onsite Renewable Generation Shifting, Renewables Energy Time Shift, Resiliency, </t>
  </si>
  <si>
    <t>Wedgefield</t>
  </si>
  <si>
    <t>Port Hedland</t>
  </si>
  <si>
    <t>http://onestepoffthegrid.com.au/aboriginal-corporation-quits-wa-grid-for-cheaper-solar-and-storage/?utm_source=Energy+Storage+Report&amp;amp;amp;utm_campaign=4fac5a2b8c-ESR_2_10_1210_2_2012&amp;amp;amp;utm_medium=email&amp;amp;amp;utm_term=0_bd57f7e9aa-4fac5a2b8c-105410805</t>
  </si>
  <si>
    <t>22.09.2015</t>
  </si>
  <si>
    <t>100 kW Solar PV</t>
  </si>
  <si>
    <t>Pilbara Meta Maya Regional Aboriginal Corporation</t>
  </si>
  <si>
    <t>EMC Solar ConstructionÂ </t>
  </si>
  <si>
    <t>Shin-Yongin Substation ESS Pilot Project - 24 MW ESS - KEPCO / Samsung SDI</t>
  </si>
  <si>
    <t>KEPCO established a plan to build 500 MW of energy storage systems (ESS) for frequency regulation in stages over four years (2014-2017).   In 2014, for the first stage, KEPCO successfully installed 52 MW of ESS for frequency regulation across two sites, 28 MW at West-Ansung Substation and 24 MW at Shin-Yongin Substation.   KEPCO installed 24 MW (12 MWh) of Li-ion battery based energy storage system for frequency regulation. http://home.kepco.co.kr/kepco/main.do</t>
  </si>
  <si>
    <t>218-1 Jigok-dong, Giheung-gu</t>
  </si>
  <si>
    <t>Yongin-si, Gyeonggi-do</t>
  </si>
  <si>
    <t>http://portal.koreascience.kr/article/articleresultdetail.jsp?no=DHJGHA_2015_v64n2_57</t>
  </si>
  <si>
    <t>EN Tech, LG CNS</t>
  </si>
  <si>
    <t>Uiryeong Substation ESS - 24 MW ESS - KEPCO / LG CNS</t>
  </si>
  <si>
    <t>KEPCO installed 24 MW (6 MWh) of Li-ion battery based energy storage system for frequency regulation in 2015. Note: System testing before commercial operation from January 1, 2016 to June 30, 2016.</t>
  </si>
  <si>
    <t>130 Cheongok-ri</t>
  </si>
  <si>
    <t>Daeui-myoen</t>
  </si>
  <si>
    <t>Uiryeong-gun, Gyeongsangnam-do</t>
  </si>
  <si>
    <t>http://home.kepco.co.kr/kepco/main.do</t>
  </si>
  <si>
    <t>Lewes BPW / Alevo - 8 MW - (Lewes, Delaware)</t>
  </si>
  <si>
    <t>Alevo Group announced an 8MW/4 MWh energy storage system in Lewes, Delaware. Alevo has worked closely with the City of Lewes and the Lewes Board of Public Works (BPW) on the project, which will involve the repurposing of a retired oil-fired generator building once operated by the BPW. Once complete, the deployment will be the largest of its kind in the State of Delaware.   Alevo will be able to sell ancillary services into the PJM regulation market, while providing the city improved power quality, a more reliable electric grid system and the ability to shave peak demand for its customers. Lewes has a significant renewable energy presence on their distribution system - both a 1.5 MW wind turbine situated at the University of Delaware and one of the highest per capita installations of solar - which can cause upward pressures for demand costs to the system. The installation of the 8 MW battery will provide a significant tool to manage capacity charges, peak demands and transmission charges.</t>
  </si>
  <si>
    <t>Lewes</t>
  </si>
  <si>
    <t>http://www.businesswire.com/news/home/20160317005667/en/Alevo-Deploy-Largest-Energy-Storage-System-Delaware</t>
  </si>
  <si>
    <t>Lewes Board of Public Works (BPW)</t>
  </si>
  <si>
    <t>Alevo Group</t>
  </si>
  <si>
    <t>Madagascar Renewable Mini-Grids - Fluidic Energy</t>
  </si>
  <si>
    <t>Fluidic Energy, in partnership with Henri Frasie Fils &amp;amp;amp; Cie, and the Government of Madagascar has entered into an agreement that will see the Fluidic-Henry Fraise Consortium provide renewable energy based turn-key mini-grid solutions to 100 remote villages and communities with more than 400,000 people, who currently do not have access to reliable electricity. The village mini-grid systems deployed will utilize more than 7.5 MWp of photovoltaic panels, 45 MWh of Fluidic Energy Advanced Energy Storage products, have 48 hours of autonomy, distribution grid and pre-pay billing systems. This is one of the largest off-grid rural electrification projects on the continent of Africa, and demonstrates the commitment of the Republic of Madagascarâ€™s Government to increase the national electrification rate and bring reliable energy access to all populated areas of the country.</t>
  </si>
  <si>
    <t xml:space="preserve">Electric Bill Management with Renewables, Microgrid Capability, </t>
  </si>
  <si>
    <t>Antananarivo</t>
  </si>
  <si>
    <t>Antananarivo Province</t>
  </si>
  <si>
    <t>http://azbusinessdaily.com/stories/510707813-fluidic-energy-signs-agreement-for-mini-grid-electricity-project-to-help-100-african-villages</t>
  </si>
  <si>
    <t>02.04.2016</t>
  </si>
  <si>
    <t>Henry FRAISE &amp;amp; Fils</t>
  </si>
  <si>
    <t>Fluidic Energy</t>
  </si>
  <si>
    <t>Moora Moora: Residential Storage: 100% Off-grid Community</t>
  </si>
  <si>
    <t>Ecoult has installed an UltraFlex 48 V system at a 100% renewable powered community of over 70 people and 30 houses. The system is used as an anchor for the remainder of their large micro-grid including a 3 phase power system and extensive PV generation. The system is also part of a training centre for renewable and storage installers, for which UltraFlex is an important training tool.</t>
  </si>
  <si>
    <t xml:space="preserve">Electric Energy Time Shift, Electric Supply Reserve Capacity - Non-Spinning, Load Following (Tertiary Balancing), Microgrid Capability, On-Site Power, Onsite Renewable Generation Shifting, Renewables Capacity Firming, </t>
  </si>
  <si>
    <t>Mount Toolebewong</t>
  </si>
  <si>
    <t>http://www.ecoult.com/</t>
  </si>
  <si>
    <t>SolarQuip</t>
  </si>
  <si>
    <t>Cedarvale: Small Commercial Storage: Health Retreat, Kangaroo Valley</t>
  </si>
  <si>
    <t>Ecoult provided an UltraFlex 48 V energy storage system which is now integral to the siteâ€™s power system. The site consists of administration, accommodation, spa and commercial kitchen facilities for over 20 people. Previously a lead-acid system had provided energy storage but it required more frequent diesel use than was desirable and was approaching end of life. The UltraFlex solution can provide adequate storage even though it is less than half the size of the siteâ€™s previous battery system, due to the high charge rates possible with UltraBattery. Over the first year after the UltraFlex was installed, diesel use was limited to a single half hour period per day (after sunset) in winter and to only a few hours in total for the entire non-winter period.</t>
  </si>
  <si>
    <t xml:space="preserve">Electric Energy Time Shift, Electric Supply Reserve Capacity - Non-Spinning, Load Following (Tertiary Balancing), Microgrid Capability, On-Site Power, Onsite Renewable Generation Shifting, Renewables Capacity Firming, Voltage Support, </t>
  </si>
  <si>
    <t>Kangaroo Valley</t>
  </si>
  <si>
    <t>http://www.ecoult.com/technology/ultrabattery/</t>
  </si>
  <si>
    <t>Solar PV, Micro Hydro</t>
  </si>
  <si>
    <t>Privately Owned</t>
  </si>
  <si>
    <t>LJW Solar: Small Commercial Storage: Peak Shaving And Solar Self-Consumption</t>
  </si>
  <si>
    <t>An UltraFlex 48 V system was installed to manage the peak loads and to store PV for brief periods â€“ essentially micro-balancing the load by shifting large, short power swings through the battery, trimming peaks from the grid profile and minimizing grid usage. The customer is now able to import less energy from the grid, and was able to ride through the blackout and control shutdowns with the battery system.</t>
  </si>
  <si>
    <t xml:space="preserve">Electric Bill Management with Renewables, Electric Energy Time Shift, Grid-Connected Commercial (Reliability &amp;amp; Quality), Onsite Renewable Generation Shifting, </t>
  </si>
  <si>
    <t>Dural</t>
  </si>
  <si>
    <t>05.02.2014</t>
  </si>
  <si>
    <t>LJW Solar</t>
  </si>
  <si>
    <t>Small Commercial Storage: Remote Telecomunications Base Station</t>
  </si>
  <si>
    <t>Ecoult provided an UltraFlex 48 V energy storage solution and developed a control method to significantly reduce diesel operation, resulting in over 50% diesel savings â€“ with follow-on benefits of reduced personnel visits and less frequent servicing. The diesel generator now runs at full rated output for short bursts, with excess power being used to charge the UltraFlex 48 V system.</t>
  </si>
  <si>
    <t xml:space="preserve">Electric Energy Time Shift, Electric Supply Reserve Capacity - Non-Spinning, Load Following (Tertiary Balancing), Microgrid Capability, </t>
  </si>
  <si>
    <t>Wollongong</t>
  </si>
  <si>
    <t>03.06.2014</t>
  </si>
  <si>
    <t>Horizon Energy Solar Farm Storage System - Sonnedix / Aquion Energy</t>
  </si>
  <si>
    <t>Independent Power Producer (IPP) Sonnedix connected a 1.25 MWh liquid battery to a 16 MW solar farm in Puerto Rico in what is one of the first near grid-independent storage projects for the region.  The Aqueous Hybrid Ion battery supplied by Aquion Energy is powered by a separate 250 kWp solar PV array. It will provide 100% of the overnight operational energy requirements for the 16 MW Horizon Energy solar plant in Salinas.  This energy storage installation will be controlled using software developed by Geli (Growing Energy Labs Inc.). The power controls will come from FlexGen Power Systems.</t>
  </si>
  <si>
    <t>Central Aguirre</t>
  </si>
  <si>
    <t>Salinas</t>
  </si>
  <si>
    <t>http://www.pv-magazine.com/news/details/beitrag/sonnedix-launches-125-mwh-aquion-battery-project-in-puerto-rico_100024087/#ixzz45XmAEIivThe</t>
  </si>
  <si>
    <t>07.04.2016</t>
  </si>
  <si>
    <t>Puerto Rico Electric Power Authority</t>
  </si>
  <si>
    <t>Sited near 16 MW Horizon Energy solar PV plant -- energy storage system will be powered by its own 250 kW solar array</t>
  </si>
  <si>
    <t>Sonnedix</t>
  </si>
  <si>
    <t>FlexGen Power Systems Inc.</t>
  </si>
  <si>
    <t>Stone Edge Farm Winery - Aquion Energy</t>
  </si>
  <si>
    <t>The solar PV + storage installation is part of the farmâ€™s innovative microgrid and is designed to provide energy for a number of buildings on the site, including the primary residence, offices and workshops.  The system consists of fourteen 25 kWh Aquion M-Line Battery Modules providing approximately 350 kWh of energy storage capacity, connected to a 32 kW solar array using Ideal Powerâ€™s 30 kW multi-port power conversion system. The Ideal Power multi-port system architecture enables the direct DC-level connection of solar PV and energy storage in one compact, highly efficient, transformerless package, eliminating the complexities and redundancies of older, AC-coupled systems.   Aquionâ€™s safe and environmentally friendly battery technology is a unique saltwater chemistry made from abundant, nontoxic materials. The batteries are designed for daily deep cycling in long duration (4+ hour charge/discharge) applications, making them ideal for solar installations.</t>
  </si>
  <si>
    <t xml:space="preserve">Electric Bill Management, Electric Bill Management with Renewables, Electric Energy Time Shift, Microgrid Capability, On-Site Power, Onsite Renewable Generation Shifting, Renewables Energy Time Shift, </t>
  </si>
  <si>
    <t>21692 8th St E #110</t>
  </si>
  <si>
    <t>http://blog.aquionenergy.com/press-release-aquion-and-ideal-power-bring-energy-independence-and-resiliency-to-sonoma-winery</t>
  </si>
  <si>
    <t>26.04.2016</t>
  </si>
  <si>
    <t>32 kW Solar PV</t>
  </si>
  <si>
    <t>Newcastle Sportsground No 2 - Elmofo / Kokam</t>
  </si>
  <si>
    <t>Elmofo / Kokam Lithium-Ion Battery System</t>
  </si>
  <si>
    <t xml:space="preserve">Electric Bill Management, Electric Bill Management with Renewables, Onsite Renewable Generation Shifting, Renewables Energy Time Shift, </t>
  </si>
  <si>
    <t>Smith Street</t>
  </si>
  <si>
    <t>Newcastle</t>
  </si>
  <si>
    <t>http://www.newcastle.nsw.gov.au/</t>
  </si>
  <si>
    <t>NCC</t>
  </si>
  <si>
    <t>Elmofo</t>
  </si>
  <si>
    <t>Duke Energy Rankin Substation - Win Inertia / Maxwell</t>
  </si>
  <si>
    <t>Win Inertia/Maxwell</t>
  </si>
  <si>
    <t>JuiceBox Residential solar energy storage - AC-coupled peak-shifting and backup</t>
  </si>
  <si>
    <t>JuiceBox Energy solar energy storage system tied to 5.9kW PV.  System is AC-coupled to a SolarEdge inverter.  It provides up to 5.5kW continuous or 7kW peak for 30 minutes to power a protected load panel.  The bi-directional inverter is a Schneider Conext XW+.  It is permitted and interconnected through PG&amp;amp;amp;E.  It is the first residential energy storage system in the US that is permitted for exporting to the grid and actively performs peak-shifting.</t>
  </si>
  <si>
    <t xml:space="preserve">Black Start, Electric Bill Management, Electric Bill Management with Renewables, Grid-Connected Residential (Reliability), Onsite Renewable Generation Shifting, Renewables Energy Time Shift, Resiliency, </t>
  </si>
  <si>
    <t>Los Gatos</t>
  </si>
  <si>
    <t>https://www.youtube.com/watch?v=shwpJC4qMZI</t>
  </si>
  <si>
    <t>10.05.2015</t>
  </si>
  <si>
    <t>5.9kW PV</t>
  </si>
  <si>
    <t>Confidential Home Owner</t>
  </si>
  <si>
    <t>Cobalt Power</t>
  </si>
  <si>
    <t>Peakshifting up to 6.5kWh daily, always available for back-up</t>
  </si>
  <si>
    <t>PACE</t>
  </si>
  <si>
    <t>Oncor&amp;#039;s System Operating Services Facility (SOSF) Microgrid: 25 kW S&amp;amp;C Electric Battery</t>
  </si>
  <si>
    <t>S&amp;amp;amp;C and Schneider Electric built the microgrid in six months at Oncorâ€™s System Operating Services Facility (SOSF). The system is designed to seamlessly integrate energy storage and renewable energy resources with cutting-edge hardware and software to showcase how microgrids can enhance reliability for Oncor customers.   The grid-tied system consists of four interconnected microgrids and nine different distributed generation resources: two solar PV arrays, a microturbine, two energy storage units, and four generators. The system has a total peak capacity of 900 kilowatts, but could theoretically scale to meet just about any need.</t>
  </si>
  <si>
    <t>2471 S Dallas Ave</t>
  </si>
  <si>
    <t>http://www.greentechmedia.com/articles/read/oncor-sc-and-schneider-electric-complete-their-innovative-four-part-microgr</t>
  </si>
  <si>
    <t>03.08.2014</t>
  </si>
  <si>
    <t>Natural Energy Laboratory of Hawaii Authority (NELHA) - Aquion Energy</t>
  </si>
  <si>
    <t>The Natural Energy Laboratory of Hawaii Authority (NELHA) and Sandia National Laboratories (SNL) have been working together to bring online and evaluate the first of three ESS systems to be installed at NELHAâ€™s new energy storage test bed. The 21.9 kWh M100 battery module by Aquion Energy Inc. was installed in March 2015 by Hawaii Island based Renewable Energy Services.</t>
  </si>
  <si>
    <t>73-4460 Queen Kaahumanu Highway, #101</t>
  </si>
  <si>
    <t>http://nelha.hawaii.gov/wp-content/uploads/2013/08/NELHA-Energy-Storage-Press-Release-FINAL-4_14_15.pdf</t>
  </si>
  <si>
    <t>01.03.2015</t>
  </si>
  <si>
    <t>Battery and other related equipment, installation, permitting</t>
  </si>
  <si>
    <t>SCADA system, permitting</t>
  </si>
  <si>
    <t>NELHA</t>
  </si>
  <si>
    <t>NELHA administers the world&amp;#039;s premier energy and ocean technology park.</t>
  </si>
  <si>
    <t>www.nelha.org</t>
  </si>
  <si>
    <t>250 kW / 1 MWh ElChe Wettringen</t>
  </si>
  <si>
    <t>Mobile storage system as an alternative to conventional grid reinforcement. Storage assets are seen as an important element in the context of energy transition processes and the development of smart grids. In this case, the usage is beneficial for the integration of PV systems of rural areas in the grid because the reinforcement in the grid is only required for a time period of 5 years and would otherwise be left as a stranded capital investment.</t>
  </si>
  <si>
    <t xml:space="preserve">Distribution upgrade due to solar, Microgrid Capability, Transportable Transmission/Distribution Upgrade Deferral, Voltage Support, </t>
  </si>
  <si>
    <t>Brechte 19</t>
  </si>
  <si>
    <t>Wettringen</t>
  </si>
  <si>
    <t>Northrine Westfalia</t>
  </si>
  <si>
    <t>http://www.utwente.nl/ctit/energy/assignments/available%20assignments/nykamp1.html</t>
  </si>
  <si>
    <t>RWE Deutschland AG/Westnetz GmbH</t>
  </si>
  <si>
    <t>SmartPowerFlow Project - Gildemeister</t>
  </si>
  <si>
    <t>In this project for the first time a large scale stationary redox-flow battery (CellCube FB200-400 DC) of the company Gildemeister energy solutions has been integrated into a German distribution grid in order to reinforce an electrical network with a high share of renewable energies. The main aim is to quantify which and in what amount network expansion measures can be avoided through the usage of battery storage systems. In addition it is examined to what extend the balancing act between economic and grid-supportive operation is manageable. The partners of the project are the Reiner Lemoine Institut gGmbH, SMA Solar Technology AG, LEW Verteilnetz GmbH and Younicios AG.</t>
  </si>
  <si>
    <t>Tussenhausen</t>
  </si>
  <si>
    <t>http://reiner-lemoine-institut.de/en/smart-power-flow/</t>
  </si>
  <si>
    <t>02.09.2015</t>
  </si>
  <si>
    <t>LEW distribution GmbH (LVN) - Bavarian grid operator</t>
  </si>
  <si>
    <t>LEW distribution GmbH (LVN)</t>
  </si>
  <si>
    <t>GILDEMEISTER energy solutions GmbH</t>
  </si>
  <si>
    <t>SMA Solar Technology AG</t>
  </si>
  <si>
    <t>Reiner Lemoine Institute gGmbH; Younicos AG</t>
  </si>
  <si>
    <t>Federal Ministry for Economic Affairs and Energy</t>
  </si>
  <si>
    <t>Reiner Lemoine Institute gGmbH</t>
  </si>
  <si>
    <t>The goal of the institute is to scientifically support the long-term transition of the energy supply to 100% renewables. The instituteâ€™s basic funding is provided by Reiner Lemoin-Stiftung.</t>
  </si>
  <si>
    <t>http://reiner-lemoine-institut.de/en/</t>
  </si>
  <si>
    <t>Alliant Energy - Solar Demonstration Project</t>
  </si>
  <si>
    <t>Researching the latest solar technologies and how effectively they operate in Wisconsinâ€™s climate will be the primary focus of a large demonstration project Alliant Energy announced today. The company has plans to install more than three dozen unique renewable energy features over the next few years as part of a solar lab on the grounds of its headquarters in Madison, WI.   Phase one of the project includes several ground-level and building-mounted solar panels, solar parking canopies covering nearly 50 parking spaces, 13 electric vehicle charging stations, solar cafÃ© tables and a battery energy storage system.</t>
  </si>
  <si>
    <t>4902 North Biltmore Lane</t>
  </si>
  <si>
    <t>Madison</t>
  </si>
  <si>
    <t>Wisconsin</t>
  </si>
  <si>
    <t>http://www.alliantenergy.com/AboutAlliantEnergy/Newsroom/NewsReleases/178405</t>
  </si>
  <si>
    <t>22.01.2016</t>
  </si>
  <si>
    <t>29.08.2015</t>
  </si>
  <si>
    <t>Alliant Energy</t>
  </si>
  <si>
    <t>6 MW / 10 MWh Molokai Island Energy - Phase One</t>
  </si>
  <si>
    <t>Ikehu Molokai phase one involves a major solar energy farm paired with a battery storage system near Maui Electric Co.â€™s existing power plant.</t>
  </si>
  <si>
    <t xml:space="preserve">Microgrid Capability, Onsite Renewable Generation Shifting, Renewables Capacity Firming, Resiliency, </t>
  </si>
  <si>
    <t>Molokai</t>
  </si>
  <si>
    <t>http://www.bizjournals.com/pacific/news/2015/05/19/princeton-energy-group-plan-to-help-make-molokai.html</t>
  </si>
  <si>
    <t>6 MW PV</t>
  </si>
  <si>
    <t>Private Investor Group</t>
  </si>
  <si>
    <t>Princeton Energy Group</t>
  </si>
  <si>
    <t>MVLA High School District - Mountain View HS</t>
  </si>
  <si>
    <t>Green Charge Networks has installed intelligent energy storage and electric vehicle charging stations at Mountain View Los Altos High School District in California. The equipment and installation was financed by Green Charge and provided without cost to the district. Intelligent energy storage uses lithium-ion batteries and sophisticated software to help the school district reduce their peak demand charges, which can account for up to 50 percent of their electricity bill.</t>
  </si>
  <si>
    <t xml:space="preserve">Demand Response, Electric Bill Management, </t>
  </si>
  <si>
    <t>3535 Truman Ave</t>
  </si>
  <si>
    <t>Mountain View</t>
  </si>
  <si>
    <t>http://greencharge.net/californias-mountain-view-los-altos-high-school-district-becomes-the-first-us-high-school-district-to-combine-intelligent-energy-storage-and-ev-charging/</t>
  </si>
  <si>
    <t>14.08.2015</t>
  </si>
  <si>
    <t>Gardner Community Center Grid Resiliency with JuiceBox Energy Storage System</t>
  </si>
  <si>
    <t>JuiceBox advanced energy storage system DC-coupled to rooftop PV for emergency back-up and peak shifting.  The Gardner Community Center hosts after school programs, senior citizen lunches and other neighborhood functions.  It is counted by the community center and will be a gathering place in time of grid failure.</t>
  </si>
  <si>
    <t>520 W. Virginia St</t>
  </si>
  <si>
    <t>http://www.sanjoseinfo.org/external/content/document/1914/2601754/1/JuiceBox%20Energy%20Partners%20with%20San%20Jose%20through%20City&amp;#039;s%20Innovative%20Demonstration%20Partnership%20Program.pdf</t>
  </si>
  <si>
    <t>Rooftop PV</t>
  </si>
  <si>
    <t>City of San Jose</t>
  </si>
  <si>
    <t>6kWh daily peak-shift, over 98% availability for back-up power</t>
  </si>
  <si>
    <t>20 Pacifica Irvine Co - AMS Hybrid-Electric Building</t>
  </si>
  <si>
    <t>Irvine Company recently announced plans to have energy-storing battery systems â€“ about the size of a few parking spaces â€“ installed at many of its office properties, starting with 20 Pacifica, a 15-story office tower along I-405 in Irvine.  The company is partnering with San Francisco-based Advanced Microgrid Solutions to install the systems portfolio-wide. Irvine Co. has more than 500 buildings, which encompass nearly 40 million square feet.  Southern California Edison will monitor the energy storage systems and draw energy in high-demand situations. The systems are expected to cut the buildingsâ€™ use of peak energy by 25 percent, lowering the companyâ€™s power bills.</t>
  </si>
  <si>
    <t xml:space="preserve">Electric Bill Management, Electric Energy Time Shift, Microgrid Capability, Resiliency, </t>
  </si>
  <si>
    <t>20 Pacifica</t>
  </si>
  <si>
    <t>http://www.ocregister.com/articles/irvine-696565-company-energy.html</t>
  </si>
  <si>
    <t>17.12.2015</t>
  </si>
  <si>
    <t>Stored Energy Integration Facility (SEIF)</t>
  </si>
  <si>
    <t>CSIRO operates a Stored Energy Integration Facility (SEIF) at the CSIRO&amp;#039;s Energy Centre located in Mayfield West, NSW 2304 Australia. This energy storage system was developed to provide an applied research platform for commercial scale energy shifting, smoothing and demand management of electrical bus loads connected to the grid. The SEIF is designed to operate in simultaneous multimode scenarios providing bulk energy charge / discharge, such as peak shaving and peak/off-peak time shifting, as well as fast response to transients for ramp rate control. The control software comprises of a modular design that enables changes in configuration and variable inputs for continued intelligent algorithm development for applications such as forecasting for renewable intermittency mitigation, and storage efficiency maximisation. This system is currently under expansion to incorporate additional energy storage technologies including lithium-ion batteries.</t>
  </si>
  <si>
    <t xml:space="preserve">Demand Response, Electric Bill Management, Electric Bill Management with Renewables, Electric Energy Time Shift, Grid-Connected Commercial (Reliability &amp;amp; Quality), Load Following (Tertiary Balancing), On-Site Power, Onsite Renewable Generation Shifting, Ramping, Renewables Energy Time Shift, Voltage Support, </t>
  </si>
  <si>
    <t>CSIRO Energy Centre, 10 Murray Dwyer Circuit</t>
  </si>
  <si>
    <t>Mayfield West</t>
  </si>
  <si>
    <t>http://www.csiro.au/en/Research/EF/Areas/Electricity-grids-and-systems/REIF</t>
  </si>
  <si>
    <t>CSIRO</t>
  </si>
  <si>
    <t>675kWh @ 150kW</t>
  </si>
  <si>
    <t>EnergyNest TES Pilot</t>
  </si>
  <si>
    <t>Concrete Thermal Storage</t>
  </si>
  <si>
    <t>The EnergyNest thermal energy storage (TES) system is made up from a large number of individual elements, connected through pipes in series and parallel. A storage element consists of state-of-the-art concrete storage medium called HEATCRETEÂ® with integrated heat exchanger tubes contained inside a steel casing. Multiple storage elements are stacked inside a steel structure. This allows for easy transportation, on-site assembly, and allows the majority of piping works to be prefabricated before installation. The system stores and transfers energy using oil, steam, or other heat transfer fluids, and has less than 1% losses over a 24-hour period.  Masdar Institute of Science and Technology and EnergyNest initiated a comprehensive joint research project in 2013 for building and testing a 2 x 500 kWhth Thermal Energy Storage (TES) pilot. The technical performance of this pilot installation has been validated by DNV GL with regards to operating temperature, energy storage capacity, and energy efficiency.</t>
  </si>
  <si>
    <t>Masdar City</t>
  </si>
  <si>
    <t>http://www.energy-nest.com/</t>
  </si>
  <si>
    <t>EnergyNest AS</t>
  </si>
  <si>
    <t>Available upon request</t>
  </si>
  <si>
    <t>Norwegian Research Council</t>
  </si>
  <si>
    <t>Federal/National Commercialization Incentive</t>
  </si>
  <si>
    <t>Innovation Norway</t>
  </si>
  <si>
    <t>Masdar Institute of Science &amp;amp; Technology</t>
  </si>
  <si>
    <t>The Masdar Institute of Science and Technology (Masdar Institute) was established by the government of Abu Dhabi as a not-for-profit, private graduate university to develop indigenous R&amp;amp;D capacity in Abu Dhabi addressing issues of importance to the region.  In collaboration with the Massachusetts Institute of Technology (MIT), Masdar Institute has developed an academic and research platform that articulates its mission and vision according to critical energy and sustainability challenges. An important characteristic of Masdar Institute is its focus on complex real-world problems that require a multidisciplinary approach for the development of solutions from an integrated technology, systems and policy perspective. This multi-interdisciplinary and integrated approach is supported by the structure of its academic programs and by the emphasis placed on engaging external partners from industry, government, and other academic institutions in collaborative activities. Serving as a key pillar of innovation and human capital, Masdar Institute remains fundamental to Masdarâ€™s core objectives of developing Abu Dhabiâ€™s knowledge economy and finding solutions to humanityâ€™s toughest challenges such as climate change. Masdar Institute integrates theory and practice to incubate a culture of innovation and entrepreneurship, working to develop the critical thinkers and leaders of tomorrow.  With its world-class faculty and top-tier students, the Institute is committed to finding solutions to the challenges of clean energy and climate change through education and research.</t>
  </si>
  <si>
    <t>https://www.masdar.ac.ae/</t>
  </si>
  <si>
    <t>Indonesia 500 Island Project - Fluidic Energy</t>
  </si>
  <si>
    <t>Fluidic Energy, in partnership with Caterpillar Inc. and PT Perusahaan Listrik Negara (PLN) (Indonesiaâ€™s state-owned Electricity Company), will provide reliable and renewable electricity to 500 remote villages throughout Indonesia. The village grid systems deployed will utilize more than 35 MWp of photovoltaic panels and in excess of 250 MWh of Fluidic Energy storage capacity.   The project will provide electricity to 325,000 households and more than 1.7 million residents. The â€œ500 Island Projectâ€ is one of the most ambitious and largest rural electrification projects in the world, and accelerates the Indonesian Governmentâ€™s promise of bringing reliable energy to all populated areas of the country. With Fluidic manufacturing operation facilities already set up in Indonesia, the project has high local content and will create a large number of new manufacturing and local jobs.</t>
  </si>
  <si>
    <t xml:space="preserve">Electric Energy Time Shift, Microgrid Capability, Onsite Renewable Generation Shifting, Renewables Capacity Firming, Renewables Energy Time Shift, </t>
  </si>
  <si>
    <t>Throughout Indonesia</t>
  </si>
  <si>
    <t>Jakarta</t>
  </si>
  <si>
    <t>http://www.greentechmedia.com/articles/read/Fluidic-Energy-is-the-Biggest-Zinc-Air-Battery-Startup-You-Havent-Heard-Of</t>
  </si>
  <si>
    <t>16.11.2015</t>
  </si>
  <si>
    <t>PT Perusahaan Listrik Negara</t>
  </si>
  <si>
    <t>P.T. Sewatama</t>
  </si>
  <si>
    <t>Caterpillar</t>
  </si>
  <si>
    <t>49er Stadium Green Charge Networks GreenStation</t>
  </si>
  <si>
    <t>Green Charge Networks installed an intelligent energy storage system with a DC Fast Charger (electric vehicles).  Under the financed model, Green Charge Networks shares in the demand charge savings that the site host realizes monthly on their energy bills.  The model provides the site host with a zero-down, no cost turnkey energy storage and EV charging solution.</t>
  </si>
  <si>
    <t>2525 Tasman Drive</t>
  </si>
  <si>
    <t>http://greencharge.net</t>
  </si>
  <si>
    <t>Green Charge Networks (43rd Street Site 1)</t>
  </si>
  <si>
    <t>Green Charge Networks installed an intelligent energy storage at UPS&amp;#039; downtown Manhattan manufacturing facility.  Under the financed model, Green Charge Networks shares in the demand charge savings that UPS realizes monthly on their energy bills.  The model provides UPS a zero-down, no cost turnkey energy storage solution for managing demand charges of their facility.  This site was one of Green Charge&amp;#039;s first demonstration sites in New York City, funded in part under the U.S. DOE&amp;#039;s Smart Grid Demonstration Program.</t>
  </si>
  <si>
    <t>643 W 43rd Street</t>
  </si>
  <si>
    <t>www.greencharge.net</t>
  </si>
  <si>
    <t>06.11.2014</t>
  </si>
  <si>
    <t>Con Edison of New York</t>
  </si>
  <si>
    <t>Green Charge Networks (43rd Street Site 2)</t>
  </si>
  <si>
    <t>Green Charge Networks (43rd Street Site 3)</t>
  </si>
  <si>
    <t>BMCC Urban Electric 100 kW New York</t>
  </si>
  <si>
    <t>Zinc Manganese Dioxide Battery</t>
  </si>
  <si>
    <t>Urban Electric&amp;#039;s 100 kW of energy storage, along with the data center, are moving up to the penthouse floor of Borough of Manhattan Community College, taking up the space of two former classrooms that together sat about 700 students a day. Along with a 300 kW solar array soon to arrive on the roof, the batteries will contribute to slimming the campus&amp;#039;s carbon by 12 tons a year. Moreover, the solar panels and batteries are expected to net the school $54,000 a year through lower electricity bills and participation in demand-response programs with Con Edison.</t>
  </si>
  <si>
    <t>http://www.eenews.net/stories/1060009142</t>
  </si>
  <si>
    <t>19.11.2014</t>
  </si>
  <si>
    <t>Urban Electric Power</t>
  </si>
  <si>
    <t>Ice Energy procurement from SCE&amp;#039;s November 2014 LCR: 25.6 MW</t>
  </si>
  <si>
    <t>Ice Energy has been awarded 16 contracts from Southern California Edison (SCE) to provide 25.6 MW of behind-the-meter thermal energy storage using Ice Energyâ€™s proprietary Ice Bear system.  Ice Energy was one of 3 providers selected in the behind-the-meter energy storage category, which was part of an energy storage procurement by SCE that was significantly larger than the minimum mandated by the California Public Utility Commission (CPUC).  The contract resulted from an open and competitive process under SCEâ€™s Local Capacity Requirements (LCR) RFO. The goals of the LCR RFO and Californiaâ€™s Storage Act Mandates are to optimize grid reliability, support renewables integration to meet the 2020 portfolio standards, and support the goal of reducing greenhouse gas emissions to 20% of 1990 levels by 2050.  Ice Energyâ€™s product, the Ice Bear, attaches to one or more standard 5-20 ton commercial AC units. The Ice Bear freezes ice at night when demand for power is low, capacity is abundant and increasingly sourced from renewables such as wind power. Then during the day, stored ice is used to provide cooling, instead of the power-intensive AC compressor. Ice Bears are deployed in smart-grid enabled, megawatt-scale fleets, and each Ice Bear can reduce harmful CO2 emissions by up to 10 tons per year. Installation is as quick as deploying a standard AC system.</t>
  </si>
  <si>
    <t xml:space="preserve">Electric Bill Management, Electric Energy Time Shift, Renewables Energy Time Shift, </t>
  </si>
  <si>
    <t>http://www.ice-energy.com/ice-energy-awarded-25-6-megawatts-contracts-southern-california-edison-behind-meter-thermal-energy-storage/</t>
  </si>
  <si>
    <t>AMS 50 MW Hybrid-Electric Buildings</t>
  </si>
  <si>
    <t>Advanced Microgrid Solutions (AMS) announced today that the company has been awarded a 50 MW contract by Southern California Edison (SCE) to develop the first grid-scale fleet of Hybrid-Electric Buildings in the world.  AMS&amp;#039;s Hybrid-Electric Building project is a cutting-edge initiative to install advanced energy storage systems in commercial and industrial buildings to provide large-scale grid support to utilities. Equipped individual buildings with state-of-the-art battery technology and advanced energy management software enables the building load to be shifted from electric grid to battery power during peak demand periods. Hybrid-electric buildings are then aggregated into &amp;quot;fleets&amp;quot; and operated as a single resource, allowing SCE to shift the entire fleet of buildings to stored energy when grid resources are strained.  The first 10 MW Hybrid-Electric Building project will be installed in Irvine, California and will be completed in Q4 of 2016.</t>
  </si>
  <si>
    <t>http://advmicrogrid.com/AMS_Release.pdf</t>
  </si>
  <si>
    <t>25.04.2018</t>
  </si>
  <si>
    <t>Advanced Microgrid Solutions</t>
  </si>
  <si>
    <t>Stem 85 MW Western Los Angeles Basin</t>
  </si>
  <si>
    <t>Stem, Inc. has been awarded 85 MW in the local capacity procurement from Southern California Edison (SCE). Under the terms of this multi-year agreement, Stem will deploy its advanced, behind-the-meter energy storage solution at customer locations in the Western Los Angeles Basin to act as dispatchable capacity to enhance the local reliability of the region.  Through the combination of reliable storage and a proprietary software platform, Stem empowers customers to more efficiently monitor and manage energy use while providing additional capacity to SCE. The Stem Zero financing program, backed by more than $100M in funding, enables immediate energy savings with no upfront cost.</t>
  </si>
  <si>
    <t xml:space="preserve">Electric Bill Management, Electric Energy Time Shift, Electric Supply Capacity, Grid-Connected Residential (Reliability), </t>
  </si>
  <si>
    <t>http://www.stem.com/archives/11709</t>
  </si>
  <si>
    <t>Behind the meter</t>
  </si>
  <si>
    <t>Bosch Second Life Batteries</t>
  </si>
  <si>
    <t>Bosch is supplying a flexible energy storage system for frequency regulation and to keep the grid stable. Using second life batteries of EV, the project is bringing Bosch, the BMW Group, and Vattenfall together to drive progress on electromobility and power storages by interconnecting used batteries from electric vehicles to form a large-scale energy storage system in Hamburg. Bosch designs and builds the system, comprising a 2 MW / 2MWh lithium-ion battery.</t>
  </si>
  <si>
    <t>http://www.bosch-presse.de/presseforum/details.htm?txtID=7067&amp;amp;tk_id=107</t>
  </si>
  <si>
    <t>21.01.2015</t>
  </si>
  <si>
    <t>Vattenfall GmbH</t>
  </si>
  <si>
    <t>BMW AG</t>
  </si>
  <si>
    <t>Robert Bosch GmbH</t>
  </si>
  <si>
    <t>UCSD Sunverge 10 kW</t>
  </si>
  <si>
    <t>To further increase the value of UCSD&amp;#039;s microgrid at Scripps Institution of Oceanography, storage systems serve to smooth over the intermittent nature of solar generation, storing the power for targeted use, particularly for electric vehicle (EV) charging, as well as storing cheap grid energy for use during expensive on-peak hours. Sunverge Solar Integration System (SIS) is an intelligent distributed energy storage system that captures solar power and delivers it when needed most.</t>
  </si>
  <si>
    <t>http://www.biocycle.net/2014/07/16/symphony-of-the-microgrid-at-an-urban-university/</t>
  </si>
  <si>
    <t>UCSD Thermal Storage Tank</t>
  </si>
  <si>
    <t>UC San Diego operates a cogeneration facility that supplies approximately 88% of the campus&amp;#039;s electricity. In addition to saving approximately $8 million per year in purchased utilities costs, cogeneration reduces:  - Energy losses due to transmission and distribution of electricity over the statewide electrical grid - Reliance on out-of-state coal-burning power generation - Regional congestion on SDGE&amp;#039;s grid system. The 27 MW combined cooling heat and power plant and 3.4-million-gallon thermal storage system are part of UCSD&amp;#039;s state-of-the-art microgrid.</t>
  </si>
  <si>
    <t>http://ssi.ucsd.edu/index.php?option=com_content&amp;amp;amp;view=article&amp;amp;amp;id=416:smart-power-generation-at-ucsd-november-1-2010&amp;amp;amp;catid=8:newsflash&amp;amp;amp;Itemid=20</t>
  </si>
  <si>
    <t>UCSD MCV 35 kW</t>
  </si>
  <si>
    <t>35 kW, 35 kWh compact Li-ion energy storage system in design to be operational in 2015.</t>
  </si>
  <si>
    <t>TILOS (Technology Innovation for the Local Scale Optimum Integration of Battery Energy Storage)</t>
  </si>
  <si>
    <t>TILOS aims to demonstrate the optimal integration of local scale energy storage in a fully-operated, smart microgrid on the island of Tilos, located at the SE Aegean Sea, Greece. The island of Tilos is currently supplied with oil-based generated electricity via an undersea cable from the island of Kos. Its annual electricity consumption is in the order of 3 GWh and its peak demand, during summetime, reaches approximately 1 MW. The existence of the undersea cable allows for the investigation of the interplay between an interconnector and energy storage, and of energy trade strategies between a smart microgrid (Tilos island) and a macrogrid (the electricity system of Kos).   In this context, the main objective of TILOS is the development and operation of a prototype battery storage system, based on NaNiCl2 batteries, that will be provided with a smart grid control system and that will cope with the challenge of supporting multiple tasks. These tasks range from microgrid energy management, maximization of RES penetration and grid stability, to export of guaranteed energy and provision of ancillary services to the main grid of Kos. The battery system will support both grid-forming (stand-alone microgrid) and grid-following (microgrid coupled with the main grid) operation and will also prove its interoperability with the rest of microgrid components, including centralized RES (800 kW wind turbine and 160 kW PV power), demand side management (DSM), and distributed, residential heat storage in the form of domestic hot water.</t>
  </si>
  <si>
    <t xml:space="preserve">Black Start, Frequency Regulation, Grid-Connected Commercial (Reliability &amp;amp; Quality), Ramping, Renewables Energy Time Shift, </t>
  </si>
  <si>
    <t>Tilos Island</t>
  </si>
  <si>
    <t>Prefecture of Dodecanese, Aegean Sea</t>
  </si>
  <si>
    <t>http://www.tiloshorizon.eu/</t>
  </si>
  <si>
    <t>01.02.2017</t>
  </si>
  <si>
    <t>Hellenic Electricity Distribution Network Operator S.A.</t>
  </si>
  <si>
    <t>800 kW wind turbine and 160 kW PV power</t>
  </si>
  <si>
    <t>TILOS consortium partners</t>
  </si>
  <si>
    <t>FIAMM Energy Storage Solutions SRL</t>
  </si>
  <si>
    <t>Indrivetec AG</t>
  </si>
  <si>
    <t>EUNICE Laboratories SA</t>
  </si>
  <si>
    <t>European Commission - Horizon 2020 Framework</t>
  </si>
  <si>
    <t>Industrial Partners of the TILOS project</t>
  </si>
  <si>
    <t>Piraeus University of Applied Sciences - Laboratory of Soft Energy Applications (Project Coordinator for a consortium of 13 partners, see also project weblink)</t>
  </si>
  <si>
    <t>Tallaght Smart Grid Testbed: Ultracapacitors</t>
  </si>
  <si>
    <t>http://www.prnewswire.com/news-releases/maxwell-technologies-ultracapacitors-deployed-in-ireland-microgrid-energy-storage-system-300037291.html</t>
  </si>
  <si>
    <t>Micro Electricity Generation Association (MEGA)</t>
  </si>
  <si>
    <t>Green Charge Networks GreenStation Announced 19</t>
  </si>
  <si>
    <t>Green Charge Networks installed an intelligent energy storage system.  Under the financed model, Green Charge Networks shares in the demand charge savings that the site host realizes monthly on their energy bills.   Green Charge Networks is aggregating these locations to participate in demand response programs.  The financing structure provides the site host with a zero-down, no cost turnkey energy storage solution with cost-savings and revenue-generating opportunities.</t>
  </si>
  <si>
    <t>4165 30th Street</t>
  </si>
  <si>
    <t>http://www.greencharge.net</t>
  </si>
  <si>
    <t>27.01.2015</t>
  </si>
  <si>
    <t>San Diego Gas &amp;amp;amp; Electric (SDG&amp;amp;amp;E)</t>
  </si>
  <si>
    <t>Green Charge Networks GreenStation Announced 20</t>
  </si>
  <si>
    <t>11986 Bernardo Plaza Dr</t>
  </si>
  <si>
    <t>Green Charge Networks GreenStation Announced 21</t>
  </si>
  <si>
    <t>3550 Murphy Canyon Road</t>
  </si>
  <si>
    <t>Green Charge Networks GreenStation Announced 22</t>
  </si>
  <si>
    <t>6170 Hamner Avenue</t>
  </si>
  <si>
    <t>Mira Loma</t>
  </si>
  <si>
    <t>DD.01.YYYY</t>
  </si>
  <si>
    <t>Southern California Edison (SCE)</t>
  </si>
  <si>
    <t>Green Charge Networks GreenStation Announced 23</t>
  </si>
  <si>
    <t>1291 S Victoria Ave</t>
  </si>
  <si>
    <t>Green Charge Networks GreenStation Announced 24</t>
  </si>
  <si>
    <t>931 Lomas Santa Fe Dr</t>
  </si>
  <si>
    <t>Solana Beach</t>
  </si>
  <si>
    <t>Green Charge Networks GreenStation Announced 25</t>
  </si>
  <si>
    <t>2720 41st Street</t>
  </si>
  <si>
    <t>Soquel</t>
  </si>
  <si>
    <t>Pacific Gas &amp;amp;amp; Electric (PG&amp;amp;amp;E)</t>
  </si>
  <si>
    <t>Green Charge Networks GreenStation Announced 26</t>
  </si>
  <si>
    <t>3600 Workman Mill Road</t>
  </si>
  <si>
    <t>Whittier</t>
  </si>
  <si>
    <t>Green Charge Networks GreenStation Announced 27</t>
  </si>
  <si>
    <t>400 Carriage Circle</t>
  </si>
  <si>
    <t>Hemet</t>
  </si>
  <si>
    <t>Green Charge Networks GreenStation Announced 28</t>
  </si>
  <si>
    <t>7279 Rosemead Boulevard</t>
  </si>
  <si>
    <t>San Gabriel</t>
  </si>
  <si>
    <t>Green Charge Networks GreenStation Announced 29</t>
  </si>
  <si>
    <t>9811 Adams Ave</t>
  </si>
  <si>
    <t>Huntington Beach</t>
  </si>
  <si>
    <t>Green Charge Networks GreenStation Announced 30</t>
  </si>
  <si>
    <t>821 Central Ave</t>
  </si>
  <si>
    <t>San Bernardino</t>
  </si>
  <si>
    <t>Green Charge Networks GreenStation Announced 31</t>
  </si>
  <si>
    <t>250 Walnut Street</t>
  </si>
  <si>
    <t>Redwood City</t>
  </si>
  <si>
    <t>Green Charge Networks GreenStation Announced 33</t>
  </si>
  <si>
    <t>1262 Kettner Boulevard</t>
  </si>
  <si>
    <t>Green Charge Networks GreenStation Announced 34</t>
  </si>
  <si>
    <t>9242 Lightwave Ave 100</t>
  </si>
  <si>
    <t>Shore Hotel Green Charge Networks GreenStation</t>
  </si>
  <si>
    <t>1515 Ocean Avenue</t>
  </si>
  <si>
    <t>Santa Monica</t>
  </si>
  <si>
    <t>http://greencharge.net/</t>
  </si>
  <si>
    <t>29.05.2014</t>
  </si>
  <si>
    <t>Green Charge Networks GreenStation Announced 5</t>
  </si>
  <si>
    <t>4480 N. Brawley Ave</t>
  </si>
  <si>
    <t>Green Charge Networks GreenStation Announced 6</t>
  </si>
  <si>
    <t>1560 N. Minnewawa Avenue</t>
  </si>
  <si>
    <t>Green Charge Networks GreenStation Announced 7</t>
  </si>
  <si>
    <t>902 5th Street</t>
  </si>
  <si>
    <t>Green Charge Networks GreenStation Announced 8</t>
  </si>
  <si>
    <t>2940 Leonard Avenue</t>
  </si>
  <si>
    <t>Green Charge Networks GreenStation Announced 9</t>
  </si>
  <si>
    <t>1055 Fowler Ave</t>
  </si>
  <si>
    <t>Green Charge Networks GreenStation Announced 10</t>
  </si>
  <si>
    <t>2770 East International Avenue</t>
  </si>
  <si>
    <t>Green Charge Networks GreenStation Announced 11</t>
  </si>
  <si>
    <t>1070 East Teague Avenue</t>
  </si>
  <si>
    <t>90 kW / 180 kWh Santa Cruz County Building - Green Charge Networks</t>
  </si>
  <si>
    <t>701 Ocean Street</t>
  </si>
  <si>
    <t>Santa Cruz</t>
  </si>
  <si>
    <t>http://www.santacruzsentinel.com/environment-and-nature/20150928/santa-cruz-county-unveils-cost-saving-energy-storage-system</t>
  </si>
  <si>
    <t>28.09.2015</t>
  </si>
  <si>
    <t>Green Charge Networks GreenStation Announced 13</t>
  </si>
  <si>
    <t>400 Paul Avenue</t>
  </si>
  <si>
    <t>Green Charge Networks GreenStation Announced 14</t>
  </si>
  <si>
    <t>13200 Penn Street</t>
  </si>
  <si>
    <t>Green Charge Networks GreenStation Announced 15</t>
  </si>
  <si>
    <t>4667 Telegraph Road</t>
  </si>
  <si>
    <t>Ventura</t>
  </si>
  <si>
    <t>Green Charge Networks GreenStation Announced 16</t>
  </si>
  <si>
    <t>4000 South Rose Avenue</t>
  </si>
  <si>
    <t>Green Charge Networks GreenStation Announced 17</t>
  </si>
  <si>
    <t>7075 Campus Road PRI</t>
  </si>
  <si>
    <t>Moorpark</t>
  </si>
  <si>
    <t>Green Charge Networks GreenStation Announced 18</t>
  </si>
  <si>
    <t>707 W Broadway</t>
  </si>
  <si>
    <t>GridSolar Boothbay Pilot Project: Thermal Storage (Peak Shaving)</t>
  </si>
  <si>
    <t>GridSolar has contracted Ice Energy to implement 29 Ice Bear units of varying capacity and output to perform peak shaving services. They will run during the day to offset load and charge overnight.</t>
  </si>
  <si>
    <t xml:space="preserve">Electric Bill Management, Transmission Support, Electric Energy Time Shift, Stationary Transmission/Distribution Upgrade Deferral, </t>
  </si>
  <si>
    <t>http://www.gridsolar.com/BoothbayProject.html</t>
  </si>
  <si>
    <t>04.04.2014</t>
  </si>
  <si>
    <t>43,715 kWh</t>
  </si>
  <si>
    <t>GridSolar Boothbay Pilot Project: Thermal Storage (Demand Response)</t>
  </si>
  <si>
    <t>GridSolar has contracted Ice Energy to implement 5 Ice Bear units of varying capacity and output to use as active demand response resources to displace load.</t>
  </si>
  <si>
    <t>70 kWh</t>
  </si>
  <si>
    <t>BAI Broadcast Tower, Muswellbrook, Australia</t>
  </si>
  <si>
    <t>Photon Energy Australia has taken a broadcast antenna off the grid with a solar storage system. The 39 kWp solar array produces energy to power 216 kWh of solar batteries, which provide the two broadcast antennas in Muswellbrook, Australia, with solar energy 24/7.  This project was partly funded by the German Energy Agency (dena) and built using mainly components Made in Germany. The solar panels are installed at a slightly higher angle to maximise yield in the winter months.  The batteries are housed in a tempered technology container.</t>
  </si>
  <si>
    <t xml:space="preserve">Electric Bill Management with Renewables, Electric Supply Capacity, On-Site Power, Onsite Renewable Generation Shifting, Resiliency, </t>
  </si>
  <si>
    <t>Muswellbrook</t>
  </si>
  <si>
    <t>http://www.solaroffgrid.info</t>
  </si>
  <si>
    <t>07.11.2014</t>
  </si>
  <si>
    <t>BAI</t>
  </si>
  <si>
    <t>BAE Batterien, Photon Energy</t>
  </si>
  <si>
    <t>SMA, Photon Energy</t>
  </si>
  <si>
    <t>Photon Energy</t>
  </si>
  <si>
    <t xml:space="preserve">Qinous Demonstrator Site - Lithium-Ion </t>
  </si>
  <si>
    <t>Qinous Mini Grid Demonstrator including: Simulator for Load &amp;amp;amp; PV/Wind (100kW each), 150kW Diesel Genset, 100kW/112kWh Lithium Ion Energy Storage Solution incl. Site-Controller, 30kW/80kWh Aqueous Hybrid Ion Battery.</t>
  </si>
  <si>
    <t>Wilhelminenhofstr. 75</t>
  </si>
  <si>
    <t>http://www.qinous.com</t>
  </si>
  <si>
    <t>31.08.2014</t>
  </si>
  <si>
    <t>EEBatt - Energy Neighbor Pilot Project</t>
  </si>
  <si>
    <t>The Research Project EEBatt â€œDistributed stationary battery storage systems for the efficient use of renewable energies and support of grid stabilityâ€ is a multidisciplinary project run by the TUMâ€™s Munich School of Engineering (MSE).</t>
  </si>
  <si>
    <t xml:space="preserve">Electric Energy Time Shift, Grid-Connected Commercial (Reliability &amp;amp; Quality), Grid-Connected Residential (Reliability), Microgrid Capability, Onsite Renewable Generation Shifting, </t>
  </si>
  <si>
    <t>Eastern</t>
  </si>
  <si>
    <t>http://www.eebatt.tum.de/en/</t>
  </si>
  <si>
    <t>10-kV substation &amp;amp; 290 kW PV Systems</t>
  </si>
  <si>
    <t>Technical Universitiy of Munich</t>
  </si>
  <si>
    <t>VARTA Storage GmbH</t>
  </si>
  <si>
    <t>Bayerisches Staatsministerium fÃ¼r Wirtschaft und Medien, Energie und Technologie</t>
  </si>
  <si>
    <t>Bavarian Center for Applied Energy Research (ZAE Bayern)</t>
  </si>
  <si>
    <t>ZAE Bayern works on the interface between evidence-based fundamental and applied- industrial research. Every year the institute performs a great number of projects with the industry, from SME to large groups, as well as with university and non-university research partners. The most important themes of research at ZAE Bayern are to encourage the use of renewable energy and increasing the energy efficiency.</t>
  </si>
  <si>
    <t>http://www.zae-bayern.de/en/the-zae-bayern.html</t>
  </si>
  <si>
    <t>IHEM - Intelligent HomeEnergyManagement</t>
  </si>
  <si>
    <t>In the compound project the use of stationary energy systems in intelligent home energy management systems is being researched, developed and evaluated. Possible synergies of the thermal and electrical object supply are utilized with the support of predicative operating strategies. The system contains distributed generation and consumption for the energy supply of residential homes such as photovoltaics, energy storage systems, solar thermal units, heating units, cogeneration units, heat storage systems and control units at the system systems level. The objective is an efficient operation of the considered system with a maximum utilization of renewable energies under consideration of reasonable business models. The part of TUM focuses on the battery system and includes, among others: â€¢	Development of operating strategies for the battery system â€¢	System simulation and design of the battery system â€¢	Lifetime tests on single battery cells â€¢	Construction of a prototypical battery system and deployment in a demonstrator system</t>
  </si>
  <si>
    <t xml:space="preserve">Grid-Connected Residential (Reliability), Microgrid Capability, Onsite Renewable Generation Shifting, </t>
  </si>
  <si>
    <t>Munich</t>
  </si>
  <si>
    <t>http://www.ees.ei.tum.de/en/homepage/</t>
  </si>
  <si>
    <t>Technical University of Munich</t>
  </si>
  <si>
    <t>County of Santa Barbara Green Charge Networks GreenStation</t>
  </si>
  <si>
    <t>Green Charge Networks installed an intelligent energy storage system with a DC Fast Charger (electric vehicles).  Under the financed model, Green Charge Networks shares in the demand charge savings that the site host realizes monthly on their energy bills.  The model provides the site host with a zero-down, no cost turnkey energy storage and EV charging solution.  Green Charge Networks is aggregating these locations to participate in demand response programs.</t>
  </si>
  <si>
    <t>105 E Anapamu Street</t>
  </si>
  <si>
    <t>Santa Barbara</t>
  </si>
  <si>
    <t>Oak Park USD - Brookside Elementary School Green Charge Networks GreenStation</t>
  </si>
  <si>
    <t>165 Satinwood Road</t>
  </si>
  <si>
    <t>Oak Park</t>
  </si>
  <si>
    <t>California Fresh Market Green Charge Networks GreenStation</t>
  </si>
  <si>
    <t>2886 N State College Boulevard</t>
  </si>
  <si>
    <t>Solvang</t>
  </si>
  <si>
    <t>MVLA High School District - Los Altos HS</t>
  </si>
  <si>
    <t>201 Almond Ave</t>
  </si>
  <si>
    <t>Los Altos</t>
  </si>
  <si>
    <t>Kaiser Permanente San Rafael Green Charge Networks GreenStation</t>
  </si>
  <si>
    <t>99 Montecillo Road</t>
  </si>
  <si>
    <t>San Rafael</t>
  </si>
  <si>
    <t>Green Charge Networks GreenStation Announced 1</t>
  </si>
  <si>
    <t>5445 North Palm Ave</t>
  </si>
  <si>
    <t>Green Charge Networks GreenStation Announced 2</t>
  </si>
  <si>
    <t>540 East California Ave</t>
  </si>
  <si>
    <t>Green Charge Networks GreenStation Announced 3</t>
  </si>
  <si>
    <t>1839 North Echo Avenue</t>
  </si>
  <si>
    <t>Green Charge Networks GreenStation Announced 4</t>
  </si>
  <si>
    <t>5550 North 1st St</t>
  </si>
  <si>
    <t>Younicos and Vattenfall Project: Lithium Ion</t>
  </si>
  <si>
    <t>In a joint pilot project, Younicos and Vattenfall have commissioned the first large-scale battery to be integrated in the European electricity balancing market. Since the end of 2012, a 1 megawatt sodium-sulfur battery based at the Younicos headquarters in Berlin-Adlershof successfully balances short-term fluctuations in the power grid. This is the first time a battery is employed in maintaining the mains power frequency of the transmission system operator 50 Hertz Transmission GmbH.  The hybrid battery consists of a 1 MW/6 MWh sodium sulfur unit and 200 kW/200 kWh lithium-ion unit.</t>
  </si>
  <si>
    <t>Am Studio 16</t>
  </si>
  <si>
    <t>http://www.younicos.com/en/projects/02_vattenfall/</t>
  </si>
  <si>
    <t>Vattenfall</t>
  </si>
  <si>
    <t>Korea Electrotechnology Research Institute 250 kW</t>
  </si>
  <si>
    <t>This is a part of a project of &amp;quot;Research on Demand Response with Public Institution Demonstration Program.&amp;quot; The system is composed of 250 kW / 426 kWh ESS with EMS.  In order to reduce the national peak demand of electricity, the main concept of the PEAK SHAVING has to be smarter. This project focuses on the customers and demand management under government&amp;#039;s control interactively.  The system allows the customers to shave their peak and additionally to move their peak, thus managing their demand by using an EMS. The EMS interacts with the national server and reports the real-time-status of institutes&amp;#039; energy via ethernet. ICT technology has combined with the EMS and anticipates customer&amp;#039;s peak usages and does the electrical bill management by reducing and moving its peak. Once this algorithm and the system has set to be standard in a year and is accepted by government, the system will be adapted nationwide for public institutions and other customers.</t>
  </si>
  <si>
    <t>Changwon</t>
  </si>
  <si>
    <t>Gyeongnam</t>
  </si>
  <si>
    <t>http://www.electimes.com/home/news/main/viewmain.jsp?news_uid=107930</t>
  </si>
  <si>
    <t>22.02.2014</t>
  </si>
  <si>
    <t>Korea Electrotechnology Research Institute</t>
  </si>
  <si>
    <t>MID Primus Power Wind Energy Storage Demonstration - Renewables Firming</t>
  </si>
  <si>
    <t>Primus Power is deploying a 250 kW / 1 MWh Zinc Bromide Redox Flow Battery for a renewable integration project with the Modesto Irrigation District.</t>
  </si>
  <si>
    <t>Modesto</t>
  </si>
  <si>
    <t>http://www.primuspower.com/</t>
  </si>
  <si>
    <t>Modesto Irrigation District</t>
  </si>
  <si>
    <t>Federal/National American Recovery and Reinvestment Act of 2009 â€“ RD&amp;amp;amp;D</t>
  </si>
  <si>
    <t>http://www.sandia.gov/ess/index.html</t>
  </si>
  <si>
    <t>Utsira Wind Power &amp;amp; Hydrogen Plant</t>
  </si>
  <si>
    <t>In 2004 Statoil ASA and Enercon jointly developed a wind to hydrogen project on Utsira Island, Norway.   The 4 year demonstration combined a 600 kW wind turbine with the following: - 5 kWh flywheel - 100 kVA master synchronous machine - 10 Nm3/h electrolyser w/ 48 kW peak load - 5 kW compressor - 2,400 Nm3, 200 bar hydrogen storage pressure vessel  To generate power from the hydrogen, a 55 kW MAN hydrogen internal combustion engine and a 10 kW IRD Fuel Cell were installed.</t>
  </si>
  <si>
    <t xml:space="preserve">Onsite Renewable Generation Shifting, Renewables Capacity Firming, Electric Supply Capacity, </t>
  </si>
  <si>
    <t>Utsira</t>
  </si>
  <si>
    <t>http://www.iphe.net/docs/Renew_H2_Ustira.pdf</t>
  </si>
  <si>
    <t>01.06.2003</t>
  </si>
  <si>
    <t>600 kW Wind</t>
  </si>
  <si>
    <t>Statoil ASA</t>
  </si>
  <si>
    <t>Hydrogen Technologies (StatoilHydro)</t>
  </si>
  <si>
    <t>MAN, IRD</t>
  </si>
  <si>
    <t>Statoil ASA, Enercon</t>
  </si>
  <si>
    <t>Sweco Norway</t>
  </si>
  <si>
    <t>http://www.sciencedirect.com/science/article/pii/S0360319909016759</t>
  </si>
  <si>
    <t>Terna Grid Defense Plan Phase II (1)</t>
  </si>
  <si>
    <t>The project goal is to increase the security of electricity systems in Sicily and Sardinia with the installation of storage systems for a total 40 MW capacity.</t>
  </si>
  <si>
    <t xml:space="preserve">Frequency Regulation, Transmission upgrades due to wind, Transmission Support, Voltage Support, </t>
  </si>
  <si>
    <t>Codrongianos Electric Station (Sardinia) and Casuzze Electric Station (Sicily)</t>
  </si>
  <si>
    <t>Codrongianos and Casuzze</t>
  </si>
  <si>
    <t>Sardinia and Sicily</t>
  </si>
  <si>
    <t>http://www.terna.it/default/home_en/the_company/about_terna/Terna_Storage_en.aspx</t>
  </si>
  <si>
    <t>Tender in process</t>
  </si>
  <si>
    <t>Terna Grid Defense Plan Phase II (2)</t>
  </si>
  <si>
    <t xml:space="preserve">Frequency Regulation, Transmission upgrades due to wind, Transmission Support, Voltage Support, Black Start, </t>
  </si>
  <si>
    <t>Terna Storage Lab 1, Sardinia (8)</t>
  </si>
  <si>
    <t>Terna Storage Lab 1, Sardinia (9)</t>
  </si>
  <si>
    <t>Terna Storage Lab 2, Sicily (2)</t>
  </si>
  <si>
    <t xml:space="preserve">Frequency Regulation, Electric Supply Reserve Capacity - Spinning, Voltage Support, Transmission Support, Black Start, </t>
  </si>
  <si>
    <t>Terna Storage Lab 2, Sicily (6)</t>
  </si>
  <si>
    <t>Terna Storage Lab 2, Sicily (7)</t>
  </si>
  <si>
    <t>BlueSky Energy Microgrid ViZn Z20</t>
  </si>
  <si>
    <t>BlueSky Energy, a research and manufacturing firm specializing in delivering large scale turnkey energy storage projects, incorporated ViZn Energy Systems, Inc.â€™s Z20 Zinc Redox Flow Batteries into one of its European economic renewal projects in late 2013. With the ViZn Z20 battery, BlueSky maximizes the solar reserves of a developing Austrian community by inexpensively cutting the waste that plagues traditional energy systems.</t>
  </si>
  <si>
    <t>AlliedPanels Park 1</t>
  </si>
  <si>
    <t>Frankenburg</t>
  </si>
  <si>
    <t>http://www.viznenergy.com/bluesky-adds-vizn-batteries-to-its-austrian-microgrid/</t>
  </si>
  <si>
    <t>BlueSky Energy</t>
  </si>
  <si>
    <t>Silver Creek Pumped Storage Project</t>
  </si>
  <si>
    <t>300MW Closed-Loop Pumped Storage Scheme developed by and through the integration of Anthracite coal surface mining and reclamation and rockfill dam construction. The lower reservoir will be be created by what remains of a large coal surface mining. The upper reservoir&amp;#039;s dam/dike will be constructed of the rock and earth by-product of surface mining (overburden). Recovery of +4million tons of Anthracite Coal will help subsidize project costs.</t>
  </si>
  <si>
    <t xml:space="preserve">Renewables Energy Time Shift, Renewables Capacity Firming, Frequency Regulation, Electric Energy Time Shift, Electric Supply Capacity, </t>
  </si>
  <si>
    <t>Silver Creek Reservoir</t>
  </si>
  <si>
    <t>Blythe Township</t>
  </si>
  <si>
    <t>http://opportunityforblythe.com</t>
  </si>
  <si>
    <t>15.05.2012</t>
  </si>
  <si>
    <t>Peak Hour Power, LLC</t>
  </si>
  <si>
    <t>NICE GRID project in Carros (Southern France): Low Voltage Grid Batteries (LVGB)</t>
  </si>
  <si>
    <t>The NICE GRID project brings together a broad range of stakeholders under the coordination of the French DSO ERDF, and is located in Carros, near Nice in the French Riviera. The goal is to develop a smart grid that effectively integrates a high proportion of solar panels, energy storage batteries and smart meters. The distribution grid within the city is managed by a Network Energy Manager (NEM) which identifies grid constraints on a day ahead basis and requests flexibilities to mitigate them. Grid batteries are one type of used flexibilities, and are managed by a Network Battery Agregator (NBA) There will be two Low Voltage Grid Batteries (LVGB) connected to the low voltage grid at around 400 m of the corresponding secondary substation, in order to maximize the effect of the storage asset on the feeder voltage curve. These storage assets are integrated in a 10 feet container: the PCS and the battery modules are in the same container. These containers are located on a client field and a site owned by the municipality.</t>
  </si>
  <si>
    <t xml:space="preserve">Onsite Renewable Generation Shifting, Stationary Transmission/Distribution Upgrade Deferral, </t>
  </si>
  <si>
    <t>Chemin de la Soite and Chemin de l&amp;#039;Emigra</t>
  </si>
  <si>
    <t>http://nicegrid.fr</t>
  </si>
  <si>
    <t>ERDF</t>
  </si>
  <si>
    <t>SOCOMEC</t>
  </si>
  <si>
    <t>SAFT, SOCOMEC, ERDF</t>
  </si>
  <si>
    <t>ERDF, SOCOMEC</t>
  </si>
  <si>
    <t>European Commission through FP7</t>
  </si>
  <si>
    <t>NICE GRID project in Carros (Southern France): Secondary Substation Battery (SSB)</t>
  </si>
  <si>
    <t>The NICE GRID project brings together a broad range of stakeholders under the coordination of the French DSO ERDF, and is located in Carros, near Nice in the French Riviera. The goal is to develop a smart grid that effectively integrates a high proportion of solar panels, energy storage batteries and smart meters. The distribution grid within the city is managed by a Network Energy Manager (NEM) which identifies grid constraints on a day ahead basis and requests flexibilities to mitigate them. Grid batteries are one type of used flexibilities, and are managed by a Network Battery Agregator (NBA) The Secondary Substation Battery (SSB) will be installed during autumn 2014 close to the secondary Substation of â€œDock Trachelâ€. This secondary substation supplies a professional area of 12 clients, with around 250 kW  of peak consumption, and 430 kWp of PV installed capacity. The PCS of this storage asset will be located in the secondary substation building, whereas the battery container will be located on the car park of a commercial client. This asset will have islanding capabilities.</t>
  </si>
  <si>
    <t xml:space="preserve">Microgrid Capability, Onsite Renewable Generation Shifting, Stationary Transmission/Distribution Upgrade Deferral, </t>
  </si>
  <si>
    <t>1ere avenue, Industrial Area</t>
  </si>
  <si>
    <t>SOCOMEC, ERDF</t>
  </si>
  <si>
    <t>European Commission through FP8</t>
  </si>
  <si>
    <t>EPCC Thermal Storage: Rio Grande</t>
  </si>
  <si>
    <t>As the fastest growing community college in Texas, El Paso Community College (EPCC) needed to meet the needs of an increasing student population and the third highest electric utility rates in the nation. The college turned to energy-efficient solutions including 89 energy storage tanks which they installed at 3 different campus locations.   The Rio Grande Campus has 12 thermal storage units.</t>
  </si>
  <si>
    <t>100 West Rio Grande Street</t>
  </si>
  <si>
    <t>EPCC Thermal Storage: Transmountain</t>
  </si>
  <si>
    <t>As the fastest growing community college in Texas, El Paso Community College (EPCC) needed to meet the needs of an increasing student population and the third highest electric utility rates in the nation. The college turned to energy-efficient solutions including 89 energy storage tanks at 3 different campus locations.   The Transmountain Campus has 15 units.</t>
  </si>
  <si>
    <t>9570 Gateway Boulevard Noth</t>
  </si>
  <si>
    <t>SEPTA Wayside Energy Storage System - Griscom Ultracapacitors</t>
  </si>
  <si>
    <t>The Energy Optimization project is designed to capture energy from rail cars through a regenerative braking process and then utilize the energy for accelerating trains, and to generate revenue through demand-side participation in power markets.  Maxwell Technologies Ultracapacitors (rated at 70 kW continuous, and 3.45 kWh (useable), 4.6 kWh (absolute), in combination with a Saft Intensium Max 20P Li-ion battery, will capture train braking energy and then discharge it back to the third rail (power rail) to power trains leaving the station. The system will provide regenerative braking charge acceptance for SEPTA trains and power discharge back to the station to support rail traffic while simultaneously participating in the PJM Interconnection market for frequency regulation.  ABB is integrating the system with their power electronics.</t>
  </si>
  <si>
    <t xml:space="preserve">Voltage Support, Transportation Services, </t>
  </si>
  <si>
    <t>Dangling Rope Marina Hybrid Power System</t>
  </si>
  <si>
    <t>The remote Dangling Rope Marina has successfully reduced its annual fuel consumption since 1996 by integrating PV, propane generators, and lead acid batteries.  The original batteries were replaced in 2003.  Batteries: 2.4 MWh, C&amp;amp;amp;D, 396 Vdc nominal â€¢ 792 C&amp;amp;amp;D 6-C125-25, in 40 Steel Cases â€¢ 4 parallel strings, 396 Vdc - nominal Inverter: 250 kW, 3 phase 480 Vac â€¢ Kenetech/Trace</t>
  </si>
  <si>
    <t xml:space="preserve">Renewables Capacity Firming, Onsite Renewable Generation Shifting, Electric Supply Capacity, </t>
  </si>
  <si>
    <t>Dangling Rope Marina</t>
  </si>
  <si>
    <t>Lake Powell</t>
  </si>
  <si>
    <t>http://www.sandia.gov/ess/docs/pr_conferences/2001/BobHammond.pdf</t>
  </si>
  <si>
    <t>01.08.1996</t>
  </si>
  <si>
    <t>115 kW</t>
  </si>
  <si>
    <t>US National Park Service</t>
  </si>
  <si>
    <t>Kenentech, Trace</t>
  </si>
  <si>
    <t>Aramark</t>
  </si>
  <si>
    <t>Applied Power Corporation</t>
  </si>
  <si>
    <t>Department of Energy, Office of Power Technologies</t>
  </si>
  <si>
    <t>http://www.netl.doe.gov/publications/proceedings/01/hybrids/Gary%20Burch%208.21.01.pdf</t>
  </si>
  <si>
    <t>Clean Energy Storage: Steel Project</t>
  </si>
  <si>
    <t>Residential combination small wind and solar</t>
  </si>
  <si>
    <t xml:space="preserve">Onsite Renewable Generation Shifting, Grid-Connected Residential (Reliability), Electric Bill Management with Renewables, On-Site Power, </t>
  </si>
  <si>
    <t>http://cleanenergystorage.net/</t>
  </si>
  <si>
    <t>18.04.2014</t>
  </si>
  <si>
    <t>Renewables</t>
  </si>
  <si>
    <t>Clean Energy Storage Inc.</t>
  </si>
  <si>
    <t>Global Energy Storage Solutions</t>
  </si>
  <si>
    <t>Global Energy storage Solutions</t>
  </si>
  <si>
    <t>Customer funded</t>
  </si>
  <si>
    <t>Clean Energy Storage: Devinenini</t>
  </si>
  <si>
    <t>04.05.2014</t>
  </si>
  <si>
    <t>Clean Energy Storage: Centralia College</t>
  </si>
  <si>
    <t>Advanced Energy System powering 12 outdoor street lights w/ solar &amp;amp;amp; wind</t>
  </si>
  <si>
    <t xml:space="preserve">Electric Bill Management with Renewables, , On-Site Power, On-Site Power, </t>
  </si>
  <si>
    <t>600 Centralia College Blvd</t>
  </si>
  <si>
    <t>Centralia</t>
  </si>
  <si>
    <t>30.06.2014</t>
  </si>
  <si>
    <t>18.06.2014</t>
  </si>
  <si>
    <t>Centralia City</t>
  </si>
  <si>
    <t>Centralia College</t>
  </si>
  <si>
    <t>Clean Energy Storage: Nagasawa</t>
  </si>
  <si>
    <t xml:space="preserve">Onsite Renewable Generation Shifting, Grid-Connected Residential (Reliability), Electric Bill Management with Renewables, , On-Site Power, </t>
  </si>
  <si>
    <t>Clean Energy Storage: Berkes</t>
  </si>
  <si>
    <t>Residential combination solar</t>
  </si>
  <si>
    <t>Brentwood</t>
  </si>
  <si>
    <t>25.07.2014</t>
  </si>
  <si>
    <t>Clean Energy Storage: Golden Bridge Development</t>
  </si>
  <si>
    <t>Oak Hills</t>
  </si>
  <si>
    <t>Clean Energy Storage: Dibene</t>
  </si>
  <si>
    <t xml:space="preserve">Grid-Connected Residential (Reliability), Electric Bill Management with Renewables, On-Site Power, Onsite Renewable Generation Shifting, </t>
  </si>
  <si>
    <t>Corralitos</t>
  </si>
  <si>
    <t>Clean Energy Storage: Sun Buzz</t>
  </si>
  <si>
    <t>Residential combination  solar</t>
  </si>
  <si>
    <t xml:space="preserve">Electric Bill Management, On-Site Power, </t>
  </si>
  <si>
    <t>Redmond</t>
  </si>
  <si>
    <t>21.11.2013</t>
  </si>
  <si>
    <t>Puerto Rico Electric Power Authority (PREPA) Battery System</t>
  </si>
  <si>
    <t>The PREPA was a fully commercial battery system that was acquired for daily operation in a frequency control and spinning reserve mode for the island grid of Puerto Rico. The grid had ongoing stability issues, and routinely had frequency and voltage excursions that could only be controlled by aggressive load-shedding, unless new generation was added to provide regulation and stability. The choices for new generation included fast-acting combustion turbines or battery energy storage. PREPA&amp;#039;s analysis showed that battery energy storage systems offered superior operational benefits due to their faster reaction times, both for frequency regulation and spinning reserve requirements.  The comparable slower response times of combustion turbines required more installed capacity, whereas the faster reaction time of a battery system meant that a much smaller battery could offer the same functionality as larger sizes of combustion turbines. Typically, battery systems can reach full operating power in less than 1 second, whereas mechanical systems such as combustion turbines need several seconds to minutes to reach their full power output. The seemingly small difference in reaction times translates into very large consequences for the stability of the electric grid, where events that lead to outages propagate within cycles, and a difference of 1 min translates to a complete blackout under some conditions. Thus, it was shown that battery systems were a more cost effective option compared to combustion turbines because a smaller battery could outperform a much larger block of combustion turbines. This is particularly applicable to an &amp;quot;island&amp;quot; system, where there is no interconnection with a neighboring system to balance the momentary shortage of generation resources during an operational contingency.  The PREPA battery was patterned after the BEWAG battery in application as well as battery type. Valve-regulated lead-acid (VRLA) batteries were commercially available by the time the PREPA battery project was started, but PREPA chose a flooded, flat-plate cell because it had a proven track record at BEWAG. However, once utility operations began in 1994, the battery was cycled more frequently than planned, which caused the battery to age more rapidly than expected. This use led to positive-plate growth, which caused cell / jar cracks, leaks, short circuits, and ultimately early battery failure.  PREPA made the decision in 2001 to repower, or replace, the battery. A tubular positive plate, flooded battery was selected, and the new battery was installed in mid-2004. Several problems occurred, however, and the system was taken out of service.</t>
  </si>
  <si>
    <t>Sabana Llana Substation</t>
  </si>
  <si>
    <t>http://goo.gl/9YI8t6</t>
  </si>
  <si>
    <t>01.11.1994</t>
  </si>
  <si>
    <t>01.07.1992</t>
  </si>
  <si>
    <t>01.12.1999</t>
  </si>
  <si>
    <t>Leeds &amp;amp; Northrup, Applied Control Systems</t>
  </si>
  <si>
    <t>Aireko</t>
  </si>
  <si>
    <t>United Engineers &amp;amp; Constructors</t>
  </si>
  <si>
    <t>See Sandia&amp;#039;s &amp;quot;Lessons Learned&amp;quot;: http://goo.gl/9YI8t6</t>
  </si>
  <si>
    <t>Hydrogenics Power-to-Gas</t>
  </si>
  <si>
    <t>Hydrogenics announced that it has been selected as a Preferred Respondent by the Independent Electricity System Operator (IESO) for Ontario in its procurement for Grid Energy Storage. This Power-to-Gas project will deliver 2MW of storage capacity and be located in the Greater Toronto Area. Hydrogenics will supply the facility&amp;#039;s next-generation PEM electrolyzers and is partnering with Enbridge Inc. to develop, build and operate the energy storage facility to provide regulation services to the IESO under contract.</t>
  </si>
  <si>
    <t>Greater Toronto Area</t>
  </si>
  <si>
    <t>http://www.hydrogenics.com/about-the-company/news-updates/2014/07/25/hydrogenics-selected-for-2-megawatt-energy-storage-facility-in-ontario</t>
  </si>
  <si>
    <t>Enbridge Inc., Hydrogenics</t>
  </si>
  <si>
    <t>Laney College Green Charge Networks GreenStation</t>
  </si>
  <si>
    <t xml:space="preserve">Electric Bill Management, Transportation Services, </t>
  </si>
  <si>
    <t>900 Fallon Street</t>
  </si>
  <si>
    <t>Oakland</t>
  </si>
  <si>
    <t>11.03.2011</t>
  </si>
  <si>
    <t>Eaton DC Quick Charger</t>
  </si>
  <si>
    <t>Merritt College Green Charge Networks GreenStation</t>
  </si>
  <si>
    <t>12500 Campus Drive</t>
  </si>
  <si>
    <t>Butte College Green Charge Networks GreenStation</t>
  </si>
  <si>
    <t>2480 Notre Dame Boulevard</t>
  </si>
  <si>
    <t>Chico</t>
  </si>
  <si>
    <t>05.12.2014</t>
  </si>
  <si>
    <t>Rose City Lights</t>
  </si>
  <si>
    <t>Arista Powerâ€™s Power on Demand system utilizes inputs from multiple energy sources including solar, wind, fuel cells, generators, and the grid, in conjunction with a custom-designed battery storage system and a proprietary smart monitoring technology that releases energy at optimal times to reduce electricity costs â€“ particularly demand charges â€“ for large energy users. The PoD system that will be installed at the City Lights Building will consist of a micro-grid that will include the integration of the newly installed solar PV, the newly installed CHP co-generation system, energy storage and power distribution. The total value of the PoD and CHP project is $1.275 million.  The City Lights Building is managed by Rose Associates, Inc., a New York-based full-service real estate development and management firm.</t>
  </si>
  <si>
    <t xml:space="preserve">Electric Bill Management, Microgrid Capability, On-Site Power, Onsite Renewable Generation Shifting, Renewables Capacity Firming, </t>
  </si>
  <si>
    <t>4-74 48th Avenue</t>
  </si>
  <si>
    <t>Long Island City</t>
  </si>
  <si>
    <t>http://aristapower.com/2013/05/first-sale-of-power-on-demand-system-in-the-nyc-area/</t>
  </si>
  <si>
    <t>07.05.2013</t>
  </si>
  <si>
    <t>City Lights Building Co-Op Foundation</t>
  </si>
  <si>
    <t>Arista Power, Rose Associates</t>
  </si>
  <si>
    <t>EnerDel Mobile Hybrid Power System</t>
  </si>
  <si>
    <t>The EnerDel MHPS delivers significant fuel savings over generator supplied loads in this U.S. Army Engineer Research &amp;amp;amp; Development Center(ERDC), Construction Engineering Research Laboratory(CERL) project.  The MHPS uses an onboard battery energy storage system (BESS) as the normal source to the load.  It more quickly and efficiently adjusts to load fluctuations than traditional engine driven generators.  The BESS reduces generator size and runtime, dramatically reduces fuel consumption and fueling operations, and, extends system maintenance intervals.  The MHPS can be configured to connect renewable energy inputs to further extend Silent Watch Mode and provide even greater reductions in fuel consumption.  When connected to renewable energy sources (optional), the MHPS store excess energy and then makes it available on demand as conditions warrant.</t>
  </si>
  <si>
    <t xml:space="preserve">On-Site Power, Onsite Renewable Generation Shifting, Microgrid Capability, </t>
  </si>
  <si>
    <t>2902 Newmark Drive</t>
  </si>
  <si>
    <t>Champaign</t>
  </si>
  <si>
    <t>61822-1076</t>
  </si>
  <si>
    <t>http://www.enerdel.com/mobile-hybrid-power-system-mhps/</t>
  </si>
  <si>
    <t>08.07.2014</t>
  </si>
  <si>
    <t>ERDC-CERL</t>
  </si>
  <si>
    <t>Has reduced generator fuel use by 78%.</t>
  </si>
  <si>
    <t>U.S. Army Engineer Research &amp;amp; Development Center(ERDC), Construction Engineering Research Laboratory(CERL)</t>
  </si>
  <si>
    <t>http://www.erdc.usace.army.mil/Locations/ConstructionEngineeringResearchLaboratory.aspx</t>
  </si>
  <si>
    <t>GS Yuasa Gunma Solar Plant</t>
  </si>
  <si>
    <t>GS Yuasa Corporation will build a one-megawatt solar-power station with a 100 kWh energy storage system and a rapid charger for electric vehicles in Gunma prefecture northwest of Tokyo. Construction is set to begin in July with operations expected to begin in January 2015.</t>
  </si>
  <si>
    <t xml:space="preserve">Onsite Renewable Generation Shifting, Transportation Services, Renewables Capacity Firming, </t>
  </si>
  <si>
    <t>671, Sakaikamiyajima</t>
  </si>
  <si>
    <t>Isesaki City</t>
  </si>
  <si>
    <t>http://www.gs-yuasa.com/gyin/en/topics/pdf/20140624e.pdf</t>
  </si>
  <si>
    <t>1 MW Solar PV, EV Chargers</t>
  </si>
  <si>
    <t>SOPRA: Food-processing factory Sustainable Powerplant</t>
  </si>
  <si>
    <t>Alfen recently developed the Sustainable Off-grid Power Station for Rural Applications (SOPRA) which provides for autonomous energy grids at locations where this was not previously feasible. The basic solution comprises a number of transformers, a battery pack and an advanced regulating system for the batteries, which is very mobile. The solution can therefore be used anywhere in the world. The system pays for itself within only a few years, as it replaces the expenditure on conventional energy sources such as oil and candles. Thanks to these savings in fuel costs, a SOPRA system is the ideal solution for even the poorest of countries.  The use of Lithium-ion batteries makes the SOPRA concept 10 times as compact as existing systems, so that the storage technology for approximately 10,000 users fits in a single 20 foot container. The choice for this type of battery also gives the system a long working life, while the batteries can be simply recycled.  The system works using solar energy, wind energy or water energy, but also with conventional energy sources as backup. The great advantage is that the sustainably generated energy is stored in the battery pack, rather than being lost. Due to various management and communication systems being integrated in the SOPRA concept, users can pay in a number of ways, consumption can be regulated and the system can be remote controlled. Alfen supplies the SOPRA concept on a turnkey basis, including the sustainable energy generation, the energy storage, the distribution network, the management and service and maintenance.</t>
  </si>
  <si>
    <t>Ogun State</t>
  </si>
  <si>
    <t>Nigeria</t>
  </si>
  <si>
    <t>http://www.alfen.com/en/products/text/sopra/35</t>
  </si>
  <si>
    <t>Valence Technology</t>
  </si>
  <si>
    <t>ALFEN</t>
  </si>
  <si>
    <t>Snohomish PUD - MESA 2</t>
  </si>
  <si>
    <t>Snohomish County Public Utility District (SNOPUD) will install a 6.4 MWh UniEnergy Technologies (UET) vanadium flow battery system utilizing MESA standards.</t>
  </si>
  <si>
    <t>http://www.snopud.com/newsroom.ashx?173_na=269</t>
  </si>
  <si>
    <t>1Energy Systems LLC</t>
  </si>
  <si>
    <t>DOE Pacific Northwest National Laboratory</t>
  </si>
  <si>
    <t>Northern Powergrid CLNR ESS2-1</t>
  </si>
  <si>
    <t>Northern Powergridâ€™s Customer-Led Network Revolution (CLNR) project is assessing the potential for new network technology and flexible customer response, to facilitate speedier and more economical take-up by customers of low-carbon technologies and the connection to the distribution network of increasing amounts of low carbon or renewable energy generation.  The project is partially funded by Ofgem Low Carbon Networks Fund.  It includes six NEC Energy Solutions GSS units commissioned in 2013 in three different areas.  The strategic siting, both rural and urban, represents different grid situations, and it is estimated that the placements offer a representative sample of 80% of the entire UK power grid.  Watch a video from Northern Powergrid describing all the projects here: http://goo.gl/OtTVIo</t>
  </si>
  <si>
    <t xml:space="preserve">Voltage Support, Electric Energy Time Shift, Stationary Transmission/Distribution Upgrade Deferral, </t>
  </si>
  <si>
    <t>High Northgate</t>
  </si>
  <si>
    <t>DL1 1UW</t>
  </si>
  <si>
    <t>Distribution Substation</t>
  </si>
  <si>
    <t>Northern Powergrid CLNR ESS2-2</t>
  </si>
  <si>
    <t>Wooler Ramsey</t>
  </si>
  <si>
    <t>Denwick</t>
  </si>
  <si>
    <t>Northumberland</t>
  </si>
  <si>
    <t>ne71 6nz</t>
  </si>
  <si>
    <t>Northern Powergrid CLNR ESS3-1</t>
  </si>
  <si>
    <t>Harrowgate Hill</t>
  </si>
  <si>
    <t>DL1 3EL</t>
  </si>
  <si>
    <t>Northern Powergrid CLNR EES3-2</t>
  </si>
  <si>
    <t>Wooler St. Mary</t>
  </si>
  <si>
    <t>Wooler</t>
  </si>
  <si>
    <t>ne71 6nf</t>
  </si>
  <si>
    <t>Customer-Led Network RevolutionThe Customer-Led Network Revolution project is assessing the potential for new network technology and flexible customer response to facilitate speedier and more economical takeâ€up by customers of lowâ€carbon technologies and the connection to the distribution network of increasing amounts of low carbon or renewable energy generation.</t>
  </si>
  <si>
    <t>Northern Powergrid CLNR ESS3-3</t>
  </si>
  <si>
    <t xml:space="preserve">Renewables Capacity Firming, Renewables Energy Time Shift, Stationary Transmission/Distribution Upgrade Deferral, Transmission upgrades due to solar, </t>
  </si>
  <si>
    <t>Mortimer Road</t>
  </si>
  <si>
    <t>Maltby</t>
  </si>
  <si>
    <t>South Yorkshire</t>
  </si>
  <si>
    <t>s66 7pz</t>
  </si>
  <si>
    <t>Ausgrid SGSC - ZEN 60kW BESS</t>
  </si>
  <si>
    <t>NSW network operator Ausgrid tested a 60kW battery storage system in the Sydney suburb of Newington to see how it can help manage summer peak demand events.  Ausgrid&amp;#039;s Smart Grid, Smart City (SGSC) was a $100 million Australian government funded project, led by Ausgrid and supported by our consortium partners.</t>
  </si>
  <si>
    <t xml:space="preserve">Electric Energy Time Shift, Distribution upgrade due to solar, Renewables Capacity Firming, Renewables Energy Time Shift, </t>
  </si>
  <si>
    <t>Newington</t>
  </si>
  <si>
    <t>http://www.smartgridsmartcity.com.au/Media-Releases/2013/March/Newington-grid-battery-trial.aspx?page=1&amp;amp;year=&amp;amp;month=&amp;amp;id=b3fa7fd7-efef-4dd9-a5b1-4beb193423a2</t>
  </si>
  <si>
    <t>13.03.2013</t>
  </si>
  <si>
    <t>Ausgrid</t>
  </si>
  <si>
    <t>ZEN Energy Systems</t>
  </si>
  <si>
    <t>http://www.smartgridsmartcity.com.au/</t>
  </si>
  <si>
    <t>Tozzi Energy Storage System - TESS</t>
  </si>
  <si>
    <t>A Microgrid storage system, integrating wind turbine TN535 supplied by Tozzi Nord (7 KW) and a PV plant (17 KW), has been installed in Sant&amp;#039;Alberto, Italy, inside a sheep farm and cheese factory. This energy storage system guarantees self-sustaining production and independency of the farm from the grid instability.</t>
  </si>
  <si>
    <t xml:space="preserve">Renewables Energy Time Shift, Grid-Connected Commercial (Reliability &amp;amp; Quality), Onsite Renewable Generation Shifting, </t>
  </si>
  <si>
    <t>via Forello</t>
  </si>
  <si>
    <t>Sant&amp;#039;Alberto</t>
  </si>
  <si>
    <t>Ravenna</t>
  </si>
  <si>
    <t>http://www.tre-energia.com/accumulo-di-energia.php</t>
  </si>
  <si>
    <t>09.04.2014</t>
  </si>
  <si>
    <t>Swiss Dual-Circuit Redox Flow Battery</t>
  </si>
  <si>
    <t>In November 2013 the Laboratory of Physical and Analytical Electrochemistry (LEPA) received funding from the Swiss Federal Office of Energy (SFOE) and other project partners to scale-up a dual-circuit redox flow battery to the demonstrator level. Our objective is to adapt a commerical 10 kW redox flow battery with secondary circuits which we will then operate and optimise to generate hydrogen alongside storing electrochemical energy. This approach is designed to complement electrochemical energy storage so as to circumvent the low energy density of the RFBs.</t>
  </si>
  <si>
    <t>Route des Chantons 51</t>
  </si>
  <si>
    <t>http://lepa.epfl.ch/RFBdemo</t>
  </si>
  <si>
    <t>Swiss Federal Office for Energy</t>
  </si>
  <si>
    <t>LEPA, EPFL</t>
  </si>
  <si>
    <t>Sinergy/City of Martigny</t>
  </si>
  <si>
    <t>Federal University</t>
  </si>
  <si>
    <t>Isle of Muck Microgrid System</t>
  </si>
  <si>
    <t>Muck is a small island off Scotland with a population of 38 people.  Diesel generators and intermittent wind generation has made up the entirety of their power supply until recently.  The battery array put in by Wind and Sun, accompanied by a PV array and additional wind turbines, has allowed a renewable-focused micro-grid which will significantly reduce the reliance on diesel power.</t>
  </si>
  <si>
    <t xml:space="preserve">Onsite Renewable Generation Shifting, Electric Supply Capacity, </t>
  </si>
  <si>
    <t>Isle of Muck</t>
  </si>
  <si>
    <t>PH41 2RP</t>
  </si>
  <si>
    <t>http://www.windandsun.co.uk/case-studies/islands-mini-grids/isle-of-muck.aspx#.U35AaPldXXo</t>
  </si>
  <si>
    <t>18.02.2013</t>
  </si>
  <si>
    <t>Isle of Muck Power Co Ltd</t>
  </si>
  <si>
    <t>Diesel Generator, 6 x 5 kW wind turbines, 33 kW PV array</t>
  </si>
  <si>
    <t>Isle of Muck Community Enterprise Ltd</t>
  </si>
  <si>
    <t>Isle of Muck Power Ltd.</t>
  </si>
  <si>
    <t>Wind &amp;amp; Sun LTD, Synergy Scotland</t>
  </si>
  <si>
    <t>SSE Contracting</t>
  </si>
  <si>
    <t>Evance Wind Turbines</t>
  </si>
  <si>
    <t>Senergy Econnect</t>
  </si>
  <si>
    <t>Big Lottery Fund</t>
  </si>
  <si>
    <t>Isle of Rum Microgrid System</t>
  </si>
  <si>
    <t>A National Nature Reserve, the Isle of Rum contracted Wind &amp;amp;amp; Sun to develop a micro-grid system capable of shifting their well-endowed hydro-generation resources to match peak loads more efficiently. A Sunny Island system was installed, now the system is well balanced, and the back-up diesel generators are automatically controlled by the Sunny Boy inverters.</t>
  </si>
  <si>
    <t xml:space="preserve">Onsite Renewable Generation Shifting, Electric Supply Capacity, Renewables Energy Time Shift, </t>
  </si>
  <si>
    <t>Isle of Rum</t>
  </si>
  <si>
    <t>PH43 4</t>
  </si>
  <si>
    <t>http://www.windandsun.co.uk/case-studies/islands-mini-grids/isle-of-rum.aspx#.U35RxfldXXo</t>
  </si>
  <si>
    <t>45 kW hydro turbines, Back up Diesel generators,</t>
  </si>
  <si>
    <t>G.G.Mackenzie Contractors Ltd</t>
  </si>
  <si>
    <t>DD.03.YYYY 15:03:22</t>
  </si>
  <si>
    <t>Isle of Eigg Electrification Project</t>
  </si>
  <si>
    <t>In 2008 Econnect Ventures partnered with the community on Isle of Eigg (population 87) to design and install a 100% renewable-powered micro-grid.  The 2 million USD project included PV, hydro, and wind generating stations all linked to a remotely-monitored battery array designed by Wind &amp;amp;amp; Sun LTD.</t>
  </si>
  <si>
    <t xml:space="preserve">Onsite Renewable Generation Shifting, Electric Supply Capacity, Frequency Regulation, Voltage Support, Load Following (Tertiary Balancing), </t>
  </si>
  <si>
    <t>Isle of Eigg</t>
  </si>
  <si>
    <t>PH42</t>
  </si>
  <si>
    <t>http://www.windandsun.co.uk/case-studies/islands-mini-grids/isle-of-eigg</t>
  </si>
  <si>
    <t>-scotland.aspx#.U35MFvldXXo</t>
  </si>
  <si>
    <t>Eigg Electric Ltd</t>
  </si>
  <si>
    <t>32 kW PV system, three hydro generation systems (6 kW, 6 kW &amp;amp;amp; 100 kW) and a 24 kW wind farm</t>
  </si>
  <si>
    <t>Econnect Ventures, Synergy Scotland</t>
  </si>
  <si>
    <t>Scottish Hydro Contracting</t>
  </si>
  <si>
    <t>DD.29.YYYY 17:29:03</t>
  </si>
  <si>
    <t xml:space="preserve">Fort Collins Utilities Four Cities Smart Grid Development Project - Facilities Site </t>
  </si>
  <si>
    <t>The project will address the research, development, and demonstration of a coordinated and integrated system of 3.5 MW of mixed distributed resources in Fort Collins, Colorado to achieve a 20-30 percent peak load reduction on two distribution feeders. These two feeders serve the planned FortZED Jump Start Zone (Ft. Collins Zero Energy District, in which the district creates as much thermal and electrical energy locally as it uses). This project will modernize and transform the electrical distribution system of the City of Fort Collins by reducing distribution feeder peak loads, increasing the penetration of renewables, and delivering improved efficiency and reliability to the grid and resource asset owners. Fort Collins is well positioned to successfully complete this project due to 1) the unique combination of world-class research facilities at Colorado State University, 2) participation of global industry leaders and local entrepreneurs able to commercialize the technology, 3) the City of Fort Collinsâ€™ focus on and investments in clean energy as a key pillar of future growth, and 4) the presence of a city-owned utility and extensive community support.    As a small portion of this project, thermal storage will be installed at the following sites:    Site 1: New Belgium Brewing -- deploys new 200-kW PV arrays with AE inverters; a 292-kW methane-based Gauscor CHP; a 650-kW CAT 3508C methane-based CHP; a 135-kW new thermal storage; and a 160-kW load shedding potentials.    Site 2: City of Fort Collins Facilities -- deploys a 500-kW conventional generator with Woodward controls and Eaton switchgear; a 92-kW thermal storage; a 5-kW PV array; a 62-kW HVAC and DSM; and 2x10kW Ford Escapes (PHEVs).    Site 3: Colorado State University - deploys an 80-kW thermal storage; an 80-kW fan variable speed drives; a 21.6-kW water fountain pumps; a 3.6-kW hot water heater controls; a 6-kW daylight control, and a 950-kW conventional gensets with Woodward controls and Eaton switchgear.</t>
  </si>
  <si>
    <t>Fort Collins</t>
  </si>
  <si>
    <t>http://www.smartgrid.epri.com/doc/Ft%20%20Collins%20RDSI%20Final.pdf</t>
  </si>
  <si>
    <t>07.06.2010</t>
  </si>
  <si>
    <t>Fort Collins Utilities Light &amp;amp;amp; Power</t>
  </si>
  <si>
    <t>City of Fort Collins</t>
  </si>
  <si>
    <t>ICE Energy</t>
  </si>
  <si>
    <t>Spirae</t>
  </si>
  <si>
    <t>Colorado State University</t>
  </si>
  <si>
    <t>The project will address the research, development, and demonstration of a coordinated and integrated system of 3.5 MW of mixed distributed resources in Fort Collins, Colorado to achieve a 20-30 percent peak load reduction on two distribution feeders.</t>
  </si>
  <si>
    <t>http://vpr.colostate.edu/pages/mainpage.htm</t>
  </si>
  <si>
    <t xml:space="preserve">Fort Collins Utilities Four Cities Smart Grid Development Project - CSU Site </t>
  </si>
  <si>
    <t>501 University Drive</t>
  </si>
  <si>
    <t>Fort Collins Light &amp;amp; Power</t>
  </si>
  <si>
    <t>NREL American Vanadium CellCube Test Site</t>
  </si>
  <si>
    <t>American Vanadium announces that the US Department of Energyâ€™s National Renewable Energy Laboratory (â€œNRELâ€) will evaluate and demonstrate the CellCube vanadium redox flow energy storage system at its state-of-the-art testing facility. After the demonstration of the energy storage system at NRELâ€™s facility in Golden, Colorado, the CellCube is designated for sale to a US utility.</t>
  </si>
  <si>
    <t xml:space="preserve">Renewables Capacity Firming, Grid-Connected Commercial (Reliability &amp;amp; Quality), Microgrid Capability, Electric Supply Capacity, Electric Bill Management, </t>
  </si>
  <si>
    <t>15013 Denver W Pkwy</t>
  </si>
  <si>
    <t>http://finance.yahoo.com/news/american-vanadium-announces-first-cellcube-141500761.html</t>
  </si>
  <si>
    <t>19.02.2014</t>
  </si>
  <si>
    <t>American Vanadium, Gildemeister Energy Solutions</t>
  </si>
  <si>
    <t>NREL is partnering with energy storage company American Vanadium to evaluate and demonstrate the CellCube vanadium redox flow energy storage system across grid-connected and off-grid applications involving long-term storage and balancing of renewables such as solar and wind power. The project ultimately seeks to enable storage of megawatts of grid energy over hours of time.</t>
  </si>
  <si>
    <t>http://www.nrel.gov/esi/research_prototype_amer_vanadium.html</t>
  </si>
  <si>
    <t xml:space="preserve">RDT&amp;amp;E for Advanced Energy Storage &amp;amp; Management Demonstration for USAF High Energy Demand Operations and Facilities </t>
  </si>
  <si>
    <t>The study will demonstrate, validate, and document practical and sustainable AESM concepts and technologies in an operational environment at the Maui High Performance Computing Center (MHPCC).  The efforts will assist the Air Force in moving toward Net Zero bases, energy independence, assurance, and security.     Additionally, the results will inform AESM implementation at Department of Defense (DoD) installations worldwide by providing details of broad-scale capability in providing power quality enhancement, reducing cost of operations, and assuring access to energy for high demand or challenged operations.     MHPCC is a 32,000-square-foot facility that was selected by AFRL-APTO for the AESM demonstration after evaluating its energy demands, existing and planned alternative energy sources, operational requirements, and its ability to meet Air Force energy efficiency and renewable energy efforts.  The facility will be installing roof-mounted solar panels, which will provide insight on storage for excess renewable energy, and instantaneous transition to support an uninterruptable operational environment.     AESM can utilize grid, wind, generator, or solar power for input in a multitude of operations. Furthermore, the control system and energy storage components can be customized to the unique requirements of each operation.     The data and lessons harnessed from the AESM demonstration will determine applicability of the technology to be scalable and transferrable. The results can also serve as a resource for future work in battery technology applications.</t>
  </si>
  <si>
    <t>550 Lipoa Pkwy</t>
  </si>
  <si>
    <t>Kihei</t>
  </si>
  <si>
    <t>http://www.wpafb.af.mil/news/story_print.asp?id=123362763</t>
  </si>
  <si>
    <t>11.09.2013</t>
  </si>
  <si>
    <t>15.07.2014</t>
  </si>
  <si>
    <t>US Air Force AFRL-APTO</t>
  </si>
  <si>
    <t>E2T</t>
  </si>
  <si>
    <t>Scripps Ranch Community Center BESS</t>
  </si>
  <si>
    <t>The City of San Diego developed a renewable energy and storage system for the Scripps Ranch Community Center. Utilizing funds from the Department of Energy, Solar America Cities and California&amp;#039;s Self-Generation Incentive Program, a 30 kW PV array and 100 kWh lithium ion battery was installed.   Princeton Power provided an Energy Storage Solution (ESS), for emergency preparedness and access to electricity for residents, comprised of Princeton Power Systems GTIB-100 inverters, a solar array, advanced lithium-ion batteries, and a Princeton Power Sytems Site Controller.</t>
  </si>
  <si>
    <t xml:space="preserve">Electric Bill Management with Renewables, Electric Supply Reserve Capacity - Non-Spinning, Microgrid Capability, Onsite Renewable Generation Shifting, Renewables Capacity Firming, </t>
  </si>
  <si>
    <t>11454 Blue Cypress Dr</t>
  </si>
  <si>
    <t>http://www.princetonpower.com/pdfs/scripps_ranch_cs.pdf</t>
  </si>
  <si>
    <t>26.09.2012</t>
  </si>
  <si>
    <t>30 kW PV</t>
  </si>
  <si>
    <t>City of San Diego</t>
  </si>
  <si>
    <t>Department of Energy, Solar America Cities</t>
  </si>
  <si>
    <t>California Public Utilities Commission, SGIP</t>
  </si>
  <si>
    <t>California Solar Initiative</t>
  </si>
  <si>
    <t>SDG&amp;amp;E Carmel Valley - Saft / ABB</t>
  </si>
  <si>
    <t>Saft and ABB supplied a 1 MW / 3 MWh lithium ion system to San Diego Gas and Electric (SDG&amp;amp;amp;E) for power quality and islanding.  SDG&amp;amp;amp;Eâ€™s Advanced Energy Storage (AES) system is: â€¢ Capable of dispatching 1,000 KW of power and supplying 3,000 kW-Hrs of energy â€¢ Equipped with smart inverters â€¢ One of the first systems in SDG&amp;amp;amp;Eâ€™s service territory with the ability to â€œIslandâ€ and â€œBlack Startâ€  Features: â€¢ System can be monitored/controlled locally or remotely â€¢ Four-quadrant operation (Watts and/or VARs) â€¢ Multiple modes of operation: Manual or Scheduled Dispatch, Peak Shaving, PV Smoothing, Islanding and Black Start</t>
  </si>
  <si>
    <t>http://energy.gov/sites/prod/files/2014/06/f17/EACJune2014-4Bialek.pdf</t>
  </si>
  <si>
    <t>San Diego Gas and Electric (SDG&amp;amp;E)</t>
  </si>
  <si>
    <t>Aquion AHI at Redwood Gate Ranch</t>
  </si>
  <si>
    <t>The final design of the solar hybrid off-grid microgrid included a 10.8 kW stationary photovoltaic array and a 60 kWh aqueous hybrid ion (AHI) battery pack. Average daily energy consumption was estimated at about 24 kWh with an average daily peak of 4 kW. The system is sized to support &amp;amp;gt;14 kW of instantaneous power in order to serve the maximum anticipated load. Loads include the main house, workshop/garage, guest house, pool filtration, and water pumping. The living spaces use a wood burning stove as the primary heat source and a propane-fueled in-floor radiant heat back up system. Water is heated by a solar thermal system. The system uses control software that enables integration, controls, optimization, automation, and networking of the microgrid components.</t>
  </si>
  <si>
    <t>Jenner</t>
  </si>
  <si>
    <t>http://www.aquionenergy.com/blog/look-aquions-latest-grid-installation-redwood-gate-ranch</t>
  </si>
  <si>
    <t>28.02.2013</t>
  </si>
  <si>
    <t>Private Individual</t>
  </si>
  <si>
    <t>Real Goods Solar</t>
  </si>
  <si>
    <t>http://www.battcon.com/PapersFinal2014/3%20Wiley%20Paper%202014%20Final.pdf</t>
  </si>
  <si>
    <t>TransGrid iDemand</t>
  </si>
  <si>
    <t>TransGridâ€™s iDemand system comprising of batteries, solar panels and LEDs was launched in November 2014 to facilitate research and engagement in demand management through a pilot project. The iDemand system at TransGridâ€™s Western Sydney site consists of a 400 kWh Lithium polymer battery system, 53 kW of polycrystalline silicon and 45 kW of thin film cadmium telluride solar panels, energy efficient lighting, with a web portal that updates key system output data every 5 to 30 seconds. Two research projects on the iDemand system were current as of April 2016: one with Green Trading Systems, and a second one with University of Sydney. Both related to peak optimisation by dynamic battery discharge.</t>
  </si>
  <si>
    <t>200 Old Wallgrove Road</t>
  </si>
  <si>
    <t>Horsley Park</t>
  </si>
  <si>
    <t>http://www.transgrid.com.au/what-we-do/innovation/idemand/iDemand%20Live%20Monitor/Pages/default.aspx</t>
  </si>
  <si>
    <t>11.06.2012</t>
  </si>
  <si>
    <t>Magellan Power</t>
  </si>
  <si>
    <t>enLighten</t>
  </si>
  <si>
    <t>Yellowdot</t>
  </si>
  <si>
    <t>Solgen</t>
  </si>
  <si>
    <t>4000 cycles</t>
  </si>
  <si>
    <t>Demand Management Innovation Allowance as determined by the Australian Energy Regulator</t>
  </si>
  <si>
    <t>Geli EOS enabled CODA Core System (City of Benicia City Hall)</t>
  </si>
  <si>
    <t>Enabled by the Geli Energy Operating System (EOS), the system includes eight(8)networked energy devices. This provides the City of Benicia with an energy dashboard for the 40kWh CODA Energy Storage System, the 175kW Solar PV installation as well as the three (3) EV chargers. It provides the city with demand charge management using both the energy storage system and demand management of the EV chargers. This is the first integration of energy storage with NEM in California.  Watch the video here: https://www.youtube.com/watch?v=3rLju16xZdA</t>
  </si>
  <si>
    <t>250 East L St</t>
  </si>
  <si>
    <t>Benicia</t>
  </si>
  <si>
    <t>http://www.sustainablebenicia.org/</t>
  </si>
  <si>
    <t>1 BTC Power Level 3 Fast EV Charger, 175 kW solar PV array</t>
  </si>
  <si>
    <t>City of Benicia</t>
  </si>
  <si>
    <t>Ideal Power, Statcon, BTC Power</t>
  </si>
  <si>
    <t>Geli, CODA Energy</t>
  </si>
  <si>
    <t>McCalmont Engineering</t>
  </si>
  <si>
    <t>Bass Electric</t>
  </si>
  <si>
    <t>http://www.energy.ca.gov/</t>
  </si>
  <si>
    <t>CODA Energy - CORE 40/30</t>
  </si>
  <si>
    <t>A 40kWh, UL Certified (UL1973), battery system comprised of 4 series connected identical 10kWh blocks, connected to a bidirectional 30kW inverter.  Used for &amp;quot;behind the meter&amp;quot; demand reduction, EV charging load management, and building power quality &amp;amp;amp; power factor, and renewable generation ramp control.</t>
  </si>
  <si>
    <t>http://www.codaenergy.com</t>
  </si>
  <si>
    <t>19.12.2014</t>
  </si>
  <si>
    <t>30kW for 1:20</t>
  </si>
  <si>
    <t>Peralta College Green Charge Networks GreenStation</t>
  </si>
  <si>
    <t>333 East 8th Street</t>
  </si>
  <si>
    <t>Power to Gas Plant in Reitbrook</t>
  </si>
  <si>
    <t>New developed 1 MW PEM electrolyser being the largest worldwide. The plant is in the market area of E.ON Hanse and feeding hydrogen into the local gas grid of Hamburg. The hydrogen rate will be maximum 265 m3/h.This advanced technology used is in comparison to conventional electrolysers of this size much more compact and considerably more efficient. Additonally, this technology offers better dynamics and overload capabilities.</t>
  </si>
  <si>
    <t>AllermÃ¶her Deich</t>
  </si>
  <si>
    <t>https://www.eon.com/en.html</t>
  </si>
  <si>
    <t>10.02.2014</t>
  </si>
  <si>
    <t>E.ON Hanse</t>
  </si>
  <si>
    <t>E.ON Energy Storage GmbH</t>
  </si>
  <si>
    <t>SolviCore</t>
  </si>
  <si>
    <t>Nationale Innovationsprogramm Wasserstoff- und Brennstoffzellentechnologie (NIP)</t>
  </si>
  <si>
    <t>SOPRA HAN University</t>
  </si>
  <si>
    <t>A large share of the world&amp;#039;s population, around 30%, does not have access to a permanent or effectively functioning electricity connection. Many of these people live in remote areas where it is not technically or economic infeasible to install an electric energy supply. A good solution is to generate the electricity locally using sustainable sources which are abundant in many of the areas in question, in order to establish a local electricity grid. Alfen recently developed the SOPRA system in order to make this possible.  SOPRA stands for Sustainable Off-grid Power Station for Rural Applications and provides for autonomous energy grids at locations where this was not previously feasible. The basic solution comprises a number of transformers, a battery pack and an advanced regulating system for the batteries, which is very mobile. The solution can therefore be used anywhere in the world. The system pays for itself within only a few years, as it replaces the expenditure on conventional energy sources such as oil and candles. Thanks to these savings in fuel costs, a SOPRA system is the ideal solution for even the poorest of countries.  The use of Lithium-ion batteries makes the SOPRA concept 10 times as compact as existing systems, so that the storage technology for approximately 10,000 users fits in a single 20 foot container. The choice for this type of battery also gives the system a long working life, while the batteries can be simply recycled.  The system works using solar energy, wind energy or water energy, but also with conventional energy sources as backup. The great advantage is that the sustainably generated energy is stored in the battery pack, rather than being lost. Due to various management and communication systems being integrated in the SOPRA concept, users can pay in a number of ways, consumption can be regulated and the system can be remote controlled. Alfen supplies the SOPRA concept on a turnkey basis, including the sustainable energy generation, the energy storage, the distribution network, the management and service and maintenance.</t>
  </si>
  <si>
    <t xml:space="preserve">On-Site Power, Renewables Capacity Firming, Microgrid Capability, Electric Energy Time Shift, </t>
  </si>
  <si>
    <t>Ruitenberglaan 26</t>
  </si>
  <si>
    <t>Arnhem</t>
  </si>
  <si>
    <t>Gelderland</t>
  </si>
  <si>
    <t>11.02.2014</t>
  </si>
  <si>
    <t>SOPRA Consortium</t>
  </si>
  <si>
    <t>SOPRA WUR Farm</t>
  </si>
  <si>
    <t xml:space="preserve">On-Site Power, Renewables Capacity Firming, Electric Energy Time Shift, Microgrid Capability, </t>
  </si>
  <si>
    <t>Edelhertweg 1</t>
  </si>
  <si>
    <t>Lelystad</t>
  </si>
  <si>
    <t>Flevoland</t>
  </si>
  <si>
    <t>SOPRA Zero Watt project</t>
  </si>
  <si>
    <t>Alfen recently developed the Sustainable Off-grid Power Station for Rural Applications (SOPRA) system which provides for autonomous energy grids at locations where this was not previously feasible. The basic solution comprises a number of transformers, a battery pack and an advanced regulating system for the batteries, which is very mobile. The solution can therefore be used anywhere in the world. The system pays for itself within only a few years, as it replaces the expenditure on conventional energy sources such as oil and candles. Thanks to these savings in fuel costs, a SOPRA system is the ideal solution for even the poorest of countries.  The use of Lithium-ion batteries makes the SOPRA concept 10 times as compact as existing systems, so that the storage technology for approximately 10,000 users fits in a single 20 foot container. The choice for this type of battery also gives the system a long working life, while the batteries can be simply recycled.  The system works using solar energy, wind energy or water energy, but also with conventional energy sources as backup. The great advantage is that the sustainably generated energy is stored in the battery pack, rather than being lost. Due to various management and communication systems being integrated in the SOPRA concept, users can pay in a number of ways, consumption can be regulated and the system can be remote controlled. Alfen supplies the SOPRA concept on a turnkey basis, including the sustainable energy generation, the energy storage, the distribution network, the management and service and maintenance.</t>
  </si>
  <si>
    <t>Hague</t>
  </si>
  <si>
    <t>Zuid Holland</t>
  </si>
  <si>
    <t>UCSD - Maxwell Technologies Ultracapacitor Bank</t>
  </si>
  <si>
    <t>Maxwell ultracapacitor energy storage system paired to Soitec&amp;#039;s concentrated photovoltaic system located on the campus of University of California, San Diego. The energy storage system will demonstrate the technical and economic benefit of PV power output smoothing. The system will also take advantage of other technology advances, including solar forecasting and predictive energy control to maximize the benefit of incorporating ultracapacitor energy storage.</t>
  </si>
  <si>
    <t xml:space="preserve">Frequency Regulation, Ramping, Renewables Capacity Firming, Voltage Support, </t>
  </si>
  <si>
    <t>http://www.sandia.gov/ess/docs/pr_conferences/2015/PR%204/2-Torre.pdf</t>
  </si>
  <si>
    <t>Soitec CPV</t>
  </si>
  <si>
    <t>Soitec</t>
  </si>
  <si>
    <t>Foz Tua Pumped Hydro Station</t>
  </si>
  <si>
    <t>Alijo</t>
  </si>
  <si>
    <t>http://www.a-nossa-energia.edp.pt/centros_produtores/empreendimento.php?item_id=80&amp;amp;cp_type=he</t>
  </si>
  <si>
    <t>Salamonde II Pumped Hydro Station</t>
  </si>
  <si>
    <t>Salamonde</t>
  </si>
  <si>
    <t>http://www.a-nossa-energia.edp.pt/centros_produtores/empreendimento.php?item_id=86&amp;amp;cp_type=he</t>
  </si>
  <si>
    <t>Frades I Pumped Hydro Station</t>
  </si>
  <si>
    <t>Frades</t>
  </si>
  <si>
    <t>http://www.a-nossa-energia.edp.pt/centros_produtores/empreendimento.php?item_id=26</t>
  </si>
  <si>
    <t>Vilarinho Furnas Pumped Hydro Station</t>
  </si>
  <si>
    <t>Assento</t>
  </si>
  <si>
    <t>http://www.a-nossa-energia.edp.pt/centros_produtores/empreendimento.php?item_id=63</t>
  </si>
  <si>
    <t>Slough Zero-Carbon Homes Community Energy Storage</t>
  </si>
  <si>
    <t>The new lithium batteries aim to ensure the power generated by the solar panels can flow as and when needed, with the technology integrating with the grid via S&amp;amp;amp;C&amp;#039;s Pure Wave Community Energy Storage System.  The pilot aims to find out if it is cheaper to install energy storage technology, than to replace transmission cables, with the project proving the first to be funded by the LCN that places batteries close to customers&amp;#039; homes, rather than at the point of use or at a substation.</t>
  </si>
  <si>
    <t xml:space="preserve">Renewables Energy Time Shift, Renewables Capacity Firming, </t>
  </si>
  <si>
    <t>135 High St, Chalvey, Slough, West Berkshire</t>
  </si>
  <si>
    <t>Slough</t>
  </si>
  <si>
    <t>SL1 2TW</t>
  </si>
  <si>
    <t>http://www.businessgreen.com/bg/news/2234037/sse-flicks-switch-on-zero-carbon-home-energy-storage-trial</t>
  </si>
  <si>
    <t>Fotonenboer &amp;#039;t Spieker Dairy Farm</t>
  </si>
  <si>
    <t>A dairy farm with robotic milkers needs electricity virtually all day long. This energy comes from the sun, from solar panels on the roof. The energy is stored in a CellCube FB 10-100 vanadium redox flow storage system which is the size of a small sea container.   The photon farmer in Vierakker is a joint project developed by Courage, InnovatieNetzwerk, which was set up by the Dutch Ministry of Agriculture, Nature and food quality LNV. Further participants are Alliander, Trinergie and the province of Gelderland.</t>
  </si>
  <si>
    <t xml:space="preserve">Electric Bill Management with Renewables, On-Site Power, Onsite Renewable Generation Shifting, </t>
  </si>
  <si>
    <t>Heerlerweg 1</t>
  </si>
  <si>
    <t>Vierakker</t>
  </si>
  <si>
    <t>7233 SG</t>
  </si>
  <si>
    <t>http://www.fotonenboer.nl</t>
  </si>
  <si>
    <t>Alliander N.V.</t>
  </si>
  <si>
    <t>&amp;#039;t Spieker Dairy Farm</t>
  </si>
  <si>
    <t>Trinergie</t>
  </si>
  <si>
    <t>Trinergie, Courage, InnovatieNetzwerk</t>
  </si>
  <si>
    <t>Long term performance data will be monitored remotely and will be available in the future.</t>
  </si>
  <si>
    <t>Eindhoven University of Technology</t>
  </si>
  <si>
    <t>Master Thesis</t>
  </si>
  <si>
    <t>www.tue.nl</t>
  </si>
  <si>
    <t>Battery Energy Storage System (BESS) - DC-Linked System</t>
  </si>
  <si>
    <t>The Karlsruhe Institute of Technology developed and installed an innovative DC-linked pilot storage system at KIT Campus North together with different industry partners. Surplus solar energy can be stored in the li-ion batteries and therefore is available at times of peak load and at night.  The KIT-developed central control unit (CCU) represents the higher automation level for long-term and strategic energy flow control, taking into account external variables. The system is self-sufficiently controlled depending on the operatorâ€™s load profile and measured system data, and the CCU ensures a smooth operation of the system in order to maximize battery performance.  System components: PV system of 37 kWp, two li-ion batteries of 25 and 50 kW, central control unit (CCU), two DC/DC converters of 25 kW each, DC/AC converter of 250 kW  Due to its modular design the capacity of the storage system is expandable up to 2 MWh.</t>
  </si>
  <si>
    <t xml:space="preserve">Onsite Renewable Generation Shifting, Distribution upgrade due to solar, Distribution upgrade due to wind, Renewables Energy Time Shift, Black Start, </t>
  </si>
  <si>
    <t>Kaiserstrasse 12</t>
  </si>
  <si>
    <t>Baden-Wuerttemberg</t>
  </si>
  <si>
    <t>http://www.competence-e.kit.edu</t>
  </si>
  <si>
    <t>Karlsruhe Insitute of Technology</t>
  </si>
  <si>
    <t>Siemens AG</t>
  </si>
  <si>
    <t>Battery Energy Storage System (BESS) - AC-Linked System</t>
  </si>
  <si>
    <t>The Karlsruhe Institute of Technology developed and installed an innovative AC-linked pilot storage system at KIT Campus North together with industry partners. Surplus solar energy can be stored in the li-ion batteries and therefore is available at times of peak load and at night.  The KIT-developed central control unit (CCU) represents the higher automation level for long-term and strategic energy flow control, taking into account external variables. The system is self-sufficiently controlled depending on the operatorâ€™s load profile and measured system data, and the CCU ensures a smooth operation of the system in order to maximize battery performance.  System components: PV system of 37 kWp with DC/AC converter, one li-ion battery of 25 kWh, central control unit (CCU), bidirectional DC/AC converter of 30 kW  Due to its modular design the capacity of the storage system is expandable.</t>
  </si>
  <si>
    <t xml:space="preserve">Onsite Renewable Generation Shifting, Distribution upgrade due to solar, Distribution upgrade due to wind, Renewables Energy Time Shift, </t>
  </si>
  <si>
    <t>American Vanadium Corp. MTA CellCube Installation</t>
  </si>
  <si>
    <t>The CellCube is a flow battery. It pumps electrolyte through stacks of electrochemical cells causing flow batteries to be one of the few cost-effective options for storing energy for multiple hours in a row.   The CellCube(TM) is a fully commercial energy storage system that has been sold and installed across Europe, Asia and Africa, with more than 60 systems currently in operation at customer sites worldwide. The CellCube(TM) system is modular and can serve loads from 10kW to multi-MWs and, as a flow battery, the system excels at providing multiple hours of energy for long-duration requirements.</t>
  </si>
  <si>
    <t xml:space="preserve">Grid-Connected Commercial (Reliability &amp;amp; Quality), Electric Bill Management, Electric Supply Capacity, Black Start, Electric Energy Time Shift, </t>
  </si>
  <si>
    <t>2 Broadway</t>
  </si>
  <si>
    <t>http://www.americanvanadium.com/cms-assets/documents/162358-776817.avcnrapr232014.pdf</t>
  </si>
  <si>
    <t>American Vanadium Corp.</t>
  </si>
  <si>
    <t>Gildemeister Energy Solutions and SMA</t>
  </si>
  <si>
    <t>American Vanadium Corp./ Gildemeister Energy Solutions</t>
  </si>
  <si>
    <t>Citizens Bank - Green Mountain Power Ice Energy Project 2</t>
  </si>
  <si>
    <t>Ice Energyâ€™s flagship Ice Bear system enables a powerful change in how â€“ and more importantly when â€“ energy is consumed for air conditioning. The Ice Bear system is an intelligent distributed energy storage solution that works in conjunction with commercial direct-expansion (DX) air-conditioning systems, specifically the refrigerant-based, 4-20-ton packaged rooftop systems common to most small to mid-sized commercial buildings.  The system stores energy at night, when electricity generation is cleaner, more efficient and less expensive, and delivers that energy during the peak of the day to provide cooling to the building. Daytime energy demand from air conditioning â€“ typically 40-50% of a buildingâ€™s electricity use during peak daytime hours â€“ can be reduced significantly. In kilowatts, each Ice Bear delivers an average reduction of 12 kW of source equivalent peak demand for a minimum of 6 hours daily, shifting 72 kW-hours of on-peak energy to off-peak hours.  Ice Bear units are typically owned by utilities and installed at distributed locations behind the customer meter on commercial and industrial sites. When aggregated and deployed at scale, a typical utility deployment will shift the operation of thousands of commercial AC condensing units from on-peak periods to off-peak periods, reducing electric system demand, improving electric system load factor, reducing electric system costs, and improving overall electric system efficiency and power quality.</t>
  </si>
  <si>
    <t>47 Merchants Row</t>
  </si>
  <si>
    <t>St Charles City Purchasing Department - Ice Energy</t>
  </si>
  <si>
    <t>Ice Energyâ€™s flagship Ice Bear system enables a powerful change in how â€“ and more importantly when â€“ energy is consumed for air conditioning. The Ice Bear system is an intelligent distributed energy storage solution that works in conjunction with commercial direct-expansion (DX) air-conditioning systems, specifically the refrigerant-based, 4-20-ton packaged rooftop systems common to most small to mid-sized commercial buildings.  The system stores energy at night, when electricity generation is cleaner, more efficient and less expensive, and delivers that energy during the peak of the day to provide cooling to the building. Daytime energy demand from air conditioning â€“ typically 40-50% of a buildingâ€™s electricity use during peak daytime hours â€“ can be reduced significantly. In kilowatts, each Ice Bear delivers an average reduction of 12 kW of source equivalent peak demand for a minimum of 6 hours daily, shifting 72 kW-hours of on-peak energy to off-peak hours. Ice Bear units are typically owned by utilities and installed at distributed locations behind the customer meter on commercial and industrial sites.  When aggregated and deployed at scale, a typical utility deployment will shift the operation of thousands of commercial AC condensing units from on-peak periods to off-peak periods, reducing electric system demand, improving electric system load factor, reducing electric system costs, and improving overall electric system efficiency and power quality.</t>
  </si>
  <si>
    <t>200 Devereaux Way</t>
  </si>
  <si>
    <t>St Charles</t>
  </si>
  <si>
    <t>02.07.2013</t>
  </si>
  <si>
    <t>Wilson Creek Winery - Ice Energy</t>
  </si>
  <si>
    <t>35960 Rancho California</t>
  </si>
  <si>
    <t>10.08.2013</t>
  </si>
  <si>
    <t>Ponte Winery - Ice Energy</t>
  </si>
  <si>
    <t>35053 Rancho California Road</t>
  </si>
  <si>
    <t>21.03.2013</t>
  </si>
  <si>
    <t>Tozzi Green - Madagascar</t>
  </si>
  <si>
    <t>A Stand Alone energy storage system, integrating wind turbine TN535 supplied by Tozzi Nord (10 KW) and a PV plant (3 KW), has been installed in Satrokala, Madagascar, close to a small village.   This energy storage system sets in motion an important pumping water plant. In this way it allows the supply of 12,000 liters of water daily, matching the estimated average consumption of water of the local population. The system is also able to meet the energy needs of a local nursery in addition to Tozzi offices.  This initiative is part of a wider project of Tozzi Industrial Group committed to resolving energy supply problems in the countries of subtropical belt, accordingly to the sustainable development principles.</t>
  </si>
  <si>
    <t>Satrokala</t>
  </si>
  <si>
    <t>Fianarantsoa</t>
  </si>
  <si>
    <t>http://www.tozzigreen.com/</t>
  </si>
  <si>
    <t>17.04.2013</t>
  </si>
  <si>
    <t>Tozzi Green</t>
  </si>
  <si>
    <t>TRE SpA Tozzi Renewable Energy</t>
  </si>
  <si>
    <t>Brooklyn Army Terminal Smart Grid Demonstration Project</t>
  </si>
  <si>
    <t>NYCEDC&amp;#039;s Brooklyn Army Terminal Smart Grid Demonstration Project, a partnership with Con Edison through the Dept. of Energy, integrates battery storage, solar PV, and building management systems. The system demonstrates the benefits of on-site renewable energy generation coupled with energy storage systems to reduce peak energy demands and offset energy costs.   http://www.nycedc.com/industry/clean-technology-energy</t>
  </si>
  <si>
    <t>140 58th S</t>
  </si>
  <si>
    <t>http://www.nycedc.com/program/smart-grid-brooklyn-army-terminal</t>
  </si>
  <si>
    <t>01.11.2010</t>
  </si>
  <si>
    <t>Future Energy Development; Kanta Electric; ABM Systems; Viridity Energy</t>
  </si>
  <si>
    <t>New York City Economic Development Corporation</t>
  </si>
  <si>
    <t>Plaza Construction</t>
  </si>
  <si>
    <t>Solar Grid Storage Hackettstown</t>
  </si>
  <si>
    <t>Solar Grid Storage targets projects ranging from 150kW to 10MW. The PowerFactorâ„¢ inverter acts as a standard solar inverter delivering AC power to the building, but is also shared with the PowerFactorâ„¢ battery making it available to the grid operator who can call upon it to temporarily charge or discharge the battery to help balance power on the grid balancing to net zero on an hourly basis. The PowerFactorâ„¢ system has the additional benefit of allowing the PV system to operate in power outages, something standard PV projects cannot offer.</t>
  </si>
  <si>
    <t>Hackettstown</t>
  </si>
  <si>
    <t>http://solargridstorage.com/</t>
  </si>
  <si>
    <t>250kWp Roof Mounted Solar PV</t>
  </si>
  <si>
    <t>Solar Grid Storage, Advanced Solar Products</t>
  </si>
  <si>
    <t>Solar Grid Storage Denville</t>
  </si>
  <si>
    <t>Denville</t>
  </si>
  <si>
    <t>200kWp Roof Mounted Solar PV</t>
  </si>
  <si>
    <t>PSU GridSTAR Microgrid Test Center</t>
  </si>
  <si>
    <t>Solar Grid Storage installed a PowerFactor250â„¢ system within this demonstration microgrid project and continues to operate and maintain the system, which came online in April 2013. Penn State University runs the GridSTAR center whose mission is to empower regional stakeholders through the integration of renewables and advanced technologies such as energy storage and electric vehicle charging. This microgrid provides an immersive learning environment through educational activities and business partnerships. Utilities, grid operators, manufacturers, installers, policy makers and developers will all gain expertise and experience through this project helping to usher in a more efficient, cost effective, reliable and resilient grid of the future. The PowerFactor250â„¢ system provides critical data serving the GridSTAR mission.</t>
  </si>
  <si>
    <t xml:space="preserve">Frequency Regulation, Microgrid Capability, </t>
  </si>
  <si>
    <t>1200 Normandy Place, The Navy Yard</t>
  </si>
  <si>
    <t>https://smartenergyacademy.psu.edu/gridstar//grid-energy-storage-pilot-system-deployed-navy-yard</t>
  </si>
  <si>
    <t>01.04.2013</t>
  </si>
  <si>
    <t>Penn State University</t>
  </si>
  <si>
    <t>https://smartenergyacademy.psu.edu/</t>
  </si>
  <si>
    <t xml:space="preserve">Magellan GPSS - SWR </t>
  </si>
  <si>
    <t>This Grid Power Support System (GPSS) energy storage system was designed specifically for the SWER (Single Wire Earth Return) power transmission system. The SWER power lines are used throughout the world, with the network here in Australia being one of the largest, covering 200,000 km and servicing approximately 100,000 rural customers. The SWER power lines were first utilised after WWII because they offered a simple, low cost power solution by supplying power through a single wire and circulating it back via the earth.  Currently however, the SWER power line network suffers from poor voltage regulation, poor power factor and overload capability.  The GPSS-SWR consists of a single phase rugged IGBT bi-directional inverter, and 100 kWh of Lithium Iron Phosphate batteries. The primary function of GPSS-SWR is voltage regulation, power factor correction, peak current injection (to clear the downstream fuse) and to provide UPS function. The GPSS-SWR was assembled in a 10&amp;#039; container and was supplied to a Queensland utility in 2010.</t>
  </si>
  <si>
    <t xml:space="preserve">Black Start, Load Following (Tertiary Balancing), Renewables Energy Time Shift, Voltage Support, </t>
  </si>
  <si>
    <t>http://magellanpower.com.au/Products/Renewable-Energy-and-Energy-Storage-Systems/Utility-Scale-Energy-Storage</t>
  </si>
  <si>
    <t>Halotechnics Advanced Molten Glass for Heat Transfer and Thermal Energy Storage</t>
  </si>
  <si>
    <t>Halotechnics is developing a high-temperature thermal energy storage system using a new thermal-storage and heat-transfer material: earth-abundant and low-melting-point molten glass. Heat storage materials are critical to the energy storage process. In solar thermal storage systems, heat can be stored in these materials during the day and released at night--when the sun is not out--to drive a turbine and produce electricity. In nuclear storage systems, heat can be stored in these materials at night and released to produce electricity during daytime peak-demand hours.   Halotechnics new thermal storage material targets a price that is potentially cheaper than the molten salt used in most commercial solar thermal storage systems today. It is also extremely stable at temperatures up to 1200Â°C--hundreds of degrees hotter than the highest temperature molten salt can handle. Being able to function at high temperatures will significantly increase the efficiency of turning heat into electricity. Halotechnics is developing a scalable system to pump, heat, store, and discharge the molten glass. The company is leveraging technology used in the modern glass industry, which has decades of experience handling molten glass.</t>
  </si>
  <si>
    <t>Emeryille</t>
  </si>
  <si>
    <t>http://arpa-e.energy.gov/?q=slick-sheet-project/molten-glass-thermal-storage</t>
  </si>
  <si>
    <t>Halotecnics</t>
  </si>
  <si>
    <t>High Energy Advanced Thermal Storage</t>
  </si>
  <si>
    <t>SmartRegion Pellworm (Vanadium Redox Flow)</t>
  </si>
  <si>
    <t>The project consists of the installation and operation of different complementary decentral storage technologies with a focus on innovative batteries. There is an integration of flexible loads on household level, central optimization of storage system by means of an energy management system, and analysis and real implementation of future business models with installed storage system.   There is a key focus on higher utilization of renewables within the region and more efficient integration into a congested distribution grid. Thus, the project plays an important role for customer interaction, technology acceptance and community collaboration. Lastly, the project led to the development of a storage blueprint in a future decentral energy system.  http://forschung-energiespeicher.info/batterie-im-netz/projektliste/projekt-einzelansicht/104/Hybrides_Speichersystem_basiert_auf_Erneuerbaren/</t>
  </si>
  <si>
    <t>Gildemeister / DMG Mori Seiki</t>
  </si>
  <si>
    <t>See Link in Description</t>
  </si>
  <si>
    <t>M5BAT (Modular Multi-Megawatt Multi-Technology Medium-Voltage Battery Storage)</t>
  </si>
  <si>
    <t>The goal of this collaborative project is the construction and operation of a  stationary battery facility with a rated power of 5MW in a specially converted building at RWTH Aachen University in Aachen, Germany. E.ON, SMA, Exide, and RWTH Aachen University are involved in the project as project partners. E.ON New Build &amp;amp;amp; Technology will be responsible for modification and equipping of the building. Lead-acid battery strings will be installed by Exide, and battery inverters will be supplied by SMA. RWTH Aachen will be responsible for technical supervision, scientific research, operation and testing. The battery system will be connected to the local medium voltage grid and used to balance energy supplies. Capacities of up to 5MW will be traded in real-time on the energy market by E.ON Global Commodities over a two year period.</t>
  </si>
  <si>
    <t>HÃ¼ttenstr</t>
  </si>
  <si>
    <t>Aachen</t>
  </si>
  <si>
    <t>http://www.m5bat.de</t>
  </si>
  <si>
    <t>30.06.2017</t>
  </si>
  <si>
    <t>Infrawest</t>
  </si>
  <si>
    <t>RWTH Aachen</t>
  </si>
  <si>
    <t>Federal Ministry for Economic Affairs and Energy (BMWi), FÃ¶rderinitiative Energiespeicher</t>
  </si>
  <si>
    <t>E.ON &amp;quot;Power to Gas&amp;quot; Pilot Plant Falkenhagen</t>
  </si>
  <si>
    <t>2 MW of power to gas technology demonstrating on a green field the process chain, which involves wind power, electrolyser, gas treatment, gas measurement, hydrogen injection into the gas grid. The gas, maximum 360 m3/h, is sold to the end consumer market. The project will provide experience in building, consenting and market mechanisms. The machinery of the plant is based on state of the art technology.</t>
  </si>
  <si>
    <t>Tannenkoppelweg</t>
  </si>
  <si>
    <t>Falkenhagen</t>
  </si>
  <si>
    <t>http://www.eon.com/en/media/news/press-releases/2014/9/1/eon-power-to-gas-pilot-unit-falkenhagen.html</t>
  </si>
  <si>
    <t>E.ON EDIS (power), Ontras (gas)</t>
  </si>
  <si>
    <t>Swissgas</t>
  </si>
  <si>
    <t>Ice Energy project at 950 Twin View Blvd</t>
  </si>
  <si>
    <t xml:space="preserve">Electric Supply Capacity, Electric Bill Management, </t>
  </si>
  <si>
    <t>950 Twin View Blvd</t>
  </si>
  <si>
    <t>05.12.2013</t>
  </si>
  <si>
    <t>Redding Electric Utility (REU)</t>
  </si>
  <si>
    <t xml:space="preserve">Ice Energy project at 2010 Churn Creek Rd </t>
  </si>
  <si>
    <t>2010 Churn Creek Rd</t>
  </si>
  <si>
    <t>17.10.2013</t>
  </si>
  <si>
    <t xml:space="preserve">Ice Energy project at 100 Lake Blvd </t>
  </si>
  <si>
    <t>100 Lake Blvd</t>
  </si>
  <si>
    <t xml:space="preserve">Ice Energy project at 280 Hartnell Ave </t>
  </si>
  <si>
    <t>280 Hartnell Ave</t>
  </si>
  <si>
    <t>16.08.2013</t>
  </si>
  <si>
    <t xml:space="preserve">Ice Energy project at 2680 Radio Ln </t>
  </si>
  <si>
    <t>2680 Radio Ln</t>
  </si>
  <si>
    <t>Ice Energy Project at 1540 Charles Dr Ste B</t>
  </si>
  <si>
    <t>The Ice Bear system is an intelligent distributed energy storage solution that works in conjunction with commercial direct-expansion (DX) air-conditioning systems, specifically the refrigerant-based, 4-20-ton packaged rooftop systems common to most small to mid-sized commercial buildings.  The system stores energy at night, when electricity generation is cleaner, more efficient and less expensive, and delivers that energy during the peak of the day to provide cooling to the building. Daytime energy demand from air conditioning â€“ typically 40-50% of a buildingâ€™s electricity use during peak daytime hours â€“ can be reduced significantly. In kilowatts, each Ice Bear delivers an average reduction of 12 kW of source equivalent peak demand for a minimum of 6 hours daily, shifting 72 kW-hours of on-peak energy to off-peak hours. Ice Bear units are typically owned by utilities and installed at distributed locations behind the customer meter on commercial and industrial sites.  When aggregated and deployed at scale, a typical utility deployment will shift the operation of thousands of commercial AC condensing units from on-peak periods to off-peak periods, reducing electric system demand, improving electric system load factor, reducing electric system costs, and improving overall electric system efficiency and power quality.</t>
  </si>
  <si>
    <t>1540 Charles Dr Ste B</t>
  </si>
  <si>
    <t>The Old Pine St Schoolhouse (Cheesecakes Unlimited Restaurant) - Ice Energy</t>
  </si>
  <si>
    <t>1135 Pine St</t>
  </si>
  <si>
    <t>09.07.2013</t>
  </si>
  <si>
    <t>Redding Furniture and Mattress - Ice Energy</t>
  </si>
  <si>
    <t>30 Lake Blvd</t>
  </si>
  <si>
    <t>24.05.2013</t>
  </si>
  <si>
    <t>Redding Subaru - Ice Energy</t>
  </si>
  <si>
    <t>481 E Cypress Ave</t>
  </si>
  <si>
    <t>09.04.2013</t>
  </si>
  <si>
    <t>Valley Ace Hardware - Ice Energy</t>
  </si>
  <si>
    <t>Ice Energyâ€™s flagship Ice Bear system enables a powerful change in how â€“ and more importantly when â€“ energy is consumed for air conditioning. The Ice Bear system is an intelligent distributed energy storage solution that works in conjunction with commercial direct-expansion (DX) air-conditioning systems, specifically the refrigerant-based, 4-20-ton packaged rooftop systems common to most small to mid-sized commercial buildings.  The system stores energy at night, when electricity generation is cleaner, more efficient and less expensive, and delivers that energy during the peak of the day to provide cooling to the building. Daytime energy demand from air conditioning â€“ typically 40-50% of a buildingâ€™s electricity use during peak daytime hours â€“ can be reduced significantly. In kilowatts, each Ice Bear delivers an average reduction of 12 kW of source equivalent peak demand for a minimum of 6 hours daily, shifting 72 kW-hours of on-peak energy to off-peak hours.   Ice Bear units are typically owned by utilities and installed at distributed locations behind the customer meter on commercial and industrial sites. When aggregated and deployed at scale, a typical utility deployment will shift the operation of thousands of commercial AC condensing units from on-peak periods to off-peak periods, reducing electric system demand, improving electric system load factor, reducing electric system costs, and improving overall electric system efficiency and power quality.</t>
  </si>
  <si>
    <t>1350 Hartnell Ave</t>
  </si>
  <si>
    <t>Mountain View Medical Group - Ice Energy</t>
  </si>
  <si>
    <t>1920 California St</t>
  </si>
  <si>
    <t>Angelo&amp;#039;s Pizza Parlor - Ice Energy</t>
  </si>
  <si>
    <t>1774 California St</t>
  </si>
  <si>
    <t>Kohl&amp;#039;s Department Store - Ice Energy</t>
  </si>
  <si>
    <t>895 Browning St</t>
  </si>
  <si>
    <t>05.04.2013</t>
  </si>
  <si>
    <t>Tortilla Flats Restaurant - Ice Energy</t>
  </si>
  <si>
    <t>2800 Park Marina Dr</t>
  </si>
  <si>
    <t>Skyway Recreation Products - Ice Energy</t>
  </si>
  <si>
    <t>4451 Caterpillar Rd</t>
  </si>
  <si>
    <t>San Francisco Residence - Ice Energy</t>
  </si>
  <si>
    <t>122 Rutland St</t>
  </si>
  <si>
    <t>Ice Energy project at 20th Street West</t>
  </si>
  <si>
    <t>20th Street West</t>
  </si>
  <si>
    <t>12.08.2013</t>
  </si>
  <si>
    <t>Ice Energy project at 27140 Eucalyptus Ave Suite A</t>
  </si>
  <si>
    <t>27140 Eucalyptus Ave Suite A</t>
  </si>
  <si>
    <t>Moreno Valley</t>
  </si>
  <si>
    <t>Moreno Valley Utility</t>
  </si>
  <si>
    <t>Ice Energy project at 27130 Eucalyptus Ave Ste D</t>
  </si>
  <si>
    <t>Ice Energyâ€™s flagship Ice Bear system enables a powerful change in how â€“ and more importantly when â€“ energy is consumed for air conditioning. The Ice Bear system is an intelligent distributed energy storage solution that works in conjunction with commercial direct-expansion (DX) air-conditioning systems, specifically the refrigerant-based, 4-20-ton packaged rooftop systems common to most small to mid-sized commercial buildings. The system stores energy at night, when electricity generation is cleaner, more efficient and less expensive, and delivers that energy during the peak of the day to provide cooling to the building. Daytime energy demand from air conditioning â€“typically 40-50% of a buildingâ€™s electricity use during peak daytime hours â€“ can be reduced significantly. In kilowatts, each Ice Bear delivers an average reduction of 12 kW of source equivalent peak demand for a minimum of 6 hours daily, shifting 72 kW-hours of on-peak energy to off-peak hours. Ice Bear units are typically owned by utilities and installed at distributed locations behind the customer meter on commercial and industrial sites. When aggregated and deployed at scale, a typical utility deployment will shift the operation of thousands of commercial AC condensing units from on-peak periods to off-peak periods, reducing electric system demand, improving electric system load factor, reducing electric system costs, and improving overall electric system efficiency and power quality.</t>
  </si>
  <si>
    <t>27130 Eucalyptus Ave Ste D</t>
  </si>
  <si>
    <t>Ice Energy project at 27110 Eucalyptus Ave ste E</t>
  </si>
  <si>
    <t>27110 Eucalyptus Ave ste E</t>
  </si>
  <si>
    <t>Ice Energy project at 27120 Eucalyptus Ave Ste B</t>
  </si>
  <si>
    <t>27120 Eucalyptus Ave Ste B</t>
  </si>
  <si>
    <t>Ice Energy project at 27200 Eucalyptus Ave</t>
  </si>
  <si>
    <t>27200 Eucalyptus Ave</t>
  </si>
  <si>
    <t>Ice Energy project at 1200 W Ogden Ave</t>
  </si>
  <si>
    <t>1200 W Ogden Avenue</t>
  </si>
  <si>
    <t>Naperville</t>
  </si>
  <si>
    <t>Ice Energy project at 348 Boston Post Road</t>
  </si>
  <si>
    <t>348 Boston Post Road</t>
  </si>
  <si>
    <t>08.08.2013</t>
  </si>
  <si>
    <t>Ice Energy project at 385 Boston Post Road</t>
  </si>
  <si>
    <t>385 Boston Post Road</t>
  </si>
  <si>
    <t>Ice Energy project at 7211 S. 16TH ST</t>
  </si>
  <si>
    <t>7211 S. 16TH ST</t>
  </si>
  <si>
    <t>03.05.2013</t>
  </si>
  <si>
    <t xml:space="preserve">Ice Energy project at 2143 Hilltop Dr </t>
  </si>
  <si>
    <t>2143 Hilltop Dr</t>
  </si>
  <si>
    <t>26.12.2013</t>
  </si>
  <si>
    <t>Ice Energy project at 2155 Hilltop Dr Ste A</t>
  </si>
  <si>
    <t>2155 Hilltop Dr Ste A</t>
  </si>
  <si>
    <t xml:space="preserve">Ice Energy project at 2131 Hilltop Dr </t>
  </si>
  <si>
    <t>2131 Hilltop Dr</t>
  </si>
  <si>
    <t xml:space="preserve">Ice Energy project at 1894 Churn Creek Rd </t>
  </si>
  <si>
    <t>1894 Churn Creek Rd</t>
  </si>
  <si>
    <t>Redwood City Parking Garage Green Charge Networks Greenstation</t>
  </si>
  <si>
    <t>750 Marshall Street</t>
  </si>
  <si>
    <t>http://www.prnewswire.com/news-releases/green-charge-networks-helps-california-city-achieve-sustainability-goals-through-intelligent-energy-storage-255172661.html</t>
  </si>
  <si>
    <t>Confidential (Green Charge Network Customer)</t>
  </si>
  <si>
    <t>Redwood City Public Library Green Charge Networks Greenstation</t>
  </si>
  <si>
    <t>339 Marine Parkway</t>
  </si>
  <si>
    <t>Isentropic Demonstration Project</t>
  </si>
  <si>
    <t>Using Isentropic Ltd&amp;#039;s innovative combined heat pump/heat engine, electricity is used to create a large temperature difference (+500 C hot and -160 C cold), which can then be stored in two low-cost insulated tanks filled with crushed rock. Recombining the hot and cold regenerates the electricity with an overall round-trip efficiency of 75%. IsentropicÂ® PHES system is normally located within a steel-framed building. The storage material (crushed rock) is ideally sourced from a local quarry or mine. Assuming suitable rock is available, the only operations required are to crush the rock, grade it, wash it and dry it. The stores are designed so that they can be easily transported in smaller sections and then assembled on site.  The facility is capable of 1,900kW charging (input) power.</t>
  </si>
  <si>
    <t xml:space="preserve">Stationary Transmission/Distribution Upgrade Deferral, Renewables Energy Time Shift, Electric Energy Time Shift, Voltage Support, Frequency Regulation, </t>
  </si>
  <si>
    <t>Toton</t>
  </si>
  <si>
    <t>Nottinghamshire</t>
  </si>
  <si>
    <t>http://www.isentropic.co.uk</t>
  </si>
  <si>
    <t>24.01.2014</t>
  </si>
  <si>
    <t>Isentropic Ltd</t>
  </si>
  <si>
    <t>Energy Technologies Institute</t>
  </si>
  <si>
    <t>FIAMM Green Energy Island</t>
  </si>
  <si>
    <t>The plant has an appropriate storage capacity thanks to Fiamm SoNick salt batteries. It is linked to the grid of the production plant and it has a peak power of 181 kW and a storage capacity of 230 kWh.</t>
  </si>
  <si>
    <t>Via Dovaro, 8 - Lonigo (VI)</t>
  </si>
  <si>
    <t>Almisano</t>
  </si>
  <si>
    <t>http://www.fiamm.com/it/emea/energy-storage.aspx</t>
  </si>
  <si>
    <t>FIAMM spa</t>
  </si>
  <si>
    <t>Galileia (Padoua University), Terni Energia, Elettronica Santerno</t>
  </si>
  <si>
    <t>Xcel SolarTAC CES Test</t>
  </si>
  <si>
    <t>The Solar Technology Acceleration Center  (SolarTAC) is an integrated, world-class  facility where the solar industry and  solar energy users can test, validate and  demonstrate advanced solar technologies  under actual field conditions.  With the lowest cost of ownership and zero ambient emissions, sodium energy backup systems are designed to operate in extreme temperature conditions (-40Â°C to +65Â°C). Â Able to execute more than 4500 cycles at 80% DoD. No cooling required and integrated BMS. Project includes 1 CABINET (3 Z37 620V 38Ah), PV smoothing, and load shifting.</t>
  </si>
  <si>
    <t xml:space="preserve">Grid-Connected Residential (Reliability), Renewables Capacity Firming, Onsite Renewable Generation Shifting, </t>
  </si>
  <si>
    <t>2700-2800 Hudson Mile Rd</t>
  </si>
  <si>
    <t>Watkins</t>
  </si>
  <si>
    <t>http://www.solartac.org/About/Members/XcelEnergy.aspx</t>
  </si>
  <si>
    <t>FIAMM, Xcel Energy SolarTac</t>
  </si>
  <si>
    <t>Xcel Energy Solar Technology Acceleration Center</t>
  </si>
  <si>
    <t>The Solar Technology Acceleration Center  (SolarTAC) is an integrated, world-class  facility where the solar industry and  solar energy users can test, validate and  demonstrate advanced solar technologies  under actual field conditions The SolarTAC  mission is to increase the performance,  cost-effectiveness and reliability of solar  energy products for rapid deployment in the  growing commercial market.</t>
  </si>
  <si>
    <t>www.solartac.org</t>
  </si>
  <si>
    <t>Smart Polygeneration Microgrid, Univeristy of Genoa</t>
  </si>
  <si>
    <t>The University of Genoa developed a smart polygeneration microgrid for the campus of Savona that was officially commissioned on February 12, 2014. The whole infrastructure was assembled by Siemens Italia Spa, which won the public tender to build the microgrid.   Since then, the campus has largely generated enough power to satisfy its own needs with the help of several networked energy producers â€“ with total capacity of 250 kW of electricity and 300 kW of heating. Three highly efficient gas micro</t>
  </si>
  <si>
    <t xml:space="preserve">Renewables Capacity Firming, Renewables Energy Time Shift, Microgrid Capability, </t>
  </si>
  <si>
    <t>University of Genoa</t>
  </si>
  <si>
    <t>Savona</t>
  </si>
  <si>
    <t>Liguria</t>
  </si>
  <si>
    <t>I-17100</t>
  </si>
  <si>
    <t>http://w3.siemens.com/smartgrid/global/SiteCollectionDocuments/References/Reference%20Flyer%20Microgrid%20Savona_e.PDF</t>
  </si>
  <si>
    <t>12.02.2014</t>
  </si>
  <si>
    <t>Ev Charging Stations, PV Array</t>
  </si>
  <si>
    <t>Nidec, Aros</t>
  </si>
  <si>
    <t>FIAMM Energy Storage Solutions, Siemens AG</t>
  </si>
  <si>
    <t>Network Infrastructures &amp;amp; Complex Electrical Energy Systems, University of Genoa</t>
  </si>
  <si>
    <t>http://www.cens.unige.it/ricerca/gruppo/nices-lab</t>
  </si>
  <si>
    <t>SMUD Solar EV Charge Port</t>
  </si>
  <si>
    <t>Project Objectives: â€“ Minimize impact of PV variability â€“ Control PV and PHEV charger ramp  rates â€“ Voltage regulation and voltage sag  mitigation â€“ Peak load shifting</t>
  </si>
  <si>
    <t xml:space="preserve">Electric Bill Management with Renewables, Onsite Renewable Generation Shifting, Renewables Capacity Firming, Transportation Services, Voltage Support, </t>
  </si>
  <si>
    <t>6201 S Street</t>
  </si>
  <si>
    <t>Sacramento</t>
  </si>
  <si>
    <t>https://www.smud.org/en/index.htm</t>
  </si>
  <si>
    <t>Parker Hannfin</t>
  </si>
  <si>
    <t>FIAMM, GreenSmith, Parker Hannfin</t>
  </si>
  <si>
    <t>Ice Energy project at 729 North Dalton Ave.</t>
  </si>
  <si>
    <t>729 North Dalton Ave.</t>
  </si>
  <si>
    <t>Azusa</t>
  </si>
  <si>
    <t>06.09.2013</t>
  </si>
  <si>
    <t>Azusa Light &amp;amp;amp; Water</t>
  </si>
  <si>
    <t>Ice Energy project at 901 E Alosta Ave</t>
  </si>
  <si>
    <t>901 E Alosta Ave</t>
  </si>
  <si>
    <t>22.02.2013</t>
  </si>
  <si>
    <t>Ice Energy project at 701 E. Foothill Blvd</t>
  </si>
  <si>
    <t>701 E. Foothill Blvd</t>
  </si>
  <si>
    <t>Ice Energy project at 1028 Central St.</t>
  </si>
  <si>
    <t>1028 Central St.</t>
  </si>
  <si>
    <t>Evanston</t>
  </si>
  <si>
    <t>Evanston Municipal Utility</t>
  </si>
  <si>
    <t>Ice Energy project at 10661 Business Dr.</t>
  </si>
  <si>
    <t>10661 Business Dr.</t>
  </si>
  <si>
    <t>Ice Energy project at 33317 Santiago Road</t>
  </si>
  <si>
    <t>33317 Santiago Road</t>
  </si>
  <si>
    <t>Ice Energy project at 1228 West Ave I</t>
  </si>
  <si>
    <t>1228 West Ave I</t>
  </si>
  <si>
    <t>Quick Charging EV&amp;#039;s Powered by the Sun (Hoogblokland A27)</t>
  </si>
  <si>
    <t>The market for electric vehicles (EV) is preparing for rapid growth in the coming years. All major car manufacturers have announced to launch an electric vehicle. The Dutch market is expected to expand to 15,000-20,000 EVs in 2013, and 1,000,000 EVs in 2025. The ambition of the Dutch government is to have 200,000 electric vehicles on the road by 2020, and a continued growth to a mature market of 1 million vehicles by 2025. For scaling up the number of electric vehicles, a charging infrastructure with 500 fast charging points is essential.  However, anxiety regarding range and finding charging stations can be a major concern for EV drivers; this range anxiety can be alleviated with the availability of fast charging stations at central locations, where a car gets fully charged within 30 minutes. The availability of fast charging stations plays a major role in the acceptance by a broad group of consumers.  An important technical challenge related to electric vehicles is the effect of charging on the classic energy grid. Moreover, the classic energy grid is not suited for fast charging of EVs, as this is accompanied by very high peaks in energy demand. Innovative solutions should be developed to overcome this problem.  MisterGreen aims at developing an important next step for electric transportation: sustainable fast charging stations next to Dutch highway gas stations, where electric cars get fully charged in 30 minutes using solar energy. MisterGreen aims at developing a smart-grid solution â€“ the energy needed for fast-charging is available via energy storage buffer batteries. There will be no peak energy demands on the classic energy grid as these batteries serve as energy buffer. The storage buffer batteries are charged using solar panels. A lack of available solar power can be supplemented by power from the grid.  Mistergreen will realize and manage a nationwide network of fast charging stations at the best locations in the Netherlands. Concessions for twenty highway locations throughout the Netherlands have been obtained until 2027. The fast charging stations will be realized next to gas stations along the highway in the Netherlands.  Intergrated solar panels for onsite electricity generation will charge the batteries of the charging station. Both the battery storage and grid power provide for fast charging the EV. The battery storage pack will serve as a load-balancing power source and has smart grid functionalities.  At these highway fast charging stations, drivers can fill up their car with sustainable solar energy in less than 30 minutes.</t>
  </si>
  <si>
    <t xml:space="preserve">On-Site Power, Electric Supply Capacity, Distribution upgrade due to solar, </t>
  </si>
  <si>
    <t>Hoogblokland</t>
  </si>
  <si>
    <t>http://www.mistergreen.nl/</t>
  </si>
  <si>
    <t>17.01.2014</t>
  </si>
  <si>
    <t>MisterGreen Electric Lease</t>
  </si>
  <si>
    <t>Alfen</t>
  </si>
  <si>
    <t>MisterGreen Products</t>
  </si>
  <si>
    <t>TU-Delft</t>
  </si>
  <si>
    <t>Quick Charging EV&amp;#039;s Powered by the Sun (Leiden A4)</t>
  </si>
  <si>
    <t>Leiden</t>
  </si>
  <si>
    <t>Quick Charging EV&amp;#039;s Powered by the Sun (Afsluitdijk A7)</t>
  </si>
  <si>
    <t>Afsluitdijk</t>
  </si>
  <si>
    <t>Quick Charging EV&amp;#039;s Powered by the Sun (Ketelbrug A6)</t>
  </si>
  <si>
    <t>Ketelbrug A6</t>
  </si>
  <si>
    <t>Emmeloord</t>
  </si>
  <si>
    <t>Land</t>
  </si>
  <si>
    <t>Quick Charging EV&amp;#039;s Powered by the Sun (Amstelveel A9)</t>
  </si>
  <si>
    <t>Amstelveel</t>
  </si>
  <si>
    <t>Quick Charging EV&amp;#039;s Powered by the Sun (Bodegraven A12)</t>
  </si>
  <si>
    <t>Bodegraven</t>
  </si>
  <si>
    <t>CSIRO, ZBB Experimental Zinc-Bromide Flow Battery</t>
  </si>
  <si>
    <t>The system stored solar and wind energy produced by the buildingâ€™s photovoltaic (PV) panels and wind turbines. The stored energy capacity was 500 kWh and was used to power the building and export to the electricity grid. The power capability of the battery was 100 kW and covered the total building load at night and during low load periods such as weekends. Peak loads are met by a combination of renewable energy, battery output and grid electricity. The system utilized ten modules with independent power conversion.</t>
  </si>
  <si>
    <t xml:space="preserve">Electric Bill Management, Renewables Energy Time Shift, </t>
  </si>
  <si>
    <t>10 Murray Dwyer Circuit</t>
  </si>
  <si>
    <t>http://www.ret.gov.au/energy/Documents/clean-energy-program/acre/studies/ZBB-public-information-report.pdf</t>
  </si>
  <si>
    <t>09.07.2007</t>
  </si>
  <si>
    <t>17.06.2010</t>
  </si>
  <si>
    <t>03.07.2007</t>
  </si>
  <si>
    <t>16.01.2012</t>
  </si>
  <si>
    <t>Solar, wind, gas co-generation, building loads</t>
  </si>
  <si>
    <t>NMI Design Solutions (New Zealand)</t>
  </si>
  <si>
    <t>Federal Government Funding - Advanced Electricity Storage Technologies</t>
  </si>
  <si>
    <t>Commercial building energy management</t>
  </si>
  <si>
    <t>www.csiro.au</t>
  </si>
  <si>
    <t>Clean Energy Storage: Advanced Energy Storage Research &amp;amp; Innovation Center</t>
  </si>
  <si>
    <t>Research &amp;amp;amp; Innovation Center for Advanced Energy System 3rd Gen. LiFeMnPO4</t>
  </si>
  <si>
    <t xml:space="preserve">Onsite Renewable Generation Shifting, Electric Bill Management with Renewables, Electric Supply Reserve Capacity - Non-Spinning, Renewables Energy Time Shift, Electric Supply Capacity, </t>
  </si>
  <si>
    <t>Renton</t>
  </si>
  <si>
    <t>http://globalenergystorage.com</t>
  </si>
  <si>
    <t>Global Energy Storage Solutions, Inc.</t>
  </si>
  <si>
    <t>Green Charge Networks (Yonkers Site 1)</t>
  </si>
  <si>
    <t xml:space="preserve">Electric Bill Management, Grid-Connected Commercial (Reliability &amp;amp; Quality), </t>
  </si>
  <si>
    <t>15.12.2013</t>
  </si>
  <si>
    <t>Carlsbad 7-Eleven Green Charge Networks Greenstation</t>
  </si>
  <si>
    <t>901 Palomar Airport Road</t>
  </si>
  <si>
    <t>Green Charge Networks Greenstation (Norwalk Site 1)</t>
  </si>
  <si>
    <t>11461 Firestone Boulevard</t>
  </si>
  <si>
    <t>Green Charge Networks Greenstation (San Diego Site 1)</t>
  </si>
  <si>
    <t>4080 Convoy St</t>
  </si>
  <si>
    <t>Green Charge Networks Greenstation (San Diego Site 2)</t>
  </si>
  <si>
    <t>2805 Garnet Ave</t>
  </si>
  <si>
    <t>Lancaster MOAH Green Charge Networks Greenstation</t>
  </si>
  <si>
    <t>665 W Lancaster Blvd</t>
  </si>
  <si>
    <t>http://www.prnewswire.com/news-releases/city-of-lancaster-to-install-energy-storage-system-and-ev-charging-station-at-lancaster-museum-of-art--history-moah-253207941.html</t>
  </si>
  <si>
    <t>23.10.2014</t>
  </si>
  <si>
    <t>Nissan DC fast charger</t>
  </si>
  <si>
    <t>Green Charge Networks Greenstation (Playa Vista Site 1)</t>
  </si>
  <si>
    <t>Playa Vista</t>
  </si>
  <si>
    <t>Green Charge Networks Greenstation (Aliso Viejo Site 1)</t>
  </si>
  <si>
    <t>16A Journey</t>
  </si>
  <si>
    <t>Aliso Viejo</t>
  </si>
  <si>
    <t>Quick Charging EV&amp;#039;s Powered by the Sun (Breukelen)</t>
  </si>
  <si>
    <t>The market for electric vehicles (EV) is preparing for rapid growth in the coming years. All major car manufacturers have announced to launch an electric vehicle. The Dutch market is expected to expand to 15,000-20,000 EVs in 2013, and 1,000,000 EVs in 2025. The ambition of the Dutch government is to have 200,000 electric vehicles on the road by 2020, and a continued growth to a mature market of 1 million vehicles by 2025. For scaling up the number of electric vehicles, a charging infrastructure with 500 fast charging points is essential.   However, anxiety regarding range and finding charging stations can be a major concern for EV drivers; this range anxiety can be alleviated with the availability of fast charging stations at central locations, where a car gets fully charged within 30 minutes. The availability of fast charging stations plays a major role in the acceptance by a broad group of consumers.  An important technical challenge related to electric vehicles is the effect of charging on the classic energy grid. Moreover, the classic energy grid is not suited for fast charging of EVs, as this is accompanied by very high peaks in energy demand. Innovative solutions should be developed to overcome this problem.  MisterGreen aims at developing an important next step for electric transportation: sustainable fast charging stations next to Dutch highway gas stations, where electric cars get fully charged in 30 minutes using solar energy. MisterGreen aims at developing a smart-grid solution â€“ the energy needed for fast-charging is available via energy storage buffer batteries. There will be no peak energy demands on the classic energy grid as these batteries serve as energy buffer. The storage buffer batteries are charged using solar panels. A lack of available solar power can be supplemented by power from the grid.   Mistergreen will realize and manage a nationwide network of fast charging stations at the best locations in the Netherlands. Concessions for twenty highway locations throughout the Netherlands have been obtained until 2027. The fast charging stations will be realized next to gas stations along the highway in the Netherlands.  Intergrated solar panels for onsite electricity generation will charge the batteries of the charging station. Both the battery storage and grid power provide for fast charging the EV. The battery storage pack will serve as a load-balancing power source and has smart grid functionalities.  At these highway fast charging stations, drivers can fill up their car with sustainable solar energy in less than 30 minutes.  Haarrijn, the largest petrol station in Europe located centrally in the Netherlands will be the first demonstration/pilot location of the EV fast charging station.</t>
  </si>
  <si>
    <t xml:space="preserve">Grid-Connected Commercial (Reliability &amp;amp; Quality), Electric Supply Capacity, On-Site Power, Distribution upgrade due to solar, </t>
  </si>
  <si>
    <t>Rijksweg A2 bij Breukelen</t>
  </si>
  <si>
    <t>Breukelen</t>
  </si>
  <si>
    <t>Utrecht</t>
  </si>
  <si>
    <t>http://www.mistergreen.nl</t>
  </si>
  <si>
    <t>Smart City Malaga (MT)</t>
  </si>
  <si>
    <t>As part of the Smart City Malaga project, there is a block of power storage modules connected to a MV network as backup. This project aims to prove the benefits of power storage in the daily performance of the Network.</t>
  </si>
  <si>
    <t xml:space="preserve">Transmission Support, Electric Supply Reserve Capacity - Spinning, </t>
  </si>
  <si>
    <t>Malaga</t>
  </si>
  <si>
    <t>http://www.endesa.com/es/conoceendesa/lineasnegocio/principalesproyectos/Malaga_SmartCity</t>
  </si>
  <si>
    <t>Read the white paper: http://www.endesa.com/ES/SALADEPRENSA/NOTICIAS/Smartcity-Malaga-ahorro-energetico-cinco-anos</t>
  </si>
  <si>
    <t>Endesa: CRAVE</t>
  </si>
  <si>
    <t>This project promotes research, development and demonstration of rapid charging of electric vehicles including the integration of renewable energies and storage systems, and the study of the impact on the network.</t>
  </si>
  <si>
    <t xml:space="preserve">Electric Supply Reserve Capacity - Spinning, Load Following (Tertiary Balancing), Electric Energy Time Shift, </t>
  </si>
  <si>
    <t>University of Zaragoza, Campus RÃ­o Ebro, Calle M. Esquillor GÃ³mez, 15</t>
  </si>
  <si>
    <t>Zaragoza</t>
  </si>
  <si>
    <t>http://www.aragondigital.es/noticia.asp?notid=109693</t>
  </si>
  <si>
    <t>CIRCE Foundation, University of Zaragoza</t>
  </si>
  <si>
    <t>http://circe.cps.unizar.es/circe/english/index.html</t>
  </si>
  <si>
    <t>Endesa: V2G</t>
  </si>
  <si>
    <t>This innovative project aims to find new ways to integrate the electric vehicle in the system and broaden its possibilities. This pilot consists of modified electric vehicles that are able, not only to recharge by consuming power from the grid but also, to become a source of power or an electric storage unit.</t>
  </si>
  <si>
    <t xml:space="preserve">Electric Energy Time Shift, Load Following (Tertiary Balancing), Onsite Renewable Generation Shifting, Transportation Services, </t>
  </si>
  <si>
    <t>http://www.zem2all.com</t>
  </si>
  <si>
    <t>IREC B2G</t>
  </si>
  <si>
    <t>This Catalonia Institute for Energy Research (IREC) explores uses of 2nd life EV batteries. It consists of a series of tests performed in a controlled environment, designed to identify the effects caused on them by previous usage and their possible new uses.</t>
  </si>
  <si>
    <t>Jardins de les Dones de Negre, 1, 2Âª pl.</t>
  </si>
  <si>
    <t>Sant AdriÃ  de BesÃ²s, Barcelona</t>
  </si>
  <si>
    <t>http://www.irec.cat/en/</t>
  </si>
  <si>
    <t>Catalonia Institute for Energy Research</t>
  </si>
  <si>
    <t>Endesa HQ B2G (Barcelona)</t>
  </si>
  <si>
    <t>This project aims to allow better integration of renewable energy into the electric mobility system. The project can accomplish these goals by installing the battery module very close to charging points and on-site renewable generation.</t>
  </si>
  <si>
    <t xml:space="preserve">Onsite Renewable Generation Shifting, Load Following (Tertiary Balancing), Electric Energy Time Shift, </t>
  </si>
  <si>
    <t>Barcelona</t>
  </si>
  <si>
    <t>http://www.endesa.com</t>
  </si>
  <si>
    <t>Quick Charging EV&amp;#039;s Powered by the Sun (Woerden A12)</t>
  </si>
  <si>
    <t>Woerden</t>
  </si>
  <si>
    <t>Quick Charging EV&amp;#039;s Powered by the Sun (Bunnik A12)</t>
  </si>
  <si>
    <t>Bunnik</t>
  </si>
  <si>
    <t>Quick Charging EV&amp;#039;s Powered by the Sun (Delft A13)</t>
  </si>
  <si>
    <t>Delft</t>
  </si>
  <si>
    <t>Quick Charging EV&amp;#039;s Powered by the Sun (Beesd A2)</t>
  </si>
  <si>
    <t>Beesd</t>
  </si>
  <si>
    <t>Quick Charging EV&amp;#039;s Powered by the Sun (Ridderkerk A15)</t>
  </si>
  <si>
    <t>Ridderkerk</t>
  </si>
  <si>
    <t>Quick Charging EV&amp;#039;s Powered by the Sun (Geldermalsen A2)</t>
  </si>
  <si>
    <t>Geldermalsen</t>
  </si>
  <si>
    <t>Quick Charging EV&amp;#039;s Powered by the Sun (Zaandam A8)</t>
  </si>
  <si>
    <t>Zaandam</t>
  </si>
  <si>
    <t>Quick Charging EV&amp;#039;s Powered by the Sun (Heemskerk A9)</t>
  </si>
  <si>
    <t>Heemskerk</t>
  </si>
  <si>
    <t>Discovery Science Center Durathon Battery</t>
  </si>
  <si>
    <t>Southern California Edison procured a Princeton Power Systems Battery Energy Storage System (â€œBESSâ€) for a field demonstration to be sited at the Discovery Science Center. This BESS includes a 100 kW, 500 kWh GE sodium nickel chloride battery. The Discovery Science Center is a medium-sized commercial customer that will use the BESS in a permanent load shifting application to reduce the peak loading (and bill) of the customer. Installation is expected on 20 April 14, 2014 with full commissioning by May 1, 2014.   This is General Electricâ€™s largest grid-scale application of its sodium-nickel-chloride Durathon battery. As part of Californiaâ€™s permanent load shift program, the array is meant to shift 10% to 20% of the buildingâ€™s electrical load from expensive peak times to cheaper, off-peak use, while also providing power when the grid goes down. It is one of the first deployments of battery technology aimed at such a large-scale shifting of power in a behind-the-meter setting.</t>
  </si>
  <si>
    <t xml:space="preserve">Electric Bill Management, Electric Energy Time Shift, Electric Supply Reserve Capacity - Non-Spinning, Frequency Regulation, Grid-Connected Commercial (Reliability &amp;amp; Quality), </t>
  </si>
  <si>
    <t>2500 N Main St</t>
  </si>
  <si>
    <t>Santa Ana</t>
  </si>
  <si>
    <t>http://www.businesswire.com/news/home/20131029006428/en/California%E2%80%99s-Discovery-Science-Center-Selects-GE-Energy</t>
  </si>
  <si>
    <t>14.04.2014</t>
  </si>
  <si>
    <t>Southern California Edison, Discovery Science Center</t>
  </si>
  <si>
    <t>Arista Durathon Battery Project</t>
  </si>
  <si>
    <t>The customer is using the system primarily for behind the meter.  Being a fully integrated turnkey product, Durathon Battery Energy Storage Systems are highly efficient and scalable â€“ from 100 kWh to multi MWh â€“ and offer energy storage ranging from two to six hours. With accurate response times, the Durathon Battery Energy Storage System is a safe option that integrate seamlessly into any electric grid system. Designed to communicate with standard energy management system software, each Durathon Battery module easily integrates into any pre-existing, system-wide controller software.</t>
  </si>
  <si>
    <t xml:space="preserve">Electric Bill Management, Black Start, </t>
  </si>
  <si>
    <t>1999 Mt. Read Blvd.</t>
  </si>
  <si>
    <t>Rochester</t>
  </si>
  <si>
    <t>http://geenergystorage.com/</t>
  </si>
  <si>
    <t>Arista Power</t>
  </si>
  <si>
    <t>KIER/Juju Island Vanadium Redox Battery Project</t>
  </si>
  <si>
    <t>Prudent Energyâ€™s project with KIER is an important step toward the effective deployment of island-based, off-grid power supplies in Korea, using wind power, solar PV, diesel generators, and VRBÂ® energy storage. KIER seeks to test and deploy the most promising advanced energy storage and related technologies. Prudent Energyâ€™s patented VRB-ESSÂ® is recognized as an ideal solution for renewable energy management and integration.</t>
  </si>
  <si>
    <t xml:space="preserve">Renewables Capacity Firming, Renewables Energy Time Shift, Frequency Regulation, Voltage Support, </t>
  </si>
  <si>
    <t>Juju Island</t>
  </si>
  <si>
    <t>Juju</t>
  </si>
  <si>
    <t>http://www.pdenergy.com/pdfs/KIERProject-FactSheet060212.pdf</t>
  </si>
  <si>
    <t>28.05.2012</t>
  </si>
  <si>
    <t>Newell Korea</t>
  </si>
  <si>
    <t>Prudent Energy</t>
  </si>
  <si>
    <t>South Korean Government</t>
  </si>
  <si>
    <t>Kuhtai PSH (KÃ¼htai Pumped Hydro Station)</t>
  </si>
  <si>
    <t>KÃ¼htai Pumped Hydro Station is part of the Sellrain-Silz power plant group. This group consists of the Finstertal reservoir which is the upper reservoir of the KÃ¼htai Pumped storage hydro power plant. The KÃ¼htai pumped storage hydro power plant has the LÃ¤ngental reservoir as lower reservoir. This lower reservoir is at the same time the upper reservoir of the Sellrain-Silz High head hydropower schmen. Only the KÃ¼htai power plant has pumping capabilities.   Since the LÃ¤ngentals-reservoir is fed with fresh water the PSH KÃ¼htai is an open loop PSH. The Sellrain-Silz power plant is only a high head hydropower scheme.  The Finstertal reservoir is located at an altitude of 2300 meters above sea level and has a capacity of 60 million mÂ³. The dam&amp;#039;s embankment is 149 meters high with a crest length of 650 meters, which contains 4.5 million mÂ³ of rock.  The Finstertal reservoir sits at an altitude of 1900 meters above sea level on the southeastern shore of the LÃ¤ngental reservoir. The power plant uses a shaft power design, which means that the components are vertically arranged and the majority of the cylindrical power plant building is located underground. The building has a diameter of 30 meters and a depth of 82 meters. The plant contains two Francis turbines with pump and power generation abilities. Both turbines can process 66m Â² of water per second.  The reservoir LÃ¤ngental, often referred to as cache LÃ¤ngental, is located 400 meters below Finstertal reservoir and acts as intermediate storage with 1/20th of Finstertal&amp;#039;s storage capacity. There are 13 mountain streams that continuously supply the reservoir. Water can either be pumped back into the Finstertal reservoir via the KÃ¼htai Pumped Hydro Station or the water can flow down stream for electricity production via the Silz power station.  The Silz power plant sits at an altitude of 643 meters above sea level. The power plant contains two Silz Pelton turbines which rotate at 500 revolutions per minute.</t>
  </si>
  <si>
    <t>Tirol</t>
  </si>
  <si>
    <t>https://de.wikipedia.org/wiki/Kraftwerksgruppe_Sellrain-Silz</t>
  </si>
  <si>
    <t>Austrian power grid or in the Central European grid.</t>
  </si>
  <si>
    <t>TIWAG, Tiroler Wasserkraftwerke AG</t>
  </si>
  <si>
    <t>Nevada Solar One R&amp;amp;D Project</t>
  </si>
  <si>
    <t>This R&amp;amp;amp;D project was funded by the DOE for the development of know-how on the design of phase change in thermal storage. The project resulted in know-how in regards to system design and its components.  This project is separate from the commercial Nevada Solar One Power Station.</t>
  </si>
  <si>
    <t>http://www.acciona-energia.com/</t>
  </si>
  <si>
    <t>Acciona Energy</t>
  </si>
  <si>
    <t>U.S. DOE</t>
  </si>
  <si>
    <t>U.S. Department of Energy</t>
  </si>
  <si>
    <t>NREL</t>
  </si>
  <si>
    <t>Santo AntÃ£o Solar Micro Grid</t>
  </si>
  <si>
    <t>In February 2012, the project entered into service and became Cape Verdeâ€™s first rural micro grid with 100% renewable energy generation. This project was carried out within the framework of the â€œEnergy Facilityâ€ ACP-EU program. Permanent electricity access had been strongly requested by the local stakeholders and community of the village to cover basic energy needs such as lighting, communication, community services and ice production for fish conservation.  Within the same framework, the system has been implemented in February 2014 up to 39 kWp installed.  The objective of the project was the electrification of the village of Monte Trigo (600 people) in Santo AntÃ£o Island, with a Multiuser Solar micro-Grid (MSG).  The project was implemented in 2011, and is currently in the post commissioning follow-up period. A key aspect of the project has been to ensure the long-term sustainability of the electricity service. In addition to the description of the plant and the operation and management scheme, this article underlines the importance of the Energy Daily Allowance (EDA) concept from social, technical and economic perspectives. In conclusion the article intends to highlight the validity of both the technical solution and management model.</t>
  </si>
  <si>
    <t>Monte Trigo</t>
  </si>
  <si>
    <t>Santo AntÃ£o</t>
  </si>
  <si>
    <t>Cape Verde</t>
  </si>
  <si>
    <t>http://www.ecowrex.org/document/implementation-pv-rural-micro-grid-island-santo-antao-cape-verde-individual-energy</t>
  </si>
  <si>
    <t>Municipality of Santo AntÃ¢o</t>
  </si>
  <si>
    <t>Samyoung Vanadium Redox Flow Battery Project</t>
  </si>
  <si>
    <t>Vanadium Redox Flow Battery (50kW/100kWh) ESS for peak shaving, installed by H2, inc.</t>
  </si>
  <si>
    <t>Gongju</t>
  </si>
  <si>
    <t>Chungnam</t>
  </si>
  <si>
    <t>23.12.2013</t>
  </si>
  <si>
    <t>Samyoung Machinery Co., Ltd.</t>
  </si>
  <si>
    <t>Guillena Hydroelectric Power Station</t>
  </si>
  <si>
    <t>The hydraulic power Guildford is a pumping station. Such plants have a reversible operation, ie during periods of low energy demand can pump water to the upper reservoir at night when there is excess electricity production. Thus, during periods when it is necessary to produce, available water in the upper reservoir. When acting as a conventional hydraulic power, water drives turbines that generate the rotation of the alternator , and thus to generate electricity. Otherwise, the plant has a hydraulic pumps that send water to an upper reservoir for later use. In this case, the hydroelectric plant uses Guildford Gergal reservoir to store water. Such plants can be of two types, turbine and pump or reversible turbine.</t>
  </si>
  <si>
    <t>Guillena</t>
  </si>
  <si>
    <t>http://www.endesaeduca.com/Endesa_educa_Ingles/conocenos/oferta_actividades/ch-guillena</t>
  </si>
  <si>
    <t>IbÃ³n de Ip Hydroelectric Power Station</t>
  </si>
  <si>
    <t>A hydro plant with a capacity of 88.85 megawatts (MW) in the form of a reversible pumping station with three sets consisting of an alternator, a turbine and a pump. It can supply clean energy to more than 16,000 homes. It has two reservoirs to complete the pump-turbine circuit. The higher reservoir is a lake (the Lake of Ip) whose level has been raised through infilling with loose materials to a maximum height above foundations of 28m, a crown length of 235m and a spillway capacity of 87 m3/s. It has a capacity of 5.3 hm3 (Lake of Ip). The lower reservoir (the Canfranc counter-reservoir) has a capacity of 0.43 hm3. It has a 32.2-meter-high buttressed-wall dam located on the river Aragon.</t>
  </si>
  <si>
    <t>IbÃ³n de Ip</t>
  </si>
  <si>
    <t>Huesca</t>
  </si>
  <si>
    <t>http://www.acciona-energia.com/areas-of-activity/other-technologies/hydropower/major-projects/ip-hydroelectric-power-plant/</t>
  </si>
  <si>
    <t>Moralets-Llauset (Lleida/Huesca) Hydroelectric Power Station</t>
  </si>
  <si>
    <t>This pumping station is located on the Noguera Ribargorzana River in the hydraulic central of Moralets and it serves as energy storage by pumping water back to the dam in times of excess generation, low demand or low energy prices.</t>
  </si>
  <si>
    <t>http://www.orfisaikc.com/ficheros/saltos-de-moralets-baserca.pdf?PHPSESSID=7ff1783e482c2149dce3d1f08b163e40</t>
  </si>
  <si>
    <t>MAREX</t>
  </si>
  <si>
    <t>Seawater Open-loop Pumped Hydro Storage</t>
  </si>
  <si>
    <t>The Glinsk Energy Storage Hub will accept a power flow of up to 1500 MW from wind farms for storage. The Storage Hub is now designed and ready to submit for planning to An Bord PleanÃ¡la after 3 years work. This power will be held in storage until peak demand periods occur during any given day and then exported to coincide with demand if the wind is not blowing. The PHES will be at least 75% efficient overall. The PHES scheme can deliver power at maximum output for 6 hours per day (or much longer at reduced output), corresponding to peak demand on the day in the UK and Ireland.   The flexible diversion of wind power into storage ensures maximum utility for the wind farms and permits over 2000 MW of wind to be connected to market using only 1500 MW of transmission cable.</t>
  </si>
  <si>
    <t xml:space="preserve">Transmission upgrades due to wind, </t>
  </si>
  <si>
    <t>Glinsk</t>
  </si>
  <si>
    <t>Mayo</t>
  </si>
  <si>
    <t>Connaght</t>
  </si>
  <si>
    <t>http://www.organicpower.ie/pdf/glinsk/OP_Brochure_Marex.pdf</t>
  </si>
  <si>
    <t>Organic Power</t>
  </si>
  <si>
    <t>SV Partner</t>
  </si>
  <si>
    <t>Siemens, Vicci</t>
  </si>
  <si>
    <t>Gilboa Pumped Storage Power Plant</t>
  </si>
  <si>
    <t>Alstom is to supply PSP Investment with two 150MW pump-turbines for the 300MW Gilboa pumped storage power plant in Israel, in a deal worth â‚¬120m.    The agreement also includes associated balance of plant equipment, Alstomâ€™s Distributed Control System and an 18-year operation and maintenance contract.  The project is Alstomâ€™s first entry into the Israeli hydro market and will be the countryâ€™s first pumped storage power station.  The power plant, which is 60km east of Haifa, will be commissioned in 2018, and will increase the countryâ€™s installed power generation capacity by 2.5%.</t>
  </si>
  <si>
    <t>Haifa</t>
  </si>
  <si>
    <t>http://www.alstom.com/press-centre/2014/1/alstom-to-construct-operate-and-maintain-israels-first-pumped-storage-power-station-in-gilboa/</t>
  </si>
  <si>
    <t>Changsha 10MW/20MWh BESS</t>
  </si>
  <si>
    <t>Thisavros Hydro Power Plant (Î¦ÏÎ¬Î³Î¼Î± Î˜Î·ÏƒÎ±Ï…ÏÎ¿Ï)</t>
  </si>
  <si>
    <t>A rock-fill dam on the Nestos River in the regional unit of Drama in the northeastern portion of Greece. it is 21 km (13 mi) north of Nikiforos and 21 km (13 mi) northeast of the town of Drama. The 172 m (564 ft) high dam is the tallest in Greece. It was constructed between 1986 and 1996. The purpose of the dam is irrigation and hydroelectric power production. Its reservoirs helps irrigate 80,937 ha (200,000 acres).</t>
  </si>
  <si>
    <t>Paranesti</t>
  </si>
  <si>
    <t>Drama</t>
  </si>
  <si>
    <t>http://en.wikipedia.org/wiki/Thisavros_Dam</t>
  </si>
  <si>
    <t>Public Power Corp (DEH)</t>
  </si>
  <si>
    <t>Annual Generation: 440GWh</t>
  </si>
  <si>
    <t>Tajo De La Encantada (MÃ¡laga) Power Plant</t>
  </si>
  <si>
    <t>The Tajo De La Encantada (MÃ¡laga) Power Plant is one of the largest reversible hydroelectric power plants in Spain. The purpose of the plant is to produce electricity at peak times by releasing water from the upper reservoir.</t>
  </si>
  <si>
    <t>Ardales Y Alora</t>
  </si>
  <si>
    <t>http://malagapedia.wikanda.es/wiki/Central_Hidroel%C3%A9ctrica_del_Tajo_de_la_Encantada</t>
  </si>
  <si>
    <t>Alto RabagÃ£o Hydro Power Plant</t>
  </si>
  <si>
    <t>The Alto RabagÃ£o Dam, built in 1964 is one of the largest in Portugal and forms a large artificial lake with a rectangular format, 4 kms wide and almost 20 km long. The dams water source is provided via the RabagÃ£o River.The dam is 94 meters high and has a water volume capacity of 1,117,000 m3.</t>
  </si>
  <si>
    <t>Viade de Baixo</t>
  </si>
  <si>
    <t>Pisoes</t>
  </si>
  <si>
    <t>Montalegre</t>
  </si>
  <si>
    <t>MAGOP</t>
  </si>
  <si>
    <t>Hidro-ElÃ©ctrica do CÃ¡vado</t>
  </si>
  <si>
    <t>Aguieira Hydro Power Station</t>
  </si>
  <si>
    <t>Portugal utility Energias de Portugal (EDP) has awarded a contract to Spanish utility Iberdrola to manage and sell electricity from EDP&amp;#039;s 336-MW Aguieira pumped-storage project and the 24-MW Raiva hydropower plant on Portugal&amp;#039;s Mondego River.  Portugal&amp;#039;s competition authority required EDP to assign temporarily to another operator, for five years, the right to operate and manage the 360-MW Aguieira-Raiva complex. Autoridade da Concorrencia made that a condition in 2008 when it cleared EDP to operate the 259.2-MW Alqueva and 10-MW Pedrogao hydroelectric projects and to acquire the operators of about a dozen small hydropower projects.  In competition organized by EDP, Iberdrola submitted the winning bid to manage and market electricity from Aguieira-Raiva from April 1 until March 31, 2014.  The Aguieira project has reversible pumping capacity of 270 MW, representing 25 percent of all pumping capacity of that type in Portugal.  http://www.hydroworld.com/articles/2009/03/edp-awards-management-of-336-mw-aguieira-24-mw-raiva-to-iberdrola.html  http://cnpgb.inag.pt/gr_barragens/gbingles/FichasIng/AguieirafichaIng.htm</t>
  </si>
  <si>
    <t>Aguieira</t>
  </si>
  <si>
    <t>Coimbra</t>
  </si>
  <si>
    <t>http://www.a-nossa-energia.edp.pt/centros_produtores/empreendimento.php?item_id=4&amp;amp;cp_type=he</t>
  </si>
  <si>
    <t>Vevey,Nohab,Mague, Alstom, Sorefame</t>
  </si>
  <si>
    <t>Energias de Portugal EDP, Iberdorla</t>
  </si>
  <si>
    <t>Estimated Annual Production: 219 GWh</t>
  </si>
  <si>
    <t>NRECA/CRN - Distributed Energy Storage Research Project (Federated)</t>
  </si>
  <si>
    <t>4.6 kW/11.8 kWh Silent Power storage unit installed at utility office building for demand charge reduction and backup power.    This project is part of the National Rural Electric Cooperative Association/Cooperative Research Network- Distributed Energy Storage Research Project</t>
  </si>
  <si>
    <t>77100 US Highway 71</t>
  </si>
  <si>
    <t>Jackson</t>
  </si>
  <si>
    <t>http://www.nreca.coop/wp-content/uploads/2014/07/TS_SGDP_Energy_Storage_June_2014.pdf</t>
  </si>
  <si>
    <t>Federated Rural Electric</t>
  </si>
  <si>
    <t>GS-Yuasa</t>
  </si>
  <si>
    <t>Silent Power Inc.</t>
  </si>
  <si>
    <t>NRECA</t>
  </si>
  <si>
    <t>NRECA/CRN - Distributed Energy Storage Research Project (Meeker)</t>
  </si>
  <si>
    <t>This Silent Power system uses one 4.6 kW/11.8 kWh Silent Power storage unit, which has been installed at the utility office building for demand charge reduction and backup power.  This project is part of the National Rural Electric Cooperative Association/Cooperative Research Network- Distributed Energy Storage Research Project</t>
  </si>
  <si>
    <t>1725 US Hwy 12 E, Suite 100</t>
  </si>
  <si>
    <t>Litchfield</t>
  </si>
  <si>
    <t>Meeker Cooperative Light and Power Association</t>
  </si>
  <si>
    <t>National Rural Electric Cooperative Association (NRECA) / Cooperative Research Network (CRN)</t>
  </si>
  <si>
    <t>NRECA/CRN: Distributed Energy Storage Research Project (Minnesota Valley Electric)</t>
  </si>
  <si>
    <t>This installation incorporates three 4.6 kW / 11.8 kWh and two 9.6 kW / 23.6 kWh Silent Power storage units for demand charge reduction and backup power.  This project is part of the National Rural Electric Cooperative Association/Cooperative Research Network- Distributed Energy Storage Research Project</t>
  </si>
  <si>
    <t xml:space="preserve">Electric Energy Time Shift, Grid-Connected Residential (Reliability), </t>
  </si>
  <si>
    <t>125 Minnesota Valley Electric Drive</t>
  </si>
  <si>
    <t>Minnesota Valley Electric Cooperative</t>
  </si>
  <si>
    <t>http://www.nreca.coop/</t>
  </si>
  <si>
    <t>NRECA/CRN - Distributed Energy Storage Research Project (Wright-Hennepin)</t>
  </si>
  <si>
    <t>This system incorporated eight 4.6 kW / 11.8 kWh and three 9.6 kW / 23.6 kWh Silent Power storage units installed for demand charge reduction and backup power.  This project is part of the National Rural Electric Cooperative Association/Cooperative Research Network- Distributed Energy Storage Research Project</t>
  </si>
  <si>
    <t>6800 Electric Drive, PO Box 330</t>
  </si>
  <si>
    <t>Rockford</t>
  </si>
  <si>
    <t>Rural Electric Cooperative</t>
  </si>
  <si>
    <t>Wright-Hennepin Cooperative Electric Association</t>
  </si>
  <si>
    <t>CRN administered study on residential storage</t>
  </si>
  <si>
    <t>Brainerd Public Utilities Battery Pilot</t>
  </si>
  <si>
    <t>This installation incorporates one 4.6 kW/11.8 kWh Silent Power storage unit installed at utility office building for demand charge reduction and backup power.</t>
  </si>
  <si>
    <t xml:space="preserve">Electric Energy Time Shift, Electric Bill Management, </t>
  </si>
  <si>
    <t>8027 Highland Scenic Rd</t>
  </si>
  <si>
    <t>Brainerd</t>
  </si>
  <si>
    <t>http://www.bpu.org</t>
  </si>
  <si>
    <t>Brainerd Public Utilities</t>
  </si>
  <si>
    <t>The project operated successfully for a few years, but later proved to be costing more than the savings it provided. It has since been decommissioned.</t>
  </si>
  <si>
    <t>iZEUS â€“ Intelligent Zero Emission Urban System</t>
  </si>
  <si>
    <t>The iZEUS project is a consumer-oriented integration of electric energy networks and transportation project, which is funded by the German Federal Ministry of Economics and Technology. In collaboration with EnBW Energie Baden-WÃ¼rttemberg AG (consortium leader), partners include Adam Opel AG, ads-tec GmbH, Daimler AG, Fraunhofer Gesellschaft, Karlsruhe Institute of Technology  - KIT, PTV Group, SAP AG and TWT GmbH Science and Innovation, BridgingIT GmbH, and Toyota Motor Europe.</t>
  </si>
  <si>
    <t>Esslingen</t>
  </si>
  <si>
    <t>http://www.izeus.de</t>
  </si>
  <si>
    <t>04.01.2013</t>
  </si>
  <si>
    <t>EnBW AG</t>
  </si>
  <si>
    <t>ads-tec</t>
  </si>
  <si>
    <t>German Federal Ministry of Economics and Technology</t>
  </si>
  <si>
    <t>Nevada Energy Battery Storage Project (Villa Trieste)</t>
  </si>
  <si>
    <t>One 4.6 kW/11.5 kWh Silent Power storage unit was installed in a residential community for community demand shifting, demand response, RE firming, and house demand limitation.</t>
  </si>
  <si>
    <t>6226 W Sahara Ave</t>
  </si>
  <si>
    <t>09.12.2013</t>
  </si>
  <si>
    <t>Nevada Energy</t>
  </si>
  <si>
    <t>United States Department of Energy</t>
  </si>
  <si>
    <t>Powerco&amp;#039;s Redflow Battery Demonstration</t>
  </si>
  <si>
    <t>Demonstration of a RedFlow demonstration Zinc Bromine battery system, currently being used in New Zealand.</t>
  </si>
  <si>
    <t xml:space="preserve">Electric Supply Capacity, Grid-Connected Residential (Reliability), </t>
  </si>
  <si>
    <t>New Plymouth</t>
  </si>
  <si>
    <t>Taranaki</t>
  </si>
  <si>
    <t>20.10.2012</t>
  </si>
  <si>
    <t>Powerco</t>
  </si>
  <si>
    <t>RedFlow</t>
  </si>
  <si>
    <t>Powerco&amp;#039;s Lead Acid Battery System (Hunterville)</t>
  </si>
  <si>
    <t>Utilizing RedFlow&amp;#039;s first generation technology for lead acid energy storage systems. Redflow now uses Zinc Bromine Redox Flow battery technology.</t>
  </si>
  <si>
    <t>Hunterville</t>
  </si>
  <si>
    <t>Rangitikei</t>
  </si>
  <si>
    <t>WPD Falcon Project, GE Durathon</t>
  </si>
  <si>
    <t>The system is to be used in Western Powers distribution substation located in Milton Keynes.   Five 50kW (100kWh) Sodium Nickel Chloride Durathon batteries were supplied by GE. These have been installed to investigate using energy storage to defer costly network reinforcement and evaluate using a number of smaller batteries distributed across a network, rather than a single unit at a single location.</t>
  </si>
  <si>
    <t xml:space="preserve">Stationary Transmission/Distribution Upgrade Deferral, Voltage Support, Transmission Congestion Relief, Electric Supply Reserve Capacity - Non-Spinning, Grid-Connected Commercial (Reliability &amp;amp; Quality), </t>
  </si>
  <si>
    <t>Milton Keynes</t>
  </si>
  <si>
    <t>Buckinghamshire</t>
  </si>
  <si>
    <t>Zelenchukskaya HPP-PSP</t>
  </si>
  <si>
    <t>Karachaevo-Cherkessia</t>
  </si>
  <si>
    <t>Prikubansky</t>
  </si>
  <si>
    <t>http://www.rushydro.com</t>
  </si>
  <si>
    <t>RusHydro</t>
  </si>
  <si>
    <t>Project annual generation: Â 162,000,000 kWh</t>
  </si>
  <si>
    <t>Kruonis Hydro Pumped Storage &amp;amp; Extension Project</t>
  </si>
  <si>
    <t>A fifth hydro unit is being considered for construction in 2016 and commissioning in 2018.  it would add another 250 MW capacity, bringing the total output to 1150 MW.  Kruonis Pumped storage hydroelectric plant is the only hydro power plant of such type in Baltic states. After commissioning of the fourth unit in 1998, installed capacity of the plant has reached 900MW. During periods of low demand, usually at night, Kruonis PSHP is operated in pump mode, and, using cheap surplus energy, raises water from lower reservoir to upper one. With fully filled upper reservoir the plant can generate 900 MW for about 12 hours. Automatically started, the plant can reach full capacity in less than 2 min. Rapid response to demand is very important in case of emergency in the power system.  Another important feature of the plant is frequency and voltage regulation capability. Operated in synchronous condenser mode with depressed water from draft tube each unit of the plant can change output of reactive power from â€“120 MVAr to +180 MVAr.  Two frequency converters, 16 MW capacity each, are used for smooth starting in pump mode.  Pump - turbine  Type - Francis, reversible  Diameter of runner - 6,3 m   Max. capacity in a turbine mode - 225 MW  Capacity in a pump mode - 225 MW  Speed of rotation - 150 rpm   Discharge in a turbine mode - 226 m3/s  Discharge in a pump mode - 189 m3/s  Rated head - 103,5 m  Manufacturing plant - Sanct-Peterburg LMZ  Motor - generator  Type - synchronous, vertical  Capacity - 248 MVA  Voltage - 15,75 kV   Weight - 1120 t  Manufacturer - Kharkov ETM  Note, the name of this project was Kaishador.</t>
  </si>
  <si>
    <t xml:space="preserve">Electric Supply Reserve Capacity - Spinning, Electric Energy Time Shift, </t>
  </si>
  <si>
    <t>Kruonis</t>
  </si>
  <si>
    <t>Kaunas</t>
  </si>
  <si>
    <t>Lithuania</t>
  </si>
  <si>
    <t>http://www.kruoniohae.lt/en</t>
  </si>
  <si>
    <t>04.04.1978</t>
  </si>
  <si>
    <t>19.12.2000</t>
  </si>
  <si>
    <t>Lietuvos Energijos Gambya, AB</t>
  </si>
  <si>
    <t xml:space="preserve">Nant de Drance Pumped Hydro Storage Power </t>
  </si>
  <si>
    <t>Nant de Drance SA is building a pumped storage power station in the Valais municipality of Finhaut. The facility will be situated in an underground cavern between the existing Emosson and Vieux Emosson reservoirs. The power station is designed to generate electricity at peak consumption times and to balance out the irregular and variable electricity generation from renewable energy sources. Work on excavating the underground machine cavern has been under way since mid-2012. The dimensions are impressive: 190 meters long, 52 meters high and 32 meters wide. The excavation should be completed in March 2014. The work to raise the height of the Vieux-Emosson dam was started in the spring of 2013. After completion of the construction work, which will take another two years through to the autumn of 2015, the dam will have gained 20 metres in height. The structural steelwork and the installation of the machines will be started in 2014. The commissioning of the power station will take place in stages from 2017.  http://www.flickr.com/photos/alpiq/sets/72157630544029988/</t>
  </si>
  <si>
    <t>http://www.nant-de-drance.ch/</t>
  </si>
  <si>
    <t>Alpiq</t>
  </si>
  <si>
    <t>SBB (36%), IWB (15%), FMV (10%)</t>
  </si>
  <si>
    <t>Mapragg Pumped Hydro Storage Power Plant</t>
  </si>
  <si>
    <t>With an installed capacity of 370 MW in turbine mode KSL produces about 490 million kilowatt-hours of electrical energy per year. The two power plant stages Mapragg and Sarelli use water inflows of approximately 160 km Â² large catchment area in the white fir and Calfeisental and summarize this in the two reservoirs Gigerwald and Mapragg. During off-peak periods, the water can be pumped from the reservoir into the reservoir Mapragg Gigerwald and demand re-used for electricity production.</t>
  </si>
  <si>
    <t>Stausee Mapragg</t>
  </si>
  <si>
    <t>PfÃ¤fers</t>
  </si>
  <si>
    <t>http://energystoragesense.com/wp-content/uploads/2015/03/PHES_schemes_energystoragesense1.txt</t>
  </si>
  <si>
    <t>Government of St Gallen</t>
  </si>
  <si>
    <t>490,000,000 kilowatt-hours of electrical energy per year</t>
  </si>
  <si>
    <t>Handeck 3 Pumped Hydro Storage Power Station</t>
  </si>
  <si>
    <t>The Handeck 3 power plant is very complicated as it fulfills a number of different functions. Built between 1972 and 1976. Water can be moved from Lake RÃ¤terichsboden to the Handeck reservoir or sent over to the Gadmen valley. Water can also come from the Gadmen valley and then pumped up to Lake RÃ¤terichsboden. The runner wheels here can be used as both pump and turbine.  Power Plant Data: Construction = 1972 - 1976 Pump-turbine group &amp;quot;Isogyre&amp;quot; (Francis wheels) Turbine operation Installed turbine capacity in megawatt (MW) = 55 MW Inflow = 14 m3/m Head = 450m Difference in altitude between Lake RÃ¤terichsboden, Lake Mattenalp and the Handeck reser-voir Pump operation Capacity in megawatts (MW) = 46 MW Inflow = 8.5 m3/m Head = 460 m Difference in altitude between the Trift intake and Lake RÃ¤terichsboden Diagonal pump (Francis wheels) Capacity in megawatts = 4.5 MW Inflow = 7.5 m3/m Head =30 m Difference in altitude between the Handeck reservoir and the Trift intake Energy in millions of kilowatt hours = 40</t>
  </si>
  <si>
    <t>Guttannen</t>
  </si>
  <si>
    <t>https://www.google.com/url?sa=t&amp;amp;rct=j&amp;amp;q=&amp;amp;esrc=s&amp;amp;source=web&amp;amp;cd=13&amp;amp;ved=0CGsQFjAM&amp;amp;url=http%3A%2F%2Fwww.grimselstrom.ch%2Fhome%2Fdownload%2F763&amp;amp;ei=UJyCUpiKBMm8igLT14H4Dw&amp;amp;usg=AFQjCNETKpLht1ER1Z4sq9t0AA8oY16EEA&amp;amp;sig2=caGEpb8RBJdisflmBCzXkw&amp;amp;bvm=bv.56343320</t>
  </si>
  <si>
    <t>d.cGE</t>
  </si>
  <si>
    <t>KWO Grimselstrom</t>
  </si>
  <si>
    <t>DD.11.YYYY 21:11:14</t>
  </si>
  <si>
    <t>Grimsel 2 Pumped Hydro Storage Power Station</t>
  </si>
  <si>
    <t>Built between 1973 and 1980. The four machine groups, each with a pump and turbine wheel on the same shaft, use the gradient between the Oberaar and Grimsel Lakes. Water is pumped, using surplus grid electricity, from the Grimsel 2 pump storage plant to a higher lying lake and stored to produce electricity at a later point.  Power Plant Data: Number and type of turbines = 4 Francis turbines Energy in millions of kilowatt hours = 600 Inflow = 93 m3/s Head = 400m Number and type of pumps = 4 (Francis wheels) Max pump capacity in MW = 363 Inflow = 80 m3/s Head = 400  http://goo.gl/dmi5yT</t>
  </si>
  <si>
    <t>http://goo.gl/QAOUOl</t>
  </si>
  <si>
    <t>Grimsel 3 Pumped Hydro Storage Power Station</t>
  </si>
  <si>
    <t>TheÂ  Grimsel 3 Pump Storage Power Plant will be situated underground and uses water between the existing lakes of Oberaar and RÃ¤terichsboden.</t>
  </si>
  <si>
    <t xml:space="preserve">Renewables Capacity Firming, Renewables Energy Time Shift, Frequency Regulation, </t>
  </si>
  <si>
    <t>http://www.grimselstrom.ch/kwoplus-en-US/pump-storage-power-plant-grimsel-3/</t>
  </si>
  <si>
    <t>Gougra Pumped Hydro Storage Power Station</t>
  </si>
  <si>
    <t>The Motrices Gougra Forces use of water power from the Val d&amp;#039;Anniviers Valley Turtmann through Moiry dam built in 1954 above Grimentz.Â It is 148 meters high and 610 meters long.Â The water reservoir feeds the plants Mottec, Vissoie and Chippis (Navizence).</t>
  </si>
  <si>
    <t>Sierre</t>
  </si>
  <si>
    <t>http://www.alpiq.com/what-we-offer/our-assets/hydropower/storage-power-plants/gougra-storage-power-station.jsp</t>
  </si>
  <si>
    <t>Annual Production: 537 GWh (2012)</t>
  </si>
  <si>
    <t>Hongrin-Leman  Pumped Hydro Storage Power Station</t>
  </si>
  <si>
    <t>A special feature of this dam is its design: a double curvature arch dam connected by an abutment. A tunnel more than 20 kilometers in length was built to transport the water into the reservoir, from where it flows through an almost 8 kilometer long line before flowing through turbines to generate electricity. Veytaux power plant - alt 377 m  Pump-turbine power plant: during off-peak periods, water from Lake Geneva is discharged at a rate of 24 m3 per second to be turbined during periods of high demand.  2 x 4 Pelton turbines and 4 pumps  Gross head: 878 m  L&amp;#039;Hongrin dam - alt 1255 m  Reservoir capacity: 52 m m3  Type: double arch  Height: 123 m / 95 m  Crest: 600 m  Catchment area: 90.8 km2  Area: 160 ha&amp;quot;</t>
  </si>
  <si>
    <t>Veytaux</t>
  </si>
  <si>
    <t>Vaud</t>
  </si>
  <si>
    <t>http://www.alpiq.com/what-we-offer/our-assets/hydropower/storage-power-plants/forces-motrices-hongrin-lman.jsp</t>
  </si>
  <si>
    <t>Romande Energie (41%), Group E (13%), Ville de Lausanne (7%)</t>
  </si>
  <si>
    <t>Annual Production: 328 GWh (2012)</t>
  </si>
  <si>
    <t>Emosson Pumped Hydro Storage Power Station</t>
  </si>
  <si>
    <t>Situated at an altitude of 1930 meters, the Emosson reservoir is partly fed by the waters of the Mont Blanc massif. Energy is generated in the Vallorcine and Martigny-La BÃ¢tiaz stations located around 1,400 meters lower down. The water stored in the reservoir is sufficient to generate electricity to illuminate a city of 250,000 residents. http://www.emosson.ch/PublicEN/Presentation.htm</t>
  </si>
  <si>
    <t>http://www.alpiq.com/what-we-offer/our-assets/hydropower/storage-power-plants/emosson-storage-power-plant.jsp</t>
  </si>
  <si>
    <t>01.06.1975</t>
  </si>
  <si>
    <t>01.09.1969</t>
  </si>
  <si>
    <t>EDF</t>
  </si>
  <si>
    <t>Annual Production: 818 GWh (2012)</t>
  </si>
  <si>
    <t>Veytaux (FMHL+) Pumped Hydro Storage Power Plant</t>
  </si>
  <si>
    <t>With the FMHL+ project the capacity of the Veytaux pumped storage power station will be increased from 240 MW to 480 MW, 60 MW act as a reserve. To achieve this, two machine groups with 120 MW capacity each will be installed in a new cavern that is currently being excavated. The construction work has been in progress since 7 April 2011. After its commissioning, which is scheduled for the end of 2015, the pumped storage power station with one billion kWh of peak energy per year will generate virtually twice as much electricity as at present (520 million kWh). In order to achieve this, Forces Motrices Hongrin-LÃ©man SA (FMHL), in which Alpiq holds a share of almost 40 percent, is investing 331 million Swiss francs. The pumped storage power station Veytaux will play a crucial role in supplying electricity to the French-speaking part of Switzerland. The project is the response to the increasing demand for balancing energy, which has been triggered by the rapid development of the new renewable energies that generate energy in an intermittent and fluctuating manner. Thanks to its high degree of flexibility, the Veytaux power station is able to quickly balance out such fluctuations. At peak times, the water from the Hongrin reservoir is channelled through the turbines of the Veytaux power station located 800 metres lower down, while during off-peak times, the excess energy is used to pump water from Lake Geneva up to the Hongrin reservoir.   Please note that the Hogrin-Leman is a separate plant.</t>
  </si>
  <si>
    <t>Montreux</t>
  </si>
  <si>
    <t>http://www.alpiq.com/what-we-offer/our-assets/hydropower/storage-power-plants/forces-motrices-hongrin-lman-fmhl.jsp</t>
  </si>
  <si>
    <t>04.07.2011</t>
  </si>
  <si>
    <t>Romande Energie; Group E; Municipality of Lausanne</t>
  </si>
  <si>
    <t>SMUD High Penetration Solar Pilot Project Anatolia (RES System)</t>
  </si>
  <si>
    <t>Sacramento Municipal Utility District (SMUD) is piloting both residential energy storage (RES) units and community energy storage (CES) systems in Anatolia. So far, the research team has installed 15 RES units in the garages of neighborhood volunteers. Later this month, the team will set up three CES systems in the neighborhood. Each CES will be connected to the pad-mounted transformers on distribution feeders and will be sized to work with the group of homes serviced by each transformer. These are about three times larger than the residential units, but can be shared between five to ten homes.  SMUD will continue to run tests and gather data through September 2012, giving the utility a nine-month experimental period with the RES units and roughly a six-month period for the CES units. Although complete results will not be available until the end of the year, the researchers will present preliminary data on March 19, 2012, at the PV America conference in San Jose, California.  Technical Details: 15 residential 5 kW/ 7.7 kWh SAFT Li-Ion battery systems electrically located behind customer meters are coupled to 2 kW of PV through a SMA Sunny Boy 3000 inverter. Energy storage connected to the home electrical system through a Silent Power grid-connected inverter High-speed communication over broadband for rich data collection and advanced analytics Customer portal access for each home, allowing customers to view: their household energy consumption , state of their battery, and energy supplied back to the grid, as well as receive and respond to dynamic pricing signal.  Note: Funding designation is half designated to High Penetration Solar Pilot Project Anatolia (CES System)  https://solarhighpen.energy.gov/article/advancing_distributed_energy_storage</t>
  </si>
  <si>
    <t xml:space="preserve">Electric Bill Management with Renewables, Grid-Connected Residential (Reliability), Onsite Renewable Generation Shifting, Renewables Capacity Firming, Voltage Support, </t>
  </si>
  <si>
    <t>Anatolia Dr.</t>
  </si>
  <si>
    <t>Rancho Cordova</t>
  </si>
  <si>
    <t>https://solarhighpen.energy.gov/sites/solarhighpen/files/projects/hpsp_smud_sunshot_poster.pdf</t>
  </si>
  <si>
    <t>Residential Solar Panels</t>
  </si>
  <si>
    <t>SunShot Initiative</t>
  </si>
  <si>
    <t>SMUD High Penetration Solar Pilot Project Anatolia (CES System)</t>
  </si>
  <si>
    <t>Sacramento Municipal Utility District (SMUD) is piloting both residential energy storage (RES) units and community energy storage (CES) systems in Anatolia. So far, the research team has installed 15 RES units in the garages of neighborhood volunteers. Later this month, the team will set up three CES systems in the neighborhood. Each CES will be connected to the pad-mounted transformers on distribution feeders and will be sized to work with the group of homes serviced by each transformer. These are about three times larger than the residential units, but can be shared between five to ten homes.  SMUD will continue to run tests and gather data through September 2012, giving the utility a nine-month experimental period with the RES units and roughly a six-month period for the CES units. Although complete results will not be available until the end of the year, the researchers will present preliminary data on March 19, 2012, at the PV America conference in San Jose, California.  Technical Details 3 CES installations, each consisting of two 15 kW CES units in a common enclosure Each CES installation provides 30 kW of capacity with 34 kWh of usable energy storage from SAFT Li-Ion batteries Each CES installation is connected to the secondary of a 50 kVA pad mount transformer feeding approximately 9-12 homes They will be operated to help answer critical questions related to reliability, system architecture optimization, operational control The CES systems can be coordinated, in an aggregated fashion, as a single utility asset testing larger scale integration concepts The CES is monitored/controlled via a wireless communications interface which will report critical inverter and battery status.  Note: Funding designation is half designated to High Penetration Solar Pilot Project Anatolia (RES System)  https://solarhighpen.energy.gov/article/advancing_distributed_energy_storage</t>
  </si>
  <si>
    <t>Anatolia village</t>
  </si>
  <si>
    <t>Schooner America 2.0 Electric Populsion</t>
  </si>
  <si>
    <t>Grid to battery for electric vessel propulsion within New York harbor. Unit is located aboard the vessel, so location is subject to change!</t>
  </si>
  <si>
    <t xml:space="preserve">On-Site Power, Transportation Services, </t>
  </si>
  <si>
    <t>Chelsea Pier</t>
  </si>
  <si>
    <t>http://www.sail-keywest.com/schooner-america-20-sailing-key-west-sightseeing-and-sunset-sails-in-florida-keys-fl</t>
  </si>
  <si>
    <t>15.04.2014</t>
  </si>
  <si>
    <t>Classic Harbor Line</t>
  </si>
  <si>
    <t>Elecyr Corporation</t>
  </si>
  <si>
    <t>Å tÄ›chovice Pumped Hydro Station</t>
  </si>
  <si>
    <t>The Å tÄ›chovice Hydro Power Station was built between 1938 and 1947. The concrete dam with granite revetment is 22.5 m high and 120 m long. This waterworks includes a lock chamber, which overcomes the difference of 19.10 m between the lower and upper water levels and is unique in Europe, and also the reservoir of the pumped-storage power station Homole with a total capacity of 0.5 million m3, and two steel penstock shafts of 1.7 to 2 m diameter and length 590 m. The medium-head part of the power station with 2 Kaplan turbines with total installed capacity of 22.5 MW (2x11.25 MW) was commissioned in 1944. The pumped-storage power station was initially built between 1941 and 1947. After many years of intensive exploitation, it was shut down in 1991 and reconstructed between 1991 and 1996. Instead of two sets arranged in three stages of total capacity of 42 MW it is now equipped with a single set of a reversing Francis turbine and a motor generator, which give a total capacity of 220 MWh. The set is installed in an underground generator room built in a pit which is approximately 45 m high. The power station includes also two outdoor switching stations, 110 kV and 22 kV. Both parts of the power station are fully automatic and are controlled remotely from the Control Room of the Vltava Cascade.   The Å tÄ›chovice water reservoir was built between 1938 and 1944. The concrete dam with a granite revetment is 22.5 m high and 120 m long, with five spillways with crest gates. These spillways with the capacity of 2,400 m3/s are able to handle floods as catastrophic as the one in 1890.  The medium-head power station is equipped as a classic run-off-river hydroelectric power station, with two sets of Kaplan turbines. It further includes an outdoor 110 kV switching station, and outgoing and distribution transformers.</t>
  </si>
  <si>
    <t>Å tÄ›chovice</t>
  </si>
  <si>
    <t>252 08 Å tÄ›chovice</t>
  </si>
  <si>
    <t>http://www.cez.cz/en/contacts/information-centers/stechovice-information-centers.html</t>
  </si>
  <si>
    <t>01.01.1944</t>
  </si>
  <si>
    <t>ÄŒEZ Group</t>
  </si>
  <si>
    <t>Sfikia Pumped Hydro Power Station</t>
  </si>
  <si>
    <t>The Sfikia Pumped Hydro Power Station was the first pumped-storage plant in Greece. The dam is 81m high and 220m long. Power is produced via three 105 MW FPT turbines.   http://www.industcards.com/ps-europe.htm</t>
  </si>
  <si>
    <t>Sfikia-Veria</t>
  </si>
  <si>
    <t>Imathia</t>
  </si>
  <si>
    <t>http://globalenergyobservatory.org/geoid/42802</t>
  </si>
  <si>
    <t>Archirodon</t>
  </si>
  <si>
    <t>Malta Main Stage Pumped Storage Power Plant</t>
  </si>
  <si>
    <t>In the 1930s, Allgemeinen ElektricitÃ¤tsgesellschaft (AEG) and Alpen-Elektrowerke AG (AEW) developed projects for power plants near Malta. Plans of the Ã–sterreichische Bundesbahnen followed after 1945. In 1952, Ã–sterreichische Draukraftwerke AG (Ã–DK) carried out water and energy-related tests and created a plan for the utilisation of the Malta and GÃ¶ÃŸbÃ¤che with a three-stage power plant group. A dissertation written in 1956 at the technical university in Graz by Erich Magnet with the title &amp;quot;Winter Storage Plant Inner Maltatal-Kolbnitz&amp;quot; was used by Ã–sterreichische Draukraftwerke AG and proved to be very important for the development of the project.  The water rights negotiations for the Malta upper stage and Malta main stage power plants took place in 1964. The approval of the water authorities was granted in 1965. Heavy protests, especially from the Austrian Society for Nature Conservation, followed when the project area lost its nature conservation status. The conservationists called for the erection of nuclear power stations as an alternative to storage power plants. The detailed planning commenced in 1971 following the positive construction decision.  In addition to covering demand peaks, it was required that the power plant group Malta must, at all times, be in a position to provide reserve power for a failed nuclear power plant. The earlier-than-expected issuing of the building decision and the new requirements created major challenges for the planning and construction departments. In addition, the first machine unit for the main stage was to be commissioned two years earlier than expected on 1 December 1978. The planning was carried out, inter alia, by Construction Director Kurt BaustÃ¤dter, Rudolf MuÃŸnig, Kurt Landl, Heiner Ludescher and Georg Lichtenegger from Draukraftwerke AG. External planners, such as the civil technology company EhÃŸ, were also engaged. The architectural work was carried out by Rudolf Nitsch from Klagenfurt.  After a series of geological tests, the final location for Rottau power plant was fixed in 1973. The excavation pit reached a depth of approximately 30 metres below the valley basin and 25 metres below the groundwater level. Extensive safety measures were necessary to prevent the penetration of groundwater. The first machine unit was commissioned in Rottau power plant in late autumn 1976. The storage pumps were commissioned in summer 1978. The capacity of 730,000 kW corresponds to the capacity Zwentendorf nuclear power plant would have had.</t>
  </si>
  <si>
    <t>Rottau</t>
  </si>
  <si>
    <t>Carynthia</t>
  </si>
  <si>
    <t>http://www.verbund.com/pp/en/pumped-storage-power-plant/malta-main-stage</t>
  </si>
  <si>
    <t>VERBUND Hydro Power AG</t>
  </si>
  <si>
    <t>Allgemeinen ElektricitÃ¤tsgesellschaft (AEG) and Alpen-Elektrowerke AG (AEW)</t>
  </si>
  <si>
    <t>Kaprun Upper Stage Pumped Storage Power Plant</t>
  </si>
  <si>
    <t>History of the Power Plant  The initial planning for the power plant facilities in the Kaprun Valley date back to the &amp;quot;centralisation project&amp;quot; of the Allgemeine ElektricitÃ¤tsgesellschaft (AEG) Berlin [General Power Company]. The planned pooling of all the water from the Hohe Tauern into the Kaprun Valley was interrupted due to the outbreak of the global economic crisis at the beginning of the 1930&amp;#039;s. With Austria&amp;#039;s annexation to the German Reich in the spring of 1938, the project was once again made a high priority and re-designed under the head of the newly founded Alpen Elektrowerke AG (AEW [Alpine Power Company]), Hermann Grengg. The new plans contemplated a two stage pumped storage power plant with an upper storage reservoir on the Mooserboden and Wasserfallboden storage lakes above the Limberg Alp. The construction work began with the construction of new and expansion of existing access roads to the construction sites, in particular to the Kapruner Winkel [Kaprun Corner], the building site of the Hauptstufe [main stage] power house, and to the Limberg Alp. When the war ended, the Hauptstufe power house and a makeshift dam on the Wasserfallboden were ready for operation.  Construction of the Oberstufe [upper stage] power house could not begin, however until completion of the Limberg dam, which was to connect airside to the new structure. In the final phase of the work on the barrier, more and more attention was given to the archtectonic design of the Limberg power house. To this end, an invitation to tender was held to design of the crown of dam and powerhouse with architect Harald Bauer&amp;#039;s design being selected. For the power house however, the third-placed architect Edith Lassmann&amp;#039;s design was selected.  The contract was awarded at the beginning of 1951 and the excavation work for the power house to be attached to the nearly completed dam began immediately thereafter. Between May and August 1951 alone, around 10,000 mÂ³ of rock was removed from the area of the foundations for the new power house. The construction materials were transported via a tow-railway from the Bruck/Fusch station to the Kapruner Winkel and from there taken to the Limberg site with a cement cable railway.  In 1953 the construction work on the main structure was completed. Construction on the stilling basin continued until June 1954 since the final form was not set until after extensive studies and model tests had been carried out by the planning department of Tauernkraftwerke AG.  The first machine set was commissioned on 14 November 1954, the second on1 December 1955. Both of the MÃ¶ll connecting bridge pumps in the pump cave next to the Drossensperre retaining wall followed on 28 May 1956.  The barracks, equipment and auxiliary cable railway set up for the construction of the dams and power house were removed after construction was completed.</t>
  </si>
  <si>
    <t>Limberg</t>
  </si>
  <si>
    <t>http://www.verbund.com/pp/en/pumped-storage-power-plant/kaprun-upper-stage</t>
  </si>
  <si>
    <t>HÃ¤usling Pumped Storage Power Plant</t>
  </si>
  <si>
    <t>History of the Power Plant  The 35 metre deep shaft structure of the HÃ¤usling power house consists of a freestanding reinforced concrete cylinder with an outside diameter of 32.8 metres, which is founded entirely on rock. The building has no direct anchoring to the rock of the slope behind it. Hydraulic cushioning is built into the ground floor and the first floor on the mountain side to prevent any carryover of tension - a construction method that was developed based on experience gained in the construction of the RoÃŸhag power house. The roof of the machine hall is connected to the slope by means of an anchor and gutter beam that can be walked on that can be used to channel water from the slope and roof to the drainage canal via a drop shaft.  The buildings are made of coated in situ concrete using prefabricated concrete elements in the area of the roof edges.  The machine hall has a concrete ribbed floor and a light coating on the inside. The floors and the lower part of the walls are equipped with a covering of red clinker panels.</t>
  </si>
  <si>
    <t>Hausling</t>
  </si>
  <si>
    <t>http://www.verbund.com/pp/en/pumped-storage-power-plant/haeusling</t>
  </si>
  <si>
    <t>RoÃŸhag Pumped Storage Power Plant</t>
  </si>
  <si>
    <t>History of the Power Plant  Since RoÃŸhag power plant is located in an avalanche-prone area, it was necessary for the entire construction to be carried out with appropriately solid material, whereby the construction elements are able to withstand a pressure of 20 to 50 t/mÂ². A total of ten deep borehole explosions had to be carried out in the excavation of the construction pit. The building is in paint-ready, in-situ concrete, supplemented by prefabricated concrete units, executed and divided into three blocks of roughly equal lengths by means of expansion joints. The roof over the machinery hall comprises prefabricated, reinforced concrete components. The uphill-facing distribution lines were embedded in a solid concrete block.  Strain was nevertheless caused by the encasing in concrete of the pumps and turbine coils, as well as the firm anchoring of the building with the rock. In the surface construction, pillars were covered with concrete at intervals of some 6 m and connected via two 8 or 15 m reinforced concrete girders that lay across the operating floor. The lower girder is connected to the rock by means of high tensile bars; the upper girder serves for slope stabilisation and simultaneously forms the uphill support for the roofing slab. The flat roofs are landscaped with vegetation. The concrete surfaces have a light-coloured interior coating; the floors of the machinery hall and the upper part of the walls are clad with red clinker slabs. The closures are designed as armoured doors.</t>
  </si>
  <si>
    <t>Kraftwerk RoÃŸhag</t>
  </si>
  <si>
    <t>http://www.verbund.com/pp/en/pumped-storage-power-plant/rosshag</t>
  </si>
  <si>
    <t>Fort Hunter Liggett Battery Storage Project</t>
  </si>
  <si>
    <t>This design-build Request for Proposal (RFP) provides for the design and construction of a 1 MW Grid Battery Energy Storage System and structure located at the Cantonment area of Fort Hunter Liggett, CA. The project shall be designed and constructed to store excess electrical power generated during the day into the battery energy storage system, and discharge the electrical power at night into the distribution grid of the base.</t>
  </si>
  <si>
    <t xml:space="preserve">Onsite Renewable Generation Shifting, Renewables Capacity Firming, Electric Bill Management with Renewables, On-Site Power, Frequency Regulation, </t>
  </si>
  <si>
    <t>Building 238, California Avenue</t>
  </si>
  <si>
    <t>Fort Hunter Liggett</t>
  </si>
  <si>
    <t>93928-7000</t>
  </si>
  <si>
    <t>https://www.fbo.gov/index?s=opportunity&amp;amp;mode=form&amp;amp;tab=core&amp;amp;id=5d53b9e83916cd6e07cd42858eafe291</t>
  </si>
  <si>
    <t>Fort Hunter Liggett, US Army</t>
  </si>
  <si>
    <t>Siemens, Lawrence Berkeley National Labs</t>
  </si>
  <si>
    <t>Tri-Technic Inc</t>
  </si>
  <si>
    <t>Tri-Technic Inc.</t>
  </si>
  <si>
    <t>NREL, Lawrence Berkeley National Labs</t>
  </si>
  <si>
    <t>This project is intended to demonstrate the use of day-ahead optimization and real-time control to plan and implement charging/discharging schedules for a system comprised of a 2 MW photovoltaic generation and 1 MWh electric storage.</t>
  </si>
  <si>
    <t>Malta Upper Stage Pumped Storage Power Plant</t>
  </si>
  <si>
    <t>History of the Power Plant  The first plans for the energy-technical utilisation of the waters at the upper end of the Malta Valley, which is known for its extremely high precipitation levels, date back to the 1930s. The decision by Ã–sterreichische Draukraftwerke AG (Ã–DK) to construct the three-stage Malta power plant, however, did not follow until 1957. The power plants comprise an upper stage with KÃ¶lnbrein reservoir and Galgenbichl power house, the main stage with Galgenbichl reservoir in the upper Malta valley between Gamskarnock and Lausnock, the main stage power house in Rottau near Kolbnitz in the MÃ¶ll valley as well as the lower stage with a diversion channel in the MÃ¶ll valley and MÃ¶llbrÃ¼cke power house in the Drau valley.  Given that it had only been established for a short time, Ã–DK did not, however, have the financial resources necessary to construct the ReiÃŸeck, Kreuzeck and Malta power plants at the same time. For this reason, detailed planning did not commence until 1961 following the completion of the ReiÃŸeck-Kreuzeck power plants. In 1965, the Malta-Upper Stage and Malta-Main Stage projects were approved by the water authorities.  The construction work for Galgenbichl power house followed after commencement of work on the KÃ¶lnbrein Dam and the Galgenbichl reservoir. The construction warehouse was extended in April 1974 and work on the development of the construction site commenced. Machinery and equipment from the neighbouring construction site at Galgenbichl Dam were used during the construction period.  The excavation work commenced in the east section of the power house, and due to the tight time schedule, continued through winter 1974/75. The work to stabilise the 40-metre cliff to the west of the power house to which parts of the building are attached proved to be a major challenge. An external firm was commissioned to supply and prepare 800 tons of twisted ribbed steel so as to save time by working parallel. In spite of weather-related delays, work on the assembly of the first machine commenced on 1 September 1975 and the assembly of the second machine followed in 1976.  The power house was handed over to Ã–DK on 1 September 1976. The finishing work continued until spring of the following year.</t>
  </si>
  <si>
    <t>Malta Hauptstufe</t>
  </si>
  <si>
    <t>http://www.verbund.com/pp/en/pumped-storage-power-plant/malta-upper-stage</t>
  </si>
  <si>
    <t>DIY ESS - 5kWh LiFePO4</t>
  </si>
  <si>
    <t>Residential Energy Storage System Local Storage of Solar or/and Wind 5kWh of Capacity LiFePO4 Lithium-ion Batteries Fully Automatic Peak Shaving Capacity Shifting Forced Charge Mode to allow Charging at night rate (TOU) from the grid</t>
  </si>
  <si>
    <t xml:space="preserve">Distribution upgrade due to solar, Electric Bill Management, Electric Energy Time Shift, Electric Supply Capacity, Renewables Energy Time Shift, </t>
  </si>
  <si>
    <t>Paris</t>
  </si>
  <si>
    <t>Ile de France</t>
  </si>
  <si>
    <t>http://diyesskit.blogspot.com</t>
  </si>
  <si>
    <t>Christophe HUBERT</t>
  </si>
  <si>
    <t>Prineville Pumped Storage</t>
  </si>
  <si>
    <t>Pumped storage project in early feasibility stage, utilizing Prineville Reservoir as lower reservoir.</t>
  </si>
  <si>
    <t xml:space="preserve">Electric Supply Capacity, Electric Supply Reserve Capacity - Spinning, Electric Supply Reserve Capacity - Non-Spinning, Renewables Capacity Firming, Renewables Energy Time Shift, </t>
  </si>
  <si>
    <t>Crook County</t>
  </si>
  <si>
    <t>VCharge Concord Pilot</t>
  </si>
  <si>
    <t>Pilot distributed thermal storage project providing frequency regulation and load-shifting in ISO New England.</t>
  </si>
  <si>
    <t xml:space="preserve">Frequency Regulation, Electric Energy Time Shift, Grid-Connected Residential (Reliability), Renewables Energy Time Shift, </t>
  </si>
  <si>
    <t>Concord</t>
  </si>
  <si>
    <t>http://vcharge-energy.com/results/</t>
  </si>
  <si>
    <t>Concord Light</t>
  </si>
  <si>
    <t>175 kW, 0.8 MWh</t>
  </si>
  <si>
    <t>- http://www.concordma.gov/pages/ConcordMA_LightPlant/ets</t>
  </si>
  <si>
    <t>Wright-Hennepin Solar Community</t>
  </si>
  <si>
    <t>36.8 kW/94.4 kWh hour Silent Power storage DC coupled with 31 kW community solar array.</t>
  </si>
  <si>
    <t xml:space="preserve">Electric Bill Management, Renewables Capacity Firming, Renewables Energy Time Shift, </t>
  </si>
  <si>
    <t>http://www.whe.org/for-my-home/products-services/wh-solar-community.html</t>
  </si>
  <si>
    <t>Wright-Hennepin</t>
  </si>
  <si>
    <t>Austin Utilities Energy Storage Pilot</t>
  </si>
  <si>
    <t>Four 9.2 kW/23.6 kWh Silent Power storage units installed in municipal buildings for peak demand management.</t>
  </si>
  <si>
    <t>400 Fourth Street NE</t>
  </si>
  <si>
    <t>http://www.austinutilities.com/</t>
  </si>
  <si>
    <t>Austin Utilities</t>
  </si>
  <si>
    <t>Minnesota Municipal Utility Association</t>
  </si>
  <si>
    <t>Minnesota Department of Commerce</t>
  </si>
  <si>
    <t>http://www.mmua.org/</t>
  </si>
  <si>
    <t>Shakopee Public Utilities- Environmental Learning Center</t>
  </si>
  <si>
    <t>9.2 kW/23.6 kWh Silent Power storage unit co-located with solar array at high school environmental learning center.</t>
  </si>
  <si>
    <t xml:space="preserve">Renewables Capacity Firming, Renewables Energy Time Shift, Grid-Connected Residential (Reliability), </t>
  </si>
  <si>
    <t>Shakopee</t>
  </si>
  <si>
    <t>http://spucweb.com/</t>
  </si>
  <si>
    <t>02.10.2013</t>
  </si>
  <si>
    <t>Shakopee Public Utilities Commission</t>
  </si>
  <si>
    <t>Kubanskaya PSP</t>
  </si>
  <si>
    <t>This is an open loop pumped hydro power station used by Rushydro for electricity time shift and increasing electric supply capacity.</t>
  </si>
  <si>
    <t>Stavropol Krai</t>
  </si>
  <si>
    <t>Project annual Genration: 10,752,000 kWh</t>
  </si>
  <si>
    <t>DaleÅ¡ice Pumped Storage Power Plant</t>
  </si>
  <si>
    <t>The DaleÅ¡ice waterworks was built as a part of the nearby Dukovany Nuclear Power Station project. It includes the DaleÅ¡ice water reservoir with the capacity of 127 million m3 of water, the Mohelno equalization basin, the DaleÅ¡ice Pumped-Storage Hydroelectric Power Station, and the Mohelno run-off-river hydroelectric power station.  The pumped-storage hydroelectric power station is equipped with four sets of reversing Francis turbines (112.5 MW ea) for a 90 m head. Synchronous generators with 13.8 kV voltage and two-way rotation are used in both the turbine and storage pumping operation. The generator voltage is transformed to 420 kV outgoing voltage by unit transformers.  Total capacity is 2,300 MWh.</t>
  </si>
  <si>
    <t>Dukovany</t>
  </si>
  <si>
    <t>VysoÄina</t>
  </si>
  <si>
    <t>http://www.cez.cz/en/power-plants-and-environment/hydraulic-power-plants/dalesice.html</t>
  </si>
  <si>
    <t>Dukovany Nuclear Power Plant</t>
  </si>
  <si>
    <t>DlouhÃ© StrÃ¡nÄ› Pumped Storage Power Plant</t>
  </si>
  <si>
    <t>The DlouhÃ© StrÃ¡nÄ› Hydroelectric Power Station is situated in Moravia, near LouÄnÃ¡ nad Desnou in the district of Å umperk. It has the largest reversing water turbine in Europe, 325 MW; it has the largest head of all power stations in the Czech Republic, 510.7 m; and it has the largest installed capacity in the Czech Republic, 2 x 325 MW. Total capacity is 3,200 MWh.  The power station fulfills static, dynamic and compensatory functions within the power system. The static function lies in converting the surplus energy in the system into peak-load energy - at periods of surplus electricity in the system, namely at night, water is pumped from the lower to the elevated storage reservoir; and during the on-peak periods, when there is a shortage of electricity, the power stationâ€™s turbines generate electricity. The dynamic function of the hydroelectric power station means functioning as the systemâ€™s output reserve, generating the regulating output and energy, and participating in the frequency regulation of the system. The compensatory operation facilitates the voltage regulation within the power system.  The lower reservoir is on the DivokÃ¡ DesnÃ¡ River, 820 m above sea level. Its total capacity is 3.4 million m3 of water; it has a 56 m high dam, and its water level fluctuates by 22.2 m. The elevated reservoir is situated on top of the DlouhÃ© StrÃ¡nÄ› mountain, 1,350 m above sea level. Its total capacity is 2.72 million m3.</t>
  </si>
  <si>
    <t>DolnÃ­ nÃ¡drÅ¾</t>
  </si>
  <si>
    <t>LouÄnÃ¡ Desnou</t>
  </si>
  <si>
    <t>Å umperk</t>
  </si>
  <si>
    <t>http://www.cez.cz/en/power-plants-and-environment/hydraulic-power-plants/dlouhe-strane.html</t>
  </si>
  <si>
    <t>20.06.1996</t>
  </si>
  <si>
    <t>01.05.1978</t>
  </si>
  <si>
    <t>Energotis</t>
  </si>
  <si>
    <t>Ingstav</t>
  </si>
  <si>
    <t>TorrÃ£o Pumped Storage Power Plant</t>
  </si>
  <si>
    <t>TorrÃ£o Pumped Storage Power Plant produces enough energy to supply the municipalities of Coimbra, Penafiel, Marco, MesÃ£o Cold and Baiao, a total of 600,000 inhabitants.</t>
  </si>
  <si>
    <t>Estrada de Barragem</t>
  </si>
  <si>
    <t>Marco de Canavezes</t>
  </si>
  <si>
    <t>Porto</t>
  </si>
  <si>
    <t>Sorefame</t>
  </si>
  <si>
    <t>Mota</t>
  </si>
  <si>
    <t>Companhia/Conduril</t>
  </si>
  <si>
    <t>Annual generation: 228 GWh</t>
  </si>
  <si>
    <t>Estany Gento/Sallente Pumped Storage Power Plant</t>
  </si>
  <si>
    <t>A reversible-flow hydroelectric power station located in the municipal area of Capdella in the Catalonian Pyrenees; the first pure pumped station to be installed in Catalonia. Its total output is 415,000 kW, with a flow of 125 mÂ³/s and a head of 400 m. The power station sits in a cavern excavated in granite slate transition terrain, measuring 80 x 40 x 20 m. It took four years to build (1981-1985) for a total cost of 46,440 million euros.   http://www.copisa.com/en-us/project-gallery/prominent-works/prominents-works/estany-gento-sallente-hydroelectric-power-station.html</t>
  </si>
  <si>
    <t>Estany Gento</t>
  </si>
  <si>
    <t>Capdella</t>
  </si>
  <si>
    <t>Lerida</t>
  </si>
  <si>
    <t>http://www.patrimonihidroelectric.com/ca/calaix-historic/museu-hidroelectric-de-capdella/la-central-reversible-de-sallente-estanygento#</t>
  </si>
  <si>
    <t>AllCell Chicago EV Charging Station</t>
  </si>
  <si>
    <t>AllCell Technologies and Windfree announced the completion of the Chicago area&amp;#039;s first lithium-ion energy storage system connected to a solar powered electric vehicle (EV) charging station.  The state-of-the-art battery system helps buffer the electrical grid from the uneven power demands of EV charging while providing enough capacity to charge two vehicles in case of a power outage. Equipped with AllCell&amp;#039;s proprietary thermal management technology, the battery is continuously protected from overheating to ensure safety and prolonged battery life.  Development of the Evanston, IL based project was managed by Windfree, and includes a 10 kilowatt solar canopy, 40 kilowatt-hour battery system, and two Level II charging stations.  One of the charging stations is used exclusively by car sharing firm I-GO, while the other is available to the public. Alternative Transportation for Chicagoland owns the installation, and other project partners included architects Farr Associates and Continental Electric Construction Company.  &amp;quot;As more and more electric vehicles are sold each year, the strains on the electrical grid will continue to increase,&amp;quot; said AllCell CEO Said Al-Hallaj.  The combination of on-site generation and on-site storage co-located with EV charging stations will be a critical part of ensuring that continued growth in the EV market doesn&amp;#039;t disrupt the normal operation of the electrical grid.  According to WindFree President Doug Snower, &amp;quot;The combination of advanced battery technology incorporated with our solar canopy EV charging stations make this a dream project for Windfree. We look forward to sharing open source data through a web base monitoring portal that will demonstrate utility infrastructure benefits and energy savings.&amp;quot;</t>
  </si>
  <si>
    <t>http://earthtechling.com/2013/08/going-solar-ev-charging-with-energy-storage-in-chicago/</t>
  </si>
  <si>
    <t>22.08.2013</t>
  </si>
  <si>
    <t>Alternative Transportation for Chicagoland</t>
  </si>
  <si>
    <t>AllCell Tech</t>
  </si>
  <si>
    <t>WindFree</t>
  </si>
  <si>
    <t>PacifiCorp Castle Valley VRB</t>
  </si>
  <si>
    <t>PacifiCorp is a utility based in Portland, Oregon with operations in six Western states. The Castle Valley site was serviced by a 25 kV feeder over 85 miles long, with 209 miles of total line. The length of the feeder led to complaints of low reliability and power quality. In addition, the feeder could not supply any significant amount of new load without causing low voltage to existing customers. Traditional alternatives to add capacity and improve service in this area are costly and environmentally difficult, so that PacifiCorp has sought viable alternatives to meet these goals. The Castle Valley VRB System was built and commissioned for this purpose.  Vanadium redox flow batteries store energy in two electrolytes which are pumped from separate storage tanks across proton exchange membranes in the cell stacks, producing a DC current. The reaction is reversible, so that the battery can be charged and discharged repeatedly with high efficiency. The VRB-ESSâ„¢ at Castle Valley was built by VRB Power Systems of Vancouver, British Columbia. The system was sized to provide 250 kW for 8 hours, with a round-trip efficiency when fully operational of between 65% and 80%. The system incorporated a power converter which converts the DC power provided by the battery to AC power during discharge, and vice versa during recharge. The power converter was also capable of providing reactive power compensation and overload capability for short periods of time. The system was commissioned in November 2003, operational in May 2004, and was decommissioned in Spring 2008.</t>
  </si>
  <si>
    <t>Castle Valley</t>
  </si>
  <si>
    <t>http://www.prnewswire.com/news-releases/vanteck-vrb-technology-corp---pacificorp-energy-storage-system-installation-77650367.html</t>
  </si>
  <si>
    <t>Utah Power</t>
  </si>
  <si>
    <t>PacifiCorp</t>
  </si>
  <si>
    <t>VRB Power Systems</t>
  </si>
  <si>
    <t>Palmdale Micro Grid Energy Storage Demonstration</t>
  </si>
  <si>
    <t>***Project was never commissioned*** Objectives were to use a 450 kW supercapacitor to: - Maintain high power quality on protected loads at all times - Provide power to protected load in event of a utility sag or outage,  - Meet the ITI (CBEMA) curve during power quality events,  - Resynchronize with backup power or grid as necessary  - Target applications include Seamless Reliability (UPS), VAR Support (Power Quality), Mobile Trailer Configuration for Utilities, Wind Farm Stabilization, Village Power Systems, MicroGrid Networks</t>
  </si>
  <si>
    <t>Palmdale</t>
  </si>
  <si>
    <t>http://www.sandia.gov/ess/docs/pr_conferences/2006/mckay.pdf</t>
  </si>
  <si>
    <t>01.02.2005</t>
  </si>
  <si>
    <t>Northern Power</t>
  </si>
  <si>
    <t>Younicos and Vattenfall Project: Sodium Sulfur</t>
  </si>
  <si>
    <t>CENER VRB</t>
  </si>
  <si>
    <t>Smart grid application- severe  single phase loading requirements  100% imbalance per phase- wide  frequency deviations  Operated in a micro-grid to  perform output leveling and time  of day shifting Provides reactive energy voltage  control dynamically The micro-grid will be both grid  connected and islanded</t>
  </si>
  <si>
    <t xml:space="preserve">Electric Energy Time Shift, Renewables Energy Time Shift, On-Site Power, Onsite Renewable Generation Shifting, Microgrid Capability, </t>
  </si>
  <si>
    <t>City of Innovation, No. 7</t>
  </si>
  <si>
    <t>Sarriguren</t>
  </si>
  <si>
    <t>Navarra</t>
  </si>
  <si>
    <t>http://www.pdenergy.com/</t>
  </si>
  <si>
    <t>Photovoltaic Demonstration</t>
  </si>
  <si>
    <t>National Renewable Energy Centre (CENER)</t>
  </si>
  <si>
    <t>CENER (National Renewable Energy Centre)</t>
  </si>
  <si>
    <t>http://www.cener.com/en/</t>
  </si>
  <si>
    <t xml:space="preserve">Acciona Energia Innovative Lithium-Ion System (ILIS) Project  </t>
  </si>
  <si>
    <t>Renewables group Acciona and partner Saft completed a 1 year pilot project on integrating a 1 MW lithium-ion battery onto an existing solar array in Spain, marking the first time such energy-storage technology has been used at a utility-scale PV installation in Europe.   The battery was capable of storing and then discharging 560kWh of electricity.  The outcome of the project resulted in the design of SCADA systems for PV+ storage power plants with the functionalities of power ramp control, primary and secondary frequency regulation, voltage regulation with active reactive power control and active power factor correction of the power plant. Acciona also developed algorithms to control the power ramps of the PV plant with lower use of the battery in order to increase its life.</t>
  </si>
  <si>
    <t xml:space="preserve">Voltage Support, Frequency Regulation, </t>
  </si>
  <si>
    <t>Tudela</t>
  </si>
  <si>
    <t>Navarre</t>
  </si>
  <si>
    <t>http://www.acciona-energia.com/innovation/solar/ilis-project.aspx</t>
  </si>
  <si>
    <t>Ikerlan EnergÃ­a</t>
  </si>
  <si>
    <t>Ingeper</t>
  </si>
  <si>
    <t>Enel Voltage Regulation ESS at Teramo</t>
  </si>
  <si>
    <t>Loccioni Group, with the collaboration of Samsung SDI, has installed an EES in order to regulate Voltage in Low Voltage lines.  Performed functions are: - Voltage regulation (LV lines) - Power factor correction - Energy Storage</t>
  </si>
  <si>
    <t>Teramo</t>
  </si>
  <si>
    <t>http://www.loccioni.com</t>
  </si>
  <si>
    <t>Enel Voltage Regulation at L&amp;#039;Aquila</t>
  </si>
  <si>
    <t>Loccioni Group, with the collaboration of Samsung SDI, has installed an EES in order to regulate Voltage in Low Voltage lines.  Performed functions are: - Voltage regulation (LV lines) - Power factor correction  - Energy Storage</t>
  </si>
  <si>
    <t>L&amp;#039;Aquila</t>
  </si>
  <si>
    <t>Llo Solar Thermal Project</t>
  </si>
  <si>
    <t>Solar Field Solar-Field Aperture Area:	 120,000 mÂ² # of Lines:	 25 Line Length:	 340 m Mirror Width in Line:	 14 m Collector Manufacturer :	 CNIM Heat-Transfer Fluid Type:	Water Solar-Field Inlet Temp:	 190Â°C Solar-Field Outlet Temp:	 285Â°C Power Block Turbine Capacity (Gross):	 9.0 MW Turbine Capacity (Net):	 9.0 MW Power Cycle Pressure:	 70.0 bar Cooling Method:	Dry cooling Cooling Method Description:	Air cooled condenser</t>
  </si>
  <si>
    <t>Llo</t>
  </si>
  <si>
    <t>Pyrenees Orientales</t>
  </si>
  <si>
    <t>http://www.nrel.gov/csp/solarpaces/project_detail.cfm/projectID=266</t>
  </si>
  <si>
    <t>CNIM</t>
  </si>
  <si>
    <t>Riedl Energy Storage Plant</t>
  </si>
  <si>
    <t>With the exception of the upper reservoir situated between the suburbs of Gottsdorf and Riedl, the power plant will be built completely underground and hence not be visible from the outside. The two pump turbines, each with a capacity of 150 megawatt (MW), will be erected in a subterranean cavern at a depth of 250 metres (m) in the &amp;quot;Donauleiten&amp;quot; nature protection area.  The project will contribute significantly towards strengthening the regional economy. Once engineering details and ecological assessments have been completed, approval procedures will commence in mid 2011. Once the project has been approved, as expected, construction is to begin in 2015 and commissioning is planned for 2019.  Investment volume: 350 million Euro</t>
  </si>
  <si>
    <t>Untergriesbach</t>
  </si>
  <si>
    <t>http://www.verbund.com/pp/en/pumped-storage-power-plant/riedl</t>
  </si>
  <si>
    <t>VERBUND AG</t>
  </si>
  <si>
    <t>Wendefurth Power Station</t>
  </si>
  <si>
    <t>The Wendefurth Power Plant is operated as a peak load power plant by Vattenfall. At nighttime it pumps water up from the lower reservior to the upper reservior. The stored energy can be used to balance the feed in of renewable energies and also for grid stabilization.</t>
  </si>
  <si>
    <t>Talsperre Wendefurth</t>
  </si>
  <si>
    <t>Wendefurth</t>
  </si>
  <si>
    <t>http://www.vattenfall.de/standortkarte/kraftwerke/pdf/fb_strom_Wasser_Wendefurth.pdf</t>
  </si>
  <si>
    <t>Niederwartha Pumped Storage Power Station</t>
  </si>
  <si>
    <t>The Niederwartha plant was one of the first pumped storage power plants realized on a large scale. Niederwartha was built from 1927 to 1930 and has a rated output of 120 megawatts, which can be generated by six Francis-type machine sets. Four of them, however, are currently shut down, leaving the plant&amp;#039;s operational rated power at 40 MW.  The plant was damaged by an Elbe River flood in August 2002. Starting in November 2003, it was gradually put into operation again. Only two turbines have come back online because the other turbines&amp;#039; transformers are defective. Instead of repairing the machinery, it is planned to replace the outdated technology with only one turbine of 120 MW.</t>
  </si>
  <si>
    <t>Niederwartha</t>
  </si>
  <si>
    <t>Saxony</t>
  </si>
  <si>
    <t>http://www.vattenfall.de/standortkarte/kraftwerke/pdf/Kraftwerk_Niederwartha.pdf</t>
  </si>
  <si>
    <t>04.08.2013</t>
  </si>
  <si>
    <t>Working Capacity: 591 MWh</t>
  </si>
  <si>
    <t>Witznau Pumped Storage Power Station</t>
  </si>
  <si>
    <t>Commissioned in 1943, the Witznau (or Albbecken) Pumped Storage Power Station is rated at 220 MW in generation mode and 128 MW in pumping mode. It is located in the district of Ãœhlingen-Birkendorf in the Black Forest.  The plant&amp;#039;s lower reservoir, Witznaubecken, also serves as the upper reservoir for the nearby Waldshut pumped storage plant.</t>
  </si>
  <si>
    <t>SchwarzatalstraÃŸe 5</t>
  </si>
  <si>
    <t>Ãœhlingen-Birkendorf</t>
  </si>
  <si>
    <t>http://www.schluchseewerk.de/de/standorte/schluchseegruppe/kraftwerk-witznau.html</t>
  </si>
  <si>
    <t>RWE</t>
  </si>
  <si>
    <t>Schluchseewerk AG</t>
  </si>
  <si>
    <t>Annual Generation: 230 GWh</t>
  </si>
  <si>
    <t>Wehr Pumped Storage Power Plant</t>
  </si>
  <si>
    <t>The underground Wehr power station  contributes more than half of the total production of Schluchseewerk AG. Its high performance is enabled by the immense drop of 630 meters from the Hornberg Reservoir to the lower Wehra Reservoir.  Wehr is the largest power plant in Schluchseewerk&amp;#039;s Hotzenwald Group of pumped storage, which also includes SÃ¤ckingen Power Plant.</t>
  </si>
  <si>
    <t>Todtmooser StraÃŸe 150</t>
  </si>
  <si>
    <t>Wehr</t>
  </si>
  <si>
    <t>http://www.schluchseewerk.de/de/standorte/hotzenwaldgruppe/kraftwerk-wehr.html</t>
  </si>
  <si>
    <t>Annual Generation: 1,160 GWh</t>
  </si>
  <si>
    <t>SÃ¤ckingen Pumped Storage Power Plant</t>
  </si>
  <si>
    <t>The underground SÃ¤ckingen power station was Germany&amp;#039;s first pumped storage plant built in an artificial cavern. Its four pumping/generating units are housed in an artificial cave with enormous dimensions (160 meters long, 23 meters wide, 33 meters high) which can be reached via a 1.5 km long access tunnel. The plant&amp;#039;s upper reservoir, Eggberg Reservoir, is located approximately 400 meters above the plant. The Rhine serves as the lower reservoir.   SÃ¤ckingen is the first of two pumped storage plants in Schluchseewerk&amp;#039;s Hotzenwald Group, which also includes Wehr Power Station.</t>
  </si>
  <si>
    <t>Stollenweg 2</t>
  </si>
  <si>
    <t>Bad SÃ¤ckingen</t>
  </si>
  <si>
    <t>http://www.schluchseewerk.de/de/standorte/hotzenwaldgruppe/kraftwerk-saeckingen.html</t>
  </si>
  <si>
    <t>Annual Generation: 400 GWh</t>
  </si>
  <si>
    <t>San Diego Zoo Solar-to-EV Project</t>
  </si>
  <si>
    <t>As part of SDG&amp;amp;amp;E&amp;#039;s sustainable communities porgram, Kokam energy has installed a 100kW/100kWh Lithium Ion Battery Energy Storage system at the San Diego Zoo.  The system is coupled with a 90kW solar system which generates electricity for 5 EV chargers and 59 homes.  The energy storage system balances the solar power to provide smooth energy output.</t>
  </si>
  <si>
    <t xml:space="preserve">Grid-Connected Residential (Reliability), On-Site Power, Renewables Capacity Firming, Transportation Services, </t>
  </si>
  <si>
    <t>2920 Zoo Drive</t>
  </si>
  <si>
    <t>http://smartcitysd.org/resources/press/smart-city-san-diego-and-san-diego-zoo-unveil-solar-electric-vehicle-charging-projec</t>
  </si>
  <si>
    <t>http://buildingdashboard.com/clients/sandiegozoo/</t>
  </si>
  <si>
    <t>PDE Smart Microgrid System</t>
  </si>
  <si>
    <t>PDE&amp;#039;s Electrical Training Institute Smart Microgrid demonstrates an existing electrical infrastructure integrated with advanced electronics, energy storage, solar, and controls, providing a platform for smarter and more reliable electrical systems.  These technologies will enable adoption of the emerging smart grid, facilitate integration of electric vehicles to the grid, and support California&amp;#039;s 2020 renewable portfolio standards requiring 33% of the state&amp;#039;s electricity to be generated from renewable resources.   The system will demonstrate 6 smart grid functions:  1. The ability to charge electric vehicles through multiple energy sources, including solar, battery energy storage system (BESS), or grid power.  Benefits include reduced CO2 emissions, reduced demand on the grid and local electrical transmission and distribution system.  2. Utilizing the BESS to smooth solar production at the local level.    3. Respond to a demand response signal from the utility by injecting active power into the grid from stored energy and integrate with existing building management systems.   4. Provide a more reliable electrical system by maintaining uninterrupted power during power outages and utilizing solar to sustain the load during daylight hours.   5. Showcase state-of-the-art inverter technology capable of integrating 3 DC sources and varying voltages to improve efficiency and reliability of renewable sources of energy.  6. Participate in ancillary utility markets by providing or absorbing power.</t>
  </si>
  <si>
    <t xml:space="preserve">Electric Bill Management with Renewables, Renewables Capacity Firming, Transmission Congestion Relief, </t>
  </si>
  <si>
    <t>6023 Garfield Ave.</t>
  </si>
  <si>
    <t>Commerce</t>
  </si>
  <si>
    <t>http://www.prnewswire.com/news-releases/smart-microgrid-system-offering-cutting-edge-energy-management-and-storage-to-be-unveiled-166907516.html</t>
  </si>
  <si>
    <t>22.08.2012</t>
  </si>
  <si>
    <t>Los Angeles Electrical Training Institute</t>
  </si>
  <si>
    <t>PDE Total Energy Solutions</t>
  </si>
  <si>
    <t>Waldshut Pumped Storage Power Plant</t>
  </si>
  <si>
    <t>The Waldshut power plant is the youngest child of the Schluchsee Group, which also includes the Witznau and HÃ¤usern pumped storage power plants. Waldshut is the lower level of the three-chain scheme and uses the Rhine as its lower basin.</t>
  </si>
  <si>
    <t>KraftwerkstraÃŸe 13</t>
  </si>
  <si>
    <t>Waldshut-Tiengen</t>
  </si>
  <si>
    <t>http://www.schluchseewerk.de/de/standorte/schluchseegruppe/kraftwerk-waldshut.html</t>
  </si>
  <si>
    <t>Annual Generation: 170 GWh</t>
  </si>
  <si>
    <t>HÃ¤usern Pumped Storage Power Plant</t>
  </si>
  <si>
    <t>Commissioned in 1931, the HÃ¤usern pumped storage power station is the oldest of the five pumped storage plants within the Schluchseewerk AG network and forms the upper level of the three-stage Schluchsee Group, which also includes Witznau and Waldshut. HÃ¤usern&amp;#039;s upper basin is the Schluchsee, a reservoir with a volume of 108 million cubic meters. HÃ¤usern&amp;#039;s lower basin, Schwarza Reservoir, serves as the upper basin for the Witznau power station.</t>
  </si>
  <si>
    <t>Schwarzabruck 2</t>
  </si>
  <si>
    <t>HÃ¤usern</t>
  </si>
  <si>
    <t>http://www.schluchseewerk.de/de/standorte/schluchseegruppe/kraftwerk-haeusern.html</t>
  </si>
  <si>
    <t>Annual Generation: 120 GWh</t>
  </si>
  <si>
    <t>Herdecke Pumped Storage Power Plant</t>
  </si>
  <si>
    <t>The Herdecke (or Koepchenwerk) Pumped Storage Power Plant was originally commissioned in 1930, but an accident caused by a broken pump in December 1980 led to the plant&amp;#039;s closure. Between 1985 and 1989, RWE built and commissioned a new pumped storage plant adjacent to the old one. The power plant was later modernized at the cost of â‚¬25 million between May and September 2007.  The plant uses roughly the same amount of energy in pumping mode (153,590 kW) as it creates in generating mode (153,000 kW).</t>
  </si>
  <si>
    <t>Herdecke</t>
  </si>
  <si>
    <t>Rhine-Westphalia</t>
  </si>
  <si>
    <t>http://www.rwe.com/web/cms/mediablob/de/346008/data/183748/5/rwe/innovation/projekte-technologien/energiespeicher/pumpspeicher-herdecke.pdf</t>
  </si>
  <si>
    <t>08.08.1989</t>
  </si>
  <si>
    <t>Efficiency: 75%</t>
  </si>
  <si>
    <t>DOD Marine Corps Air Station Miramar Microgrid Energy Storage System</t>
  </si>
  <si>
    <t>Primus Power was awarded a contract by Raytheonâ€™s Integrated Defense Systems (IDS) business to deliver and support an electrical energy storage system for a microgrid at the Marine Corps Air Station (MCAS) in Miramar, California. Primus worked closely with Raytheon as part of the &amp;quot;Zinc Bromide Flow Battery Installation for Islanding and Backup Power&amp;quot; project funded by the Department of Defense Environmental Security Technology Certification Program (ESCTP).  At MCAS Miramar a Primus Power 250 kW - 1 MWh Primus EnergyPod is integrated with an existing 230 kW photovoltaic system. The combined microgrid system will demonstrate several capabilities including reducing peak electrical demand typically experienced in weekday afternoons and providing power to critical military systems when grid power is not available. The DoD is adopting microgrids at stationary bases to sustain operations independent of what is happening on the larger utility grid. Primus Powerâ€™s energy storage systems can shift, shape and firm electricity.</t>
  </si>
  <si>
    <t xml:space="preserve">Black Start, Electric Bill Management with Renewables, Microgrid Capability, Onsite Renewable Generation Shifting, Renewables Capacity Firming, </t>
  </si>
  <si>
    <t>MCAS Miramar</t>
  </si>
  <si>
    <t>http://www.primuspower.com/wp-content/uploads/2013/01/Primus-Power-press-release-DoD-microgrid-contract-13.01.23-website.pdf</t>
  </si>
  <si>
    <t>23.01.2013</t>
  </si>
  <si>
    <t>12.12.2015</t>
  </si>
  <si>
    <t>230 kW Solar Photovoltaic (PV)</t>
  </si>
  <si>
    <t>United States Marine Corps</t>
  </si>
  <si>
    <t>Raytheon</t>
  </si>
  <si>
    <t>Environmental Security Technology Certification Program (ESCTP)</t>
  </si>
  <si>
    <t>Strategic Environmental Research and Development Program (SERDP)</t>
  </si>
  <si>
    <t>The objective of this project is to demonstrate the energy security and cost benefits of implementing a zinc bromide (Zn/Br) flow battery-based ESS at Marine Corps Air Station (MCAS) Miramar. Raytheon will lead a project to integrate innovative Zn/Br flow battery and Intelligent Energy Command and Control (IEC2) technologies with the existing MCAS infrastructure to increase energy security, provide an islanding capability, and reduce energy use and costs.</t>
  </si>
  <si>
    <t>http://www.serdp.org/Program-Areas/Energy-and-Water/Energy/Microgrids-and-Storage/EW-201242</t>
  </si>
  <si>
    <t>RÃ¶nkhausen Pumped Storage Power Plant</t>
  </si>
  <si>
    <t>RÃ¶nkhausen is an underground power plant containing two Francis turbines rated at 70 MW each. It rests between two artificial reservoirs, which are fed by the Glingebach, a tributary of the Lenne.</t>
  </si>
  <si>
    <t>Finnentrop</t>
  </si>
  <si>
    <t>http://www.enervie-gruppe.de/desktopdefault.aspx/tabid-51/</t>
  </si>
  <si>
    <t>Mark-E</t>
  </si>
  <si>
    <t>Escher-Wyss, Sulzer</t>
  </si>
  <si>
    <t>1500 Walnut</t>
  </si>
  <si>
    <t>1500 Walnut was originally supposed to replace an ineffective cooling system.  Ice storage was justified by reduced demand charges.  As caps came off in PA, the demand charges were reduced and demand savings became hard to find.  Tozour Energy and Viridity came in to modify the system to change the system to operate optimally as a virtual generator changing the controls to focus the entire building electrical systems, including the IceBank energy storage, to be able to transparently shed load upon a call from the electrical grid (PJM).  1500 Walnut currently participates in the PJM Capacity Market and also the PJM Economic Energy Market. Dependent on the equipment responsiveness and controllability of 1500 Walnut, the project could be considered for PJM Ancillary markets â€“ Synch Reserve and/or Regulation in upcoming contracts.</t>
  </si>
  <si>
    <t>1500 Walnut Street,</t>
  </si>
  <si>
    <t>http://www.youtube.com/watch?v=CZgn7rlqbsw&amp;amp;feature=youtu.be</t>
  </si>
  <si>
    <t>20.08.2013</t>
  </si>
  <si>
    <t>Customer owned</t>
  </si>
  <si>
    <t>Limberg II Pumped Storage Power Station</t>
  </si>
  <si>
    <t>Limberg II is a member of the Kaprun Group, a group of hydroelectric power plants in Hohen Tauern in Kaprun valley. The plant utilizes the two existing reservoirs Wasserfallboden and Mooserboden with, a mean elevation drop of 365m.   Limberg II increased the the Kaprun Group&amp;#039;s capacity enough that it can now cover about 10% of Austria&amp;#039;s peak. The project&amp;#039;s total investment cost was approximately â‚¬405 million.</t>
  </si>
  <si>
    <t>Stausee Mooserboden</t>
  </si>
  <si>
    <t>http://www.verbund.com/pp/de/pumpspeicherkraftwerk/kaprun-limberg2</t>
  </si>
  <si>
    <t>07.09.2011</t>
  </si>
  <si>
    <t>Verbund</t>
  </si>
  <si>
    <t>Voith, VA TECH</t>
  </si>
  <si>
    <t>G Hinteregger &amp;amp; SÃ¶hne, Porr Tunnelbau, Ã–stu-Stettin Hoch- und Tiefbau, Swietelsky Bau Tunnelbau</t>
  </si>
  <si>
    <t>AEP Ohio gridSMART Demonstration Project</t>
  </si>
  <si>
    <t>AEP Ohio and its partners are building a secure, interoperable, and integrated Smart Grid infrastructure in Ohio that demonstrates the ability to maximize distribution system efficiency and reliability, and consumer use of demand response programs to reduce energy consumption, peak demand costs, and fossil fuel emissions. The demonstration area includes 150 square miles including parts of Columbus, Bexley, Gahanna, New Albany, Whitehall, Reynoldsburg, Westerville, Blacklick, Johnstown, Alexandria, Minerva Park, and Pataskala. This area includes approximately 110,000 meters and 70 distribution circuits. AEP Ohio will implement Smart Grid technology over 58 13kV circuits from 10 distribution stations and 12 34.5kV circuits from six distribution stations. Included in this project is a redistribution management system, integrated volt-VAR control, distribution automation, advanced meter infrastructure, home area networks, community energy storage, sodium sulfur battery storage, and renewable generation sources. These technologies will be combined with two-way consumer communication and information sharing, demand response, dynamic pricing, and consumer products, such as plug-in hybrid vehicles.  The plan was to integrate 80 CES (25kW/25kWh) units of storage resources into the existing grid. After initial testing, AEP Ohio began field installations and commissioned 15 CES units into operations by December 31, 2011. Following this deployment, technical issues were discovered and the CES units were not performing to AEP Ohioâ€™s stringent standards. The CES units were removed from the field and returned to S&amp;amp;amp;C. This component of the project has been redefined to include a limited deployment of four CES units at an outdoor test environment on AEP Ohio property to continue extensive testing.   Read the final project report here: http://goo.gl/N6aDLp</t>
  </si>
  <si>
    <t xml:space="preserve">Electric Energy Time Shift, Frequency Regulation, Transmission Support, </t>
  </si>
  <si>
    <t>1 Riverside Plaza</t>
  </si>
  <si>
    <t>Columbus</t>
  </si>
  <si>
    <t>43215-2355</t>
  </si>
  <si>
    <t>http://www.smartgrid.gov/project/aep_ohio_gridsmartsm_demonstration_project</t>
  </si>
  <si>
    <t>31.12.2009</t>
  </si>
  <si>
    <t>American Electric Power (AEP) Ohio</t>
  </si>
  <si>
    <t>System roundtrip AC efficiency: &amp;gt;85% (AC efficiency has not yet been field-verified); PCS efficiency: ~95%</t>
  </si>
  <si>
    <t>Long Island Power Authority Long Island Smart Energy Corridor</t>
  </si>
  <si>
    <t>Twelve sealed absorbed glass mat (AGM) lead acid batteries planned for demonstration of storage in the residential demonstration model at Farmingdale; 60 Amp, 720 W, 12 V. The Long Island Power Authority (LIPA) is teaming with Stony Brook University and Farmingdale State College to create a Smart Energy Corridor located along Route 110 in Melville, Farmingdale, and South Huntington, New York.   The demonstration project will integrate advanced metering infrastructure (AMI) technology with automated substation and distribution systems to reduce peak demand and energy costs while improving the ability to identify and respond to outages. AMI will be installed at 2,338 consumer locations, 1,488 will be residential. Data collectors will be installed along the Corridor to facilitate network communications. LIPA will install digital control and communications devices on 51 capacitor banks and will also install devices that automate monitoring and control of 18 overhead switches and 6 underground switches.   A key aspect of this project is to evaluate the impact of a range of variables on customer behavior and consumption, including an alternative tariff structure, provision of varying levels of information and analytical tools, and outreach and energy automation for a sample of participating customers. Demonstration projects at the Farmingdale campus will include live residential and commercial models showing how intelligent devices can enable customers to understand and control their usage and integrate distributed renewable energy. Farmingdale will also provide training and education to students, technicians, and businesses as well as outreach to the community.  Stony Brook University will investigate cyber security issues, research load forecasting and modeling techniques that leverage Smart Grid data, and develop tools to help customers better visualize and understand their energy usage.</t>
  </si>
  <si>
    <t>333 Earle Ovington Boulevard</t>
  </si>
  <si>
    <t>Uniondale</t>
  </si>
  <si>
    <t>11553-3606</t>
  </si>
  <si>
    <t>http://www.smartgrid.gov/project/long_island_power_authority_long_island_smart_energy_corridor</t>
  </si>
  <si>
    <t>05.02.2010</t>
  </si>
  <si>
    <t>Long Island Power Authority (LIPA)</t>
  </si>
  <si>
    <t>Department of Energy, Office of Electricity - Smart Grid Demonstration Program</t>
  </si>
  <si>
    <t>ConEdison Interoperability of Demand Response Resources: Thermal</t>
  </si>
  <si>
    <t>The purpose of this project is to demonstrate techniques to enhance the ability of conventional and renewable demand response resources to be integrated into the operations of an electric delivery company. Interoperability will be demonstrated by integrating the operations of a demand response service provider, a large multi-facility retail customer and an electric delivery company. Phase 1 of the project demonstrated the potential to achieve the project objectives. This is Phase 2, which includes design, procurement and installation of:equipment: (1) to modify the demand response command center to enable integration of the operations of multiple demand response resources; (2) to enable auto-response at multiple retail electric customer facilities from the demand response command center; (3) to evaluate the technical feasability of distributed generators at retail electric customer sites to operate in parallel with an electric distribution network and inject power into the network; (4) to reduce NOx emissions and demonstate the cost-effectiveness of clean distributed generation; and (5) demonstrate that an ice storage plant at a retail customer site will reduce energy costs while reducing energy consumption and greenhouse gas emissions. In addition this ice storage plant will demonstrate its ability to cost-effectively supply system regulation and support power system stability.   10,000 cooling tons of ice.</t>
  </si>
  <si>
    <t xml:space="preserve">Electric Bill Management, Frequency Regulation, </t>
  </si>
  <si>
    <t>140 West St.</t>
  </si>
  <si>
    <t>10003-3502</t>
  </si>
  <si>
    <t>https://smartgrid.gov/project/consolidated_edison_company_ny_interoperability_demand_response_resources_demonstration_ny/</t>
  </si>
  <si>
    <t>Verizon</t>
  </si>
  <si>
    <t>Innoventive Power</t>
  </si>
  <si>
    <t>Department of Energy, National Energy Technology Lab</t>
  </si>
  <si>
    <t>Innoventive Power &amp;amp; Trane</t>
  </si>
  <si>
    <t>National Energy Technology Laboratories</t>
  </si>
  <si>
    <t>Interoperability is being demonstrated by the ability to integrate the operation of a variety of conventional and renewable demand response resources into the existing distribution network. A goal of this project is to develop standards that will excite non-participating distributed resources to consider being engaged in this kind of program.</t>
  </si>
  <si>
    <t>https://smartgrid.gov/project/consolidated_edison_company_ny_interoperability_demand_response_resources_demonstration_ny</t>
  </si>
  <si>
    <t>Pecan Street Project Inc. Energy Internet Demonstration</t>
  </si>
  <si>
    <t>Pecan Street Project is developing and implementing an Energy Internet at the 711-acre Robert Mueller mixed-use development in Austin, Texas. Smart Grid systems that form the foundation of this project include automated meter information, 2-way meters, energy control gateways (a home network system that links to a customer web portal), advanced billing software, and smart thermostats. These technologies will be integrated into a microgrid that links 1,000 residential meters, 75 commercial meters, and plug-in electric vehicles (PEV). At least 100 of the residential meters will have rooftop solar photovoltaics (PV), including 15 or more affordable residences. The project will also integrate 200 residences with smart water and smart irrigation systems. Different storage technologies will be tested including thermal storage, battery technologies (e.g., lithium-ion, lithium iron magnesium phosphate, metal air, and lead acid), and possibly ultracapacitors and fuel cell systems. Distributed generation technologies integrated into the Energy Internet include solar PV (crystalline silicon and thin film), solar water heaters, and absorption chillers. Through the use of Pecan Streetsâ€™ two-way energy flow, customers can set electricity and water budgets, have software manage electricity use of individual appliances, and sell energy back to the grid; cars connected to the grid can be powered with solar energy and help level loads; and utilities can store power and deliver it when needed, - See more at: http://www.smartgrid.gov/project/pecan_street_project_inc_energy_internet_demonstration#sthash.i2Mv4MKm.dpuf</t>
  </si>
  <si>
    <t>3925 W BRAKER LN STE 300</t>
  </si>
  <si>
    <t>78759-5371</t>
  </si>
  <si>
    <t>http://www.smartgrid.gov/project/pecan_street_project_inc_energy_internet_demonstration</t>
  </si>
  <si>
    <t>23.07.2013</t>
  </si>
  <si>
    <t>Department of Energy - Smart Grid Demonstration Program</t>
  </si>
  <si>
    <t>Marmora Pumped Storage</t>
  </si>
  <si>
    <t>The Marmora project will use an open pit and an upper reservoir in a closed-loop configuration. Combination pumps/generators will pump water up into the reservoir during off-peak periods and then release it back down into the mine during on-peak periods to generate electricity. The design provides for an average head of 140 metres, producing 400 MW of generated power to enable time-shifting to support renewable energy sources and grid demand patterns.</t>
  </si>
  <si>
    <t xml:space="preserve">Electric Energy Time Shift, Electric Supply Capacity, Frequency Regulation, Renewables Capacity Firming, </t>
  </si>
  <si>
    <t>Marmora</t>
  </si>
  <si>
    <t>http://www.northlandpower.ca/WhatWeDo/Projects.aspx?projectID=349</t>
  </si>
  <si>
    <t>28.07.2013</t>
  </si>
  <si>
    <t>Northland Power</t>
  </si>
  <si>
    <t>Northland Power Inc</t>
  </si>
  <si>
    <t>Sir Adam Beck Hydroelectric Generating Station</t>
  </si>
  <si>
    <t>The 174 megawatt Sir Adam Beck Pump Generating Station and its 300-hectare reservoir were constructed concurrent with the Sir Adam Beck II Generating Station.  Water diverted to the Sir Adam Beck generating complex is typically pumped into the reservoir at night so it can be used to generate electricity during subsequent periods of high electricity demand. Six mixed-flow variable-pitch reversible pump-turbines are installed at the pump generating station. The six pumps are capable, in a period of about eight hours, of filling the reservoir.</t>
  </si>
  <si>
    <t>14000 Niagara Parkway</t>
  </si>
  <si>
    <t>Niagara-on-the-Lake</t>
  </si>
  <si>
    <t>L0S 1J0</t>
  </si>
  <si>
    <t>http://www.opg.com/power/hydro/niagara_plant_group/adambeckpgs.asp</t>
  </si>
  <si>
    <t>Ontario Power Generation</t>
  </si>
  <si>
    <t>Green Charge Networks Lithium Ion Distributed Energy Storage System at 7-Eleven</t>
  </si>
  <si>
    <t>Green Charge Networks&amp;#039; GreenStation demonstration consists of a Lithium Ion storage unit, a system controller, one DC Fast electric vehicle charger (NYC&amp;#039;s first DC charger). Primary benefits include peak shaving and demand charge avoidance. The system is tied to a network operations center where loads are monitored and controlled in real-time. The project is supported by a DOE Smart Grid Demonstration Grant.</t>
  </si>
  <si>
    <t>58-20 Francis Lewis Blvd.</t>
  </si>
  <si>
    <t>Queens</t>
  </si>
  <si>
    <t>http://www.greenchargenet.com</t>
  </si>
  <si>
    <t>02.01.2013</t>
  </si>
  <si>
    <t>Turlough Hill Pumped Storage</t>
  </si>
  <si>
    <t>The power station is designed to generate electricity at times of peak demand and is instantly dispatchable: it can go from standstill to full generation within 75 seconds, compared with 12 hours for some thermal plants.  Since 2004, Turlough Hill has been the Hydro Control Centre (HCC) for the entire ESB hydroelectric portfolio, which comprises 19 generators in total.  Between 2007 and 2012, Voith Hydro, the original equipment manufacturer, refurbished all four 73 MW pump-generators in the plant.</t>
  </si>
  <si>
    <t>Lough Nahanagan</t>
  </si>
  <si>
    <t>Wicklow</t>
  </si>
  <si>
    <t>http://www.esb.ie/main/about-esb/turlough-hill-station.jsp</t>
  </si>
  <si>
    <t>Electricity Supply Board (ESB)</t>
  </si>
  <si>
    <t>Alqueva Pumped Hydro Storage Power Plant</t>
  </si>
  <si>
    <t>The Alqueva Dam is an arch dam and the center-piece of the Alqueva Mutlipurpose Project. It impounds the River Guadiana, on the border of Beja and Ã‰vora Districts in south of Portugal. The dam takes its name from the town of Alqueva to its right bank. It creates a large reservoir with an inter-annual regulation capacity from which water may be distributed throughout the region. The dam was completed in 2002 and its reservoir was full in 2012. The 520 MW power station was commissioned in two stages, stage I in 2004 and stage II in 2013. The Alqueva Dam constitutes one of the largest dams and artificial lakes (250 kmÂ²) in Western Europe.  In 2004, the first stage of the hydroelectric power station was commissioned, with a capacity of 260 megawatts. The second stage, with an additional 260 MW, was commissioned in 2013. The power station contains four 129.6 MW reversible Francis turbines. With these turbines, the power station is afforded a pumped-storage capability. Power is generated during high demand periods and at times of low demand, the turbines reverse and pump water from a much smaller reservoir below the dam back into the main reservoir. Pedrogao Dam forms the lower reservoir.</t>
  </si>
  <si>
    <t>Moura</t>
  </si>
  <si>
    <t>http://www.alstom.com/press-centre/2013/1/inauguration-of-alqueva-ii-hydro-plant-in-portugal-powered-by-alstom/</t>
  </si>
  <si>
    <t>31.12.2004</t>
  </si>
  <si>
    <t>Energia de Portugal (EDP)</t>
  </si>
  <si>
    <t>Bleiloch Pumped Storage Power Station</t>
  </si>
  <si>
    <t>Commissioned in 1932, the Bleiloch power plant houses two 40 MW Francis-type pumped storage units, and is used to shift energy from off-peak hours to peak demand hours.</t>
  </si>
  <si>
    <t>bleilochtalsperre</t>
  </si>
  <si>
    <t>Schleiz</t>
  </si>
  <si>
    <t>Thuringia</t>
  </si>
  <si>
    <t>http://www.vattenfall.de/standortkarte/kraftwerke/pdf/Kraftwerk_Bleiloch.pdf</t>
  </si>
  <si>
    <t>02.08.2013</t>
  </si>
  <si>
    <t>From standstill to operating turbine: 7 min. 10 sec.; From standstill to operating pump: 13 minutes</t>
  </si>
  <si>
    <t>Hohenwarte Pumped Storage Scheme</t>
  </si>
  <si>
    <t>The Hohenwarte Pumped Storage Scheme consists of two pumped storage power plants, Hohenwarte I rated at 63 MW and Hohenwarte II rated at 320 MW, and lies on the Saale River.  Hohenwarte I&amp;#039;s first turbine generator was commissioned in 1942. Two additional turbines were added in 1959. The Saale River, closed off by a dam, forms the top basin for the power plant with a length of 27 km and a storage capacity of 180.86 million m3. (This dam was primarily built for flood control.)   Hohenwarte II has been in operation since 1966. With eight pumped-storage sets it is the largest hydro power plant on the Saale River. The layout of the top basin is artificial without any natural inflow with 3.02 million mÂ³ of water. The Eichicht catchment basin is used as a bottom basin for the Hohenwarte I and II pumped-storage plants. The hydro power generating sets are installed in a powerhouse constructed in the bottom basin.</t>
  </si>
  <si>
    <t xml:space="preserve">Electric Bill Management, Electric Supply Capacity, Electric Supply Reserve Capacity - Spinning, Frequency Regulation, Voltage Support, </t>
  </si>
  <si>
    <t>Saalfeld</t>
  </si>
  <si>
    <t>http://powerplants.vattenfall.com/node/285</t>
  </si>
  <si>
    <t>Avg. Annual Generation: 251 GWh (Hohenwarte-I: 74 GWh, Hohenwarte-II: 177 GWh)</t>
  </si>
  <si>
    <t>Geesthacht Pumped Storage Power Station</t>
  </si>
  <si>
    <t>Geesthacht Pumped-storage Power Plant was commissioned in 1958. The power plant is situated by the River Elbe and is the largest power plant of its kind in northern Germany.  The upper water reservoir, located almost 93 metres above sea level, is 600 metres long, 500 metres wide and has a water capacity of approximately 3.6 million m3. The plant has three turbines with a capacity of 40 MW each, giving a total capacity of 120 MW. After full discharge, the water is pumped up through three parallel pipelines to the water reservoir. The procedure of pumping up water and refilling the reservoir takes nine hours.  Since 2001, the work was reduced to ten percent of the possible operating time because the state government had introduced a removal fee for surface water. This levy was now reduced to a tenth of the original amount.</t>
  </si>
  <si>
    <t xml:space="preserve">Electric Energy Time Shift, Electric Supply Capacity, Electric Supply Reserve Capacity - Spinning, Black Start, Frequency Regulation, </t>
  </si>
  <si>
    <t>Geesthacht</t>
  </si>
  <si>
    <t>http://powerplants.vattenfall.com/node/287</t>
  </si>
  <si>
    <t>15.10.1958</t>
  </si>
  <si>
    <t>Hamburg ElectricitÃ¤ts-Werke AG</t>
  </si>
  <si>
    <t>Average annual generation: 10 GWh</t>
  </si>
  <si>
    <t>Zagorsk PSP-1</t>
  </si>
  <si>
    <t>The decision to build the country&amp;#039;s first hydroelectric power plant in the town of Sergiev Posad district was adopted in 1974. The first two reversible pumped storage hydro Zagorskaya were put into operation in December, 1987. The last of the six reversible pump turbines were commissioned in 2000.  Zagorsk-2 with a future installed capacity of 840 MW is currently being constructed adjacent to it.</t>
  </si>
  <si>
    <t>Sergiev Posad</t>
  </si>
  <si>
    <t>Moscow Oblast</t>
  </si>
  <si>
    <t>http://www.zagaes.rushydro.ru/pshpp/general</t>
  </si>
  <si>
    <t>05.11.2003</t>
  </si>
  <si>
    <t>Project annual generation : 1,932,000,000 kWh</t>
  </si>
  <si>
    <t>Zagorsk PSP-2</t>
  </si>
  <si>
    <t>The new power plant will be built near the currently functioning Zagorsk PSP-1, its installed capacity will be 840 MW.</t>
  </si>
  <si>
    <t>http://en.skmost.ru/objects/gidro/zagorskaya/</t>
  </si>
  <si>
    <t>Project annual generation - 1,100,000,000 kWh</t>
  </si>
  <si>
    <t>Vianden Pumped Storage Plant</t>
  </si>
  <si>
    <t>The Vianden Pumped Storage Plant is located just north of Vianden near the German border on the Our River. The power plant uses nine 100 MW Francis reversible pump-turbine-generators commissioned 1962-1964 and one 196 MW Francis reversible pump-turbine-generator commissioned in 1976.   Construction on an eleventh pump-generator began in 2010 and it is expected to be commissioned in 2013, which will bring the plant&amp;#039;s installed capacity to 1,296 MW.</t>
  </si>
  <si>
    <t>Vianden</t>
  </si>
  <si>
    <t>Diekrich</t>
  </si>
  <si>
    <t>Luxembourg</t>
  </si>
  <si>
    <t>http://www.seo.lu/de/Hauptaktivitaeten/PSW-Vianden/Vorstellung</t>
  </si>
  <si>
    <t>17.04.1964</t>
  </si>
  <si>
    <t>01.08.1959</t>
  </si>
  <si>
    <t>State of Luxembourg</t>
  </si>
  <si>
    <t>Alstom, Escher Wyss, Siemens, Voith</t>
  </si>
  <si>
    <t>SEO</t>
  </si>
  <si>
    <t>Lahmeyer International</t>
  </si>
  <si>
    <t>The European Investment Bank, the Bank for Reconstruction</t>
  </si>
  <si>
    <t>Annual Generation: 1650 GWh</t>
  </si>
  <si>
    <t>Kangaroo Valley Pumping and Power Station</t>
  </si>
  <si>
    <t>Origin operates two pumped storage hydro power stations, known as the Shoalhaven Scheme, which are located in the Southern Highlands of NSW. The Shoalhaven Scheme consists of the Kangaroo Valley and Bendeela Pumping and Power Stations, and the Fitzroy Falls Reservoir, Bendeela Pondage and Lake Yarrunga.  Kangaroo Valley Power Station in the Kangaroo Valley has two 80 megawatts (110,000 hp) pump turbines, for a total electricity generating capacity of 160 megawatts (210,000 hp). From Bendeela Pondage, Kangaroo Valley Pumping and Power Station lifts water a further 480 metres (1,570 ft) to Fitzroy Falls Reservoir via a tunnel, shaft, pipeline, and canal. Water available for hydro-electric power generation is discharged back down the conduits, driving turbines as it returns to Bendeela Pondage and then Lake Yarrunga.</t>
  </si>
  <si>
    <t>Moss Vale Road</t>
  </si>
  <si>
    <t>http://www.originenergy.com.au/4342/Shoalhaven-pump-storage-scheme</t>
  </si>
  <si>
    <t>Origin</t>
  </si>
  <si>
    <t>Bendeela Pumping and Power Station</t>
  </si>
  <si>
    <t>Origin operates two pumped storage hydro power stations, known as the Shoalhaven Scheme, which are located in the Southern Highlands of NSW. The Shoalhaven Scheme consists of the Kangaroo Valley and Bendeela Pumping and Power Stations, and the Fitzroy Falls Reservoir, Bendeela Pondage and Lake Yarrunga.  Bendeela Power Station has two 40 megawatts (54,000 hp) pump turbines, for a total of 80 megawatts (110,000 hp) of electricity generating capacity. Bendeela Pumping and Power Station is located on the Kangaroo River arm of Lake Yarrunga, lifts water 127 metres (417 ft) to Bendeela Pondage.</t>
  </si>
  <si>
    <t>30 Jacks Corner</t>
  </si>
  <si>
    <t>Hampton Wind Park</t>
  </si>
  <si>
    <t>Ecoult provided and integrated a MW scale wind power storage system using UltraBatteryÂ® technology to address difficulties associated with the variability and uncertainty of wind power production. The project utilizes storage to smooth the 5 minute ramp rate of a wind farm. The objective of the energy storage solution implemented at Hampton is to smooth the ramp rate of the wind farm before presenting it to the grid. In turn the impact objective is to achieve higher penetration of wind and renewable energy in grid systems. It is part of a systematic effort to reduce the cost of each MWh of storage used to control renewable energy variability. The project was developed for research objectives and the batteries were recommissioned at the conclusion of the project.</t>
  </si>
  <si>
    <t xml:space="preserve">Ramping, Voltage Support, </t>
  </si>
  <si>
    <t>Hampton</t>
  </si>
  <si>
    <t>http://www.ecoult.com/case-studies/hampton-wind-farm-australia-wind-smoothing/</t>
  </si>
  <si>
    <t>01.04.2009</t>
  </si>
  <si>
    <t>Origin Energy (previously Integral Energy)</t>
  </si>
  <si>
    <t>CSIRO / Ecoult</t>
  </si>
  <si>
    <t>Australian Department of Resources, Energy and Tourism - Advanced Energy Storage Technologies Program</t>
  </si>
  <si>
    <t>NSW Department of Environment, Climate Change and Water - Climate Change Fund</t>
  </si>
  <si>
    <t>&amp;quot;The Hampton Project set out to achieve two things: 1. demonstrate capability of an energy storage solution using advanced algorithms to modify the short term intermittency of electricity produced by wind generation; and 2. increase the grid integration of wind farms while applying the minimum, hence, lowest cost of energy storage to do so.&amp;quot;</t>
  </si>
  <si>
    <t>DC/AC Hybrid Control System for Smart Building</t>
  </si>
  <si>
    <t>Graduate School of Environmental Studies, Tohoku University has been selected for the Ministry of Economy, Trade and Industry 2011 New Industries Creative Technology Development Cost Subsidy (Research and development business for the creation of new industries through IT fusion Preparing and IT fusion consortium base for industry, academia and government)), and the construction of a Smart Building DC/AC hybrid control system is advancing at the main building of this graduate course, in an attempt to develop technology that will serve as a base for realizing a smart community network, and to provide various next-generation services, such as visualized portal sites, car sharing services and energy accommodation between buildings.</t>
  </si>
  <si>
    <t xml:space="preserve">Renewables Capacity Firming, Renewables Energy Time Shift, On-Site Power, Black Start, </t>
  </si>
  <si>
    <t>Sendai-shi</t>
  </si>
  <si>
    <t>Miyagi</t>
  </si>
  <si>
    <t>http://www.kankyo.tohoku.ac.jp/pdf/dcac_hybrid_en.pdf</t>
  </si>
  <si>
    <t>06.06.2013</t>
  </si>
  <si>
    <t>Tohoku University</t>
  </si>
  <si>
    <t>Delta Electronics, Inc.</t>
  </si>
  <si>
    <t>NTT COMWARE Corporation</t>
  </si>
  <si>
    <t>System Appliers Co.</t>
  </si>
  <si>
    <t>Barclay Tower</t>
  </si>
  <si>
    <t>Today in New York City, Glenwood Management reveals Manhattanâ€™s first battery-based, intelligent energy storage system providing 225 kilowatts (kW) of power with 2 megawatt hours (MWh) of stored energy capacity to a New York City high rise. The Joule.Systemâ„¢ designed by Demand Energy Networks, Inc. is located at Glenwoodâ€™s flagship property, Barclay Tower, a 58-story luxury residential high rise located at 10 Barclay Street near the new World Trade Center, New York.</t>
  </si>
  <si>
    <t>10 Barclay Street</t>
  </si>
  <si>
    <t>http://demandenergynetworks.com/pressroom/latest/128-barclay-tower-becomes-world-s-first-intelligent-energy-storage-powered-high-rise</t>
  </si>
  <si>
    <t>InterContinental Hotels Group Stem Energy Optimization System</t>
  </si>
  <si>
    <t>The InterContinental San Francisco opened in February 2008 and is a LEED EBOM Gold Certified building.    The InterContinental San Francisco has already benefited from traditional energy conservation and efficiency measures. Additional measures would have been difficult without compromising the comfort of hotel guests.  Harry Hobbs, IHG&amp;#039;s Western Area Director of Engineering, was looking for a way to tackle high demand charges due to load spikes, which are not addressed through standard energy efficiency measures.   After hearing about the Stem system, Harry decided to deploy systems in both San Francisco InterContinental hotels.  Harry was able to take advantage of the California Self-Generation Incentive Program (SGIP) to cover 60% of the system installation cost.  Stem&amp;#039;s solution was installed in November 2012 and immediately began leveraging the proprietary combination of big data, predictive analytics, and energy storage to effectively &amp;quot;hybridize&amp;quot; the hotels by intelligently switching between battery power and grid power to reduce energy costs.    Independent verification of results was conducted by corporate staff using a third party revenue-grade meter and simulated load.  As a result, IGH has committed to purchasing Stem systems for is California portfolio of 16 hotels in 2013, with a projected savings of $2.2 million over the next 10 years.</t>
  </si>
  <si>
    <t>888 Howard St.</t>
  </si>
  <si>
    <t>http://www.stem.com/customers</t>
  </si>
  <si>
    <t>InterContinental Hotels San Francisco</t>
  </si>
  <si>
    <t>UEP CCNY Demonstration</t>
  </si>
  <si>
    <t>Zinc-nickel Oxide Flow Battery</t>
  </si>
  <si>
    <t>In partnership with the CUNY Energy Institute, Urban Electric Power (UEP) has recently constructed a 100kW energy storage system utilizing the advanced Zn-NiO battery technology that can undergo over 5,000 deep discharge cycles with a high total system energy efficiency of &amp;amp;gt;85%. The 100kW battery installation in the basement of Steinman Hall at the Grove School of Engineering at CCNY will allow the school to reduce their peak power usage, resulting in significant electrical energy savings. The system is rated for 100kW and is being installed in 2 phases; the first phase, which will be operational in June 2013, will allow the delivery of the rated power for a period of 30 minutes. The second phase will be completed by the end of 2013 and will increase the capacity of the system to 200kWh, allowing the delivery of the rated power over 2 hours.</t>
  </si>
  <si>
    <t>160 Convent Ave.</t>
  </si>
  <si>
    <t>http://www.ny-best.org/page/member-spotlight-urban-electric-power</t>
  </si>
  <si>
    <t>04.06.2013</t>
  </si>
  <si>
    <t>CUNY Energy Institute</t>
  </si>
  <si>
    <t>High total system energy efficiency &amp;gt;85%</t>
  </si>
  <si>
    <t>Advanced Research Projects Agency-Energy (ARPA-E) - Grid Scale Rampable Intermittent Dispatchable Storage (GRIDS)</t>
  </si>
  <si>
    <t>NYSERDA - NY Battery and Energy Storage Technology (NY-BEST)</t>
  </si>
  <si>
    <t>http://www.cuny.edu/site/energy.html</t>
  </si>
  <si>
    <t>Eco House Project</t>
  </si>
  <si>
    <t>The name â€œEcollab.â€ is a combination of the words â€œecologyâ€, â€œcollaboration,â€ and â€œlaboratoryâ€. Ecollab. is a simple and airy building with a modern appearance and a warm and soft atmosphere. At Ecollab. research is carried out from a variety of aspects aimed at creating the next generation of environmentally-friendly lifestyles.</t>
  </si>
  <si>
    <t>http://www.kankyo.tohoku.ac.jp/pdf/ecollab_e.pdf</t>
  </si>
  <si>
    <t>11.06.2013</t>
  </si>
  <si>
    <t>Peak Shaving Battery at BMW Technology</t>
  </si>
  <si>
    <t>2nd Life Battery System at BMW Technology Office USA BMW of North America has installed a Battery Storage system at its Technology Office in Mountain View. It consists of a 100 kW inverter and 8 used battery packs from former MINI E EVs, once driving on California roads. A total of 240kWh lithium iron phosphate battery housed in a shipping container. The system is used for multiple use cases, e.g. Demand Response programs, Peak Demand Shaving, and Photo-Voltaic Energy Storage, and Uninterruptable Power Supply for power outages. The system is fully integrated into an advanced building energy management system, and is connected to a 100 kW solar array as well as a network of EV charging stations, including several DC fast charging stations.</t>
  </si>
  <si>
    <t xml:space="preserve">Demand Response, Electric Bill Management with Renewables, Grid-Connected Residential (Reliability), Onsite Renewable Generation Shifting, Renewables Capacity Firming, Renewables Energy Time Shift, </t>
  </si>
  <si>
    <t>2606 Bayshore Parkway</t>
  </si>
  <si>
    <t>http://bmwgroup.com</t>
  </si>
  <si>
    <t>BMW of North America</t>
  </si>
  <si>
    <t>BMW Group</t>
  </si>
  <si>
    <t>Privately funded</t>
  </si>
  <si>
    <t>ABB &amp;amp; UK Power Networks Energy Storage Installation</t>
  </si>
  <si>
    <t>This project was decommissioned on 12 June 2017.  An electricity distribution company has commissioned the first of a new type of dynamic power-control system with energy storage at a site north of Hemsby in Norfolk, so that energy from a nearby wind farm can be fed into the local grid.  The ABB DynaPeaQ installation will alter the energy profile and regulate the power flow to compensate for the intermittence of wind power.  The system is based on ABBâ€™s established SVC Light system for reactive power compensation, and also includes eight stacks of 13 Saft lithium-ion battery modules housed in a 25m2 building. The modules will be continually charged and discharged, and can store up to 200kWh of electrical energy.</t>
  </si>
  <si>
    <t xml:space="preserve">Distribution upgrade due to wind, Electric Supply Reserve Capacity - Spinning, Renewables Energy Time Shift, Voltage Support, </t>
  </si>
  <si>
    <t>Hemsby</t>
  </si>
  <si>
    <t>Norfolk</t>
  </si>
  <si>
    <t>https://innovation.ukpowernetworks.co.uk/innovation/en/Projects/tier-1-projects/demonstrating-the-benefits-of-short-term-discharge-energy-storage/Project-Documents/Overview+-+Demonstration+of+Energy+Storage+Hemsby+-+Oct+2014.pdf</t>
  </si>
  <si>
    <t>01.12.2007</t>
  </si>
  <si>
    <t>19.05.2011</t>
  </si>
  <si>
    <t>EDF Energy</t>
  </si>
  <si>
    <t>Goldisthal Pumped Storage Power Station</t>
  </si>
  <si>
    <t>Goldisthal Pumped Storage Plant is located in the Thuringian Slate Mountains at the headwaters of the Schwarza between Goldisthal and Scheibe-Alsbach and was commissioned in 2004. Its capacity of 1,060 MW makes it the largest hydroelectric power plant in Germany and one of the largest in Europe. Construction costs amounted to about â‚¬ 623 million.  A special feature of Goldisthal is the first variable speed pumped storage unit in Europe. Two of the four pump-turbines operate at variable (asynchronous) and two constant (synchronous) speed. Such combined machine sets that are flexible and continuously adapt their performance both in turbine operation in power generation and in pumping mode of energy supply to the requirements and thus can be operated with the optimum efficiency were previously taken only in operation in Japan.  Hydraulic head: 301 m Reservoir capacity: 12,000,000 m3 Water discharge: 100 m3/s per unit, 4 Units 265 MW each</t>
  </si>
  <si>
    <t xml:space="preserve">Electric Energy Time Shift, Electric Supply Capacity, Voltage Support, Frequency Regulation, Black Start, </t>
  </si>
  <si>
    <t>Thuringian Slate Mountains</t>
  </si>
  <si>
    <t>http://www.hydroworld.com/articles/print/volume-15/issue-1/articles/goldisthal-pumped-storage-plant-more-than-power-production.html</t>
  </si>
  <si>
    <t>20.10.2004</t>
  </si>
  <si>
    <t>01.09.1997</t>
  </si>
  <si>
    <t>Alstom Energietechnik, VA Tech Elin, VEM Sachsenwerk Dresden, Andritz VA Tech Hydro</t>
  </si>
  <si>
    <t>Vereinigte Energiewerke AG</t>
  </si>
  <si>
    <t>Voith, Siemens, VA Tech Escher Wyss, CBE Blansko Engineering</t>
  </si>
  <si>
    <t>Lahmeyer</t>
  </si>
  <si>
    <t>Reisseck II Pumped Storage Power Plant</t>
  </si>
  <si>
    <t>Through the construction of the pumped storage power plant Reisseck II, VERBUND is not only investing in the expansion of renewable energies but - in connection with the existing power plants Malta and Reisseck - is also creating one of Europe&amp;#039;s most efficient hydropower plant groups in Carinthia&amp;#039;s MÃ¶ll Valley.  The high Alpine project area for the pumped storage power plant Reisseck II is located in MÃ¼hldorfer Graben at a height of up to 2,300 metres (m) where the Great MÃ¼hldorfer Lake will later function as an upper basin. The cavern power plant Reisseck II will be erected 1,585 m above sea level in the mountain and equipped with two powerful pump turbines.  Similar to a normal storage power plant, Reisseck II will produce peak electricity in high demand periods, whereby water will be transported via a works water channel from Great MÃ¼hldorfer Lake to the two turbines that drive the generators. The processed water will run into a lower basin.  Both of the machines units in the mountain can be switched to pump operation, whereby the generators will then function as motors and the turbines will pump the water from the lower basin back up to the upper basin. Pump operation will take place during the day when the European grid is carrying more electricity than is required by the consumers. Energy which, for example, comes from the large wind farms or the Danube power plants can be saved in the form of pumped-up water. The pumped storage power plant Reisseck II will therefore function as a &amp;quot;green battery&amp;quot; in the Alps. The power plant will have a capacity of 430 megawatt (MW), both in turbine and pump operation. This corresponds to the electricity generating capacity of approximately 200 wind turbines.  On completion of the rock cavern for the power plant in 2011, the boring of the works water channel to Great MÃ¼hldorfer Lake commenced in the first half of 2012 with an 880-ton (t) and 220 m tunnel boring machine. The assembly work on Austria&amp;#039;s largest power plant construction site commenced in summer 2012. 300 experts are currently working on this high Alpine site. The newest VERBUND pumped storage power plant Reisseck II will be commissioned in 2014. The total investment volume amounts to â‚¬ 385 million.  A 200-ton transformer works its way up to Reisseck power plant  In the project Reisseck II, assembly work is going full speed ahead. Of all power plant components, the block transformer with a tare weight of 200 tons is the heaviest single component.  The transformer was delivered to Spittal on the river Drau by rail. Several tractive units harnessed in front of the transformer heaved it from the MÃ¶lltal valley to the power plant cavern, located 1000 meters higher â€“ a logistic challenge!  http://www.power-technology.com/projects/reisseck-ii-pumped-storage-power-plant-carinthia/?goback=%2Egmp_3698324%2Egde_3698324_member_5812132009241239554#%21</t>
  </si>
  <si>
    <t>KÃ¶lnbrein Dam</t>
  </si>
  <si>
    <t>http://en.wikipedia.org/wiki/Malta-Reisseck_Power_Plant_Group#Reisseck-Kreuzeck_power_plants</t>
  </si>
  <si>
    <t>KELAG, ENERGIE AG</t>
  </si>
  <si>
    <t>Andritz</t>
  </si>
  <si>
    <t>Poyry Energy</t>
  </si>
  <si>
    <t>HPC</t>
  </si>
  <si>
    <t>European Investment Bank ($202m)</t>
  </si>
  <si>
    <t>Markersbach Pumped Storage Power Plant</t>
  </si>
  <si>
    <t>The Markersbach Pumped Storage Power Plant is a hydroelectric power station utilizing pumped-storage technology in Markersbach, Germany. Planning for the power plant began in 1961, construction began in 1970 and the generators were commissioned in 1979. The power station generates electricity by moving water between an upper and lower reservoir. During periods of low energy demand, water is pumped from the lower reservoir at an elevation of 563 m (1,847 ft) to an upper reservoir at 850 m (2,789 ft). When energy demand is high, the water is released back down towards the lower reservoir and fed through six 175 MW reversible Francis pump turbines, the same machines that pumped the water to the upper reservoir.  Hydraulic head: 288 m Reservoir Capacity: 6,300,000 m3 Water discharge: 70 m3/s per Unit, 6 Units 175 MW each</t>
  </si>
  <si>
    <t xml:space="preserve">Black Start, Electric Energy Time Shift, Electric Supply Capacity, Frequency Regulation, Voltage Support, </t>
  </si>
  <si>
    <t>Markersbach</t>
  </si>
  <si>
    <t>http://powerplants.vattenfall.com/markersbach</t>
  </si>
  <si>
    <t>CKD Blansko, Skoda</t>
  </si>
  <si>
    <t>Alstom (synchronous generators upgrade Oct. 16, 2015)</t>
  </si>
  <si>
    <t>CKD Blansko</t>
  </si>
  <si>
    <t>Annual Generation: 980 GWh</t>
  </si>
  <si>
    <t>SkyGrid Energy</t>
  </si>
  <si>
    <t>Off-grid 100kW wind powered commercial scale water pumping system utilizing a grid forming 100kW 4-quadrant 3-phase inverter, 100kW lithium titanate battery bank, variable frequency drive and PCL based supervisory controls to operate a 50hp submersible pump.  This completely off-grid system is capable of producing over 30 million gallons of water per year. Can also utilize solar as a source of renewable energy.</t>
  </si>
  <si>
    <t xml:space="preserve">On-Site Power, Distribution upgrade due to wind, Distribution upgrade due to solar, Electric Supply Capacity, Electric Bill Management with Renewables, </t>
  </si>
  <si>
    <t>Pratt &amp;amp; Lokahi Road</t>
  </si>
  <si>
    <t>North Kohala</t>
  </si>
  <si>
    <t>http://skygridenergy.com</t>
  </si>
  <si>
    <t>08.04.2013</t>
  </si>
  <si>
    <t>Not Interconnected - Off-Grid</t>
  </si>
  <si>
    <t>Kohala Makani Wai LLC</t>
  </si>
  <si>
    <t>Sustainable Power Systems LLC</t>
  </si>
  <si>
    <t>Gen-X Energy Development LLC</t>
  </si>
  <si>
    <t>Site Constructors, Inc.</t>
  </si>
  <si>
    <t>200,000kW &amp;amp; &amp;gt;30 million gallons of water per year</t>
  </si>
  <si>
    <t>Treasury Grant 1603 - Investment Tax Credit</t>
  </si>
  <si>
    <t>State/Provincial/Regional Tax Credit</t>
  </si>
  <si>
    <t>State of Hawaii Incentive - Investment Tax Credit</t>
  </si>
  <si>
    <t>Sustainable Power Systems</t>
  </si>
  <si>
    <t>System Design</t>
  </si>
  <si>
    <t>Ice Energy Storage at Staples Retailer</t>
  </si>
  <si>
    <t>Staples installed Ice Bear distributed energy storage units at its Howell, NJ retail outlet in 2008. It is a representative single-story Staples retail store cooled by a 60-ton array of Lennox high efficiency units. The Ice Bear system supplements a commercial buildingâ€™s AC unit by using more efficient, lower cost off-peak energy at night to make ice. The ice produced cools the building â€“ rather than the AC unitâ€™s compressor â€“ during the warmest daytime peak hours.</t>
  </si>
  <si>
    <t>4514 U.S. 9</t>
  </si>
  <si>
    <t>Howell</t>
  </si>
  <si>
    <t>http://www.ice-energy.com/case-studies</t>
  </si>
  <si>
    <t>Jersey Central Power and Light Company</t>
  </si>
  <si>
    <t>Staples, Inc.</t>
  </si>
  <si>
    <t>Previously, on an average summer day, the Staples store in Howell store experienced a daily load profile of approximately 150-160 kilowatts. With the Ice Bear storage units installed, the daily load profile dropped to 120-130 kilowatts, a reduction of nearly 25%.</t>
  </si>
  <si>
    <t>Ice Energy Manufacturing Facility Project</t>
  </si>
  <si>
    <t>Combining Northern Coloradoâ€™s hot, dry summers with FiberLokâ€™s temperature-sensitive manufacturing process was yielding some truly challenging numbers for the company. Whenever the outside temperature topped 95 degrees, temperatures in the plantâ€™s process area would exceed tolerance, and humidity would drop below acceptable levels. This resulted in lost production time and increased product-return costs. FiberLok adopted a night-shift-only summer schedule, adding $20,000 in overtime costs to a $11,000 monthly utility bill. All the while, the company continued to search for a solution that wouldn&amp;#039;t increase its peak energy load, didn&amp;#039;t require extra equipment to keep the relative humidity within acceptable levels, and wouldnâ€™t necessitate excessive modification to the buildingâ€™s existing air ducting. FiberLok installed two Ice Bear energy storage systems from Ice Energy to address these issues.</t>
  </si>
  <si>
    <t>811 Stockton Avenue</t>
  </si>
  <si>
    <t>FiberLok</t>
  </si>
  <si>
    <t>Utility bills were reduced 15%</t>
  </si>
  <si>
    <t>Park Marina Building</t>
  </si>
  <si>
    <t>The new Park Marina building, housing the Social Security Administration, needed efficient, sustainable HVAC systems. The Imperial Group development company teamed with architect Nichols Melburg &amp;amp;amp; Rossetto, Redding Electric Utility (REU), Trane, Ice Energy and Timberline Heating and Air to install eleven Ice BearÂ® energy storage units, each coupled with a Trane high-efficiency Precedentâ„¢ rooftop air conditioner.  The energy storage system helps to reduce ratepayer costs by shifting the air conditioning load to nighttime when energy costs are less and the compressors run more efficiently.</t>
  </si>
  <si>
    <t>2155 Park Marina Drive</t>
  </si>
  <si>
    <t>City of Redding</t>
  </si>
  <si>
    <t>Developer Imperial Group</t>
  </si>
  <si>
    <t>Nichols Melburg &amp;amp; Rossetto</t>
  </si>
  <si>
    <t>Trane, Timberline Heating and Air</t>
  </si>
  <si>
    <t>Encinitas Civic Center</t>
  </si>
  <si>
    <t>As part of a energy retrofit for the City of Encinitasâ€™ Civic Center, designers and engineers considered several eco-minded options that would reduce the centerâ€™s energy consumption while lowering costs â€” and then employed them all. Installing photovoltaic panels on the buildingâ€™s rooftop was considered and incorporated. So were skylights and light tubes. But perhaps the piÃ¨ce de rÃ©sistance is a thermal energy storage solution that keeps the building cool using hardly any electricity during the day. Thermal energy storage works at night by temporarily storing energy â€” in this case in the form of ice â€” in large IceBankÂ® storage tanks so the energy can be used during peak energy demand periods. The project is LEED Silver CERTIFIED, recipient of the AEE 2009 Renewable Energy Project of the Year and the system has earned a San Diego Energy Efficiency award.</t>
  </si>
  <si>
    <t>1140 Oakcrest Park Dr.</t>
  </si>
  <si>
    <t>Encinitas</t>
  </si>
  <si>
    <t>http://www.calmac.com/installations/documents/ACoolWayToCutEnergyCosts_EncinitasCivicCenter_IAMPOTheOfficial.pdf</t>
  </si>
  <si>
    <t>City of Encinitas</t>
  </si>
  <si>
    <t>Xnergy</t>
  </si>
  <si>
    <t>Annual Energy Savings: 218 kW; 345,634kWh, 999 Therms; Annual Emissions Savings: 312,019 lbs CO2 (GHG); 578 lbs NOx (smog); 650 lbs SO2 (acid rain)</t>
  </si>
  <si>
    <t>CALMAC Centex Building</t>
  </si>
  <si>
    <t>The building consists of 176,384 rentable sq ft plus a parking garage of 180,000 sq ft. While utilizing many energy-saving features from lighting to insulation, a key part of the buildingâ€™s efficiency is attributable to its cooling system. By combining thermal energy storage (14 Ice Bank tanks) with a Trane screw-type water-cooled chiller, the buildingâ€™s peak electrical load is significantly reduced.  The advantage of thermal energy storage is that it shifts electrical usage to inexpensive off-peak hours.  * This installation is no longer being utilized regularly, only in &amp;#039;emergency&amp;#039; situations.</t>
  </si>
  <si>
    <t>http://www.achrnews.com/articles/most-energy-efficient-building-uses-thermal-energy-storage</t>
  </si>
  <si>
    <t>Centex Corporation</t>
  </si>
  <si>
    <t>Building uses 28.4 kBtu/ft2 yr</t>
  </si>
  <si>
    <t>SCE Irvine Smart Grid Demonstration: CES</t>
  </si>
  <si>
    <t>Southern California Edison (SCE) and its partners will deploy advanced Smart Grid (SG) technologies in an integrated system to be more reliable, secure, economic, efficient, safe, and environmentally friendly. The technology demonstrations will include three main areas: (1) Energy Smart Customer Devices such as smart appliances, home scale energy storage, and photovoltaic solar systems to achieve Zero Net Energy homes and Zero Grid Impact electric vehicle charging at work; (2) Year 2020 Distribution System including distribution automation with looped circuit topology, advanced voltage/VAR control, advanced distribution equipment, smart metering, utility-scale storage, and dispatched renewable distributed generation; and (3) a Secure Energy Network to demonstrate end-to-end management of a complex high performance telecommunication system linking the CAISO to SCEâ€™s back office, field networks, and energy smart devices in the home. Other specific aspects of sub-projects include: distribution circuit constraint management, enhanced circuit efficiency and power quality, self-healing circuits, deep grid situational awareness, and end-to-end cyber security and interoperability. The demonstration will be conducted in Irvine, California and will include two 12kV distribution circuits fed by SCEâ€™s MacArthur Substation, residential homes, and EV charging in a parking lot at the University of California, Irvine.  A Community Energy Storage (CES) system manufactured by the S&amp;amp;amp;C Electric Company was installed as part of the ISGD Project and fully commissioned by July 31, 2013. The CES includes a 25 kW power conversion system and a total of 50 kWh of Kokam lithium-ion batteries. The CES is controlled remotely using utility communication protocols to a Distributed Energy Manager server. It includes autonomous modes which allow it to actively adjust its real and/or reactive power to affect the local loading of the circuit. The CES is connected to a residential service transformer serving a block of customers, and is also capable of islanding the block of homes by disconnecting from the grid in the event of an outage.</t>
  </si>
  <si>
    <t xml:space="preserve">Load Following (Tertiary Balancing), Voltage Support, Electric Energy Time Shift, Grid-Connected Residential (Reliability), </t>
  </si>
  <si>
    <t>31.07.2013</t>
  </si>
  <si>
    <t>SCE Irvine Smart Grid Demonstration: Solar Car Charging Station</t>
  </si>
  <si>
    <t>Southern California Edison (SCE) and its partners will deploy advanced Smart Grid SG) technologies in an integrated system to be more reliable, secure, economic, efficient, safe, and environmentally friendly. The technology demonstrations will include three main areas: (1) Energy Smart Customer Devices such as smart appliances, home scale energy storage, and photovoltaic (PV) solar systems to achieve Zero Net Energy homes and Zero Grid Impact electric vehicle (EV) charging at work; (2) Year 2020 Distribution System including distribution automation with looped circuit topology, advanced voltage/VAR control, advanced distribution equipment, smart metering, utility-scale storage, and dispatched renewable distributed generation; and (3) a Secure Energy Network to demonstrate end-to-end management of a complex high performance telecommunication system linking the CAISO to SCEâ€™s back office, field networks, and energy smart devices in the home. Other specific aspects of sub-projects include: distribution circuit constraint management, enhanced circuit efficiency and power quality, self-healing circuits, deep grid situational awareness, and end-to-end cyber security and interoperability. The demonstration will be conducted in Irvine, California and will include two 12kV distribution circuits fed by SCEâ€™s MacArthur Substation, residential homes, and EV charging in a parking lot at the University of California, Irvine.</t>
  </si>
  <si>
    <t xml:space="preserve">Electric Bill Management with Renewables, Electric Energy Time Shift, </t>
  </si>
  <si>
    <t>21.05.2013</t>
  </si>
  <si>
    <t>Parking Structure PV Array</t>
  </si>
  <si>
    <t>McAlpine Energy Storage System - Duke Energy / BYD</t>
  </si>
  <si>
    <t>200 kW / 500 kWh BYD LiFePO4 system used for both energy shifting and renewable smoothing of an adjacent 50 kW solar farm.</t>
  </si>
  <si>
    <t>http://www.businesswire.com/news/home/20121105006882/en/UPA-Installs-500KWh-Environmentally-Friendly-Containerized-Battery-BYD#.U6Gxi_ldWSp</t>
  </si>
  <si>
    <t>05.11.2012</t>
  </si>
  <si>
    <t>50 kW Solar Farm</t>
  </si>
  <si>
    <t>Utility Partners of America (UPA)</t>
  </si>
  <si>
    <t>Clay Terrace Plug-In Ecosystem</t>
  </si>
  <si>
    <t>75 kW / 42 kWh Toshiba battery co-located with 9.8 kW of solar generation along with 2 L2 electric vehicle chargers and one DC EVSE which is optimized by utilizing Toshiba&amp;#039;s microEMS system.</t>
  </si>
  <si>
    <t>Carmel</t>
  </si>
  <si>
    <t>http://duke-energy.com</t>
  </si>
  <si>
    <t>30.01.2013</t>
  </si>
  <si>
    <t>Customer side of the meter installations (solar + electric vehicle charging + microEMS)</t>
  </si>
  <si>
    <t>Benton PUD Battery Energy Storage</t>
  </si>
  <si>
    <t>Benton PUD wished to demonstrate that energy storage could charge when the nearby Nine Canyon Wind farm was producing wind energy, and then discharge this energy during the Public Utility District&amp;#039;s peak demand periods. Wind energy would then be better used and the utilityâ€™s demand curve would also be flatter.  This project is part of the Pacific Northwest Smart Grid Demonstration Project funded by the Department of Energy.</t>
  </si>
  <si>
    <t>Kennewick</t>
  </si>
  <si>
    <t>http://www.tri-cityherald.com/news/local/article32075406.html</t>
  </si>
  <si>
    <t>28.05.2013</t>
  </si>
  <si>
    <t>Public Utility District No. 1 of Benton County</t>
  </si>
  <si>
    <t>Nine Canyon Wind Farm</t>
  </si>
  <si>
    <t>Demand Energy Networks</t>
  </si>
  <si>
    <t>Resource Associates International</t>
  </si>
  <si>
    <t>Battelle Memorial Institute</t>
  </si>
  <si>
    <t>Battelle is the worldâ€™s largest nonprofit research and development organization, with over 22,000 employees at more than 130 locations globally. A 501(c)(3) charitable trust, Battelle was founded on industrialist Gordon Battelleâ€™s vision that business and scientific interests can go hand-in-hand as forces for positive change.</t>
  </si>
  <si>
    <t>http://www.battelle.org/</t>
  </si>
  <si>
    <t>SMUD 2500 R St. Housing Development</t>
  </si>
  <si>
    <t>Every 2500 R home comes with its own Sunverge Solar Integration System (SIS). Integrated with solar PV and demand response Programmable Communicating Thermostats, SIS units will provide energy services to each home with additional energy reserves aggregated and delivered to SMUD as Demand Response capacity.   This project will provide a benchmark for how energy storage, solar, and smart devices can be controlled and aggregated in order to provide multiple grid management benefits.  In addition, it will demonstrate how these systems can be simultaneously used on the customer side of the meter to manage demand, lower electricity costs, and provide backup power in the case of a grid outage.  In total, there are 34 residential energy storage systems in the housing development rated at 4.5 kW/ 11.64 kWh each.</t>
  </si>
  <si>
    <t xml:space="preserve">Electric Bill Management with Renewables, Electric Supply Capacity, Grid-Connected Residential (Reliability), Onsite Renewable Generation Shifting, Renewables Capacity Firming, </t>
  </si>
  <si>
    <t>2500 R St.</t>
  </si>
  <si>
    <t>http://www.2500rmidtown.com/</t>
  </si>
  <si>
    <t>Residential solar panels</t>
  </si>
  <si>
    <t>Pacific Housing</t>
  </si>
  <si>
    <t>Performance metrics under development.</t>
  </si>
  <si>
    <t>Sacramento Municipal Utility District - SolarSmart Homes Program</t>
  </si>
  <si>
    <t>Drakensberg Pumped Storage Scheme</t>
  </si>
  <si>
    <t>Electricity is generated only during peak demand periods or emergencies by channelling water from the upper to the lower reservoir through reversible pump-turbine sets. During periods of low energy demand this same water is pumped back from the lower to the upper storage reservoir by the reversible sets.  The Drakensberg scheme paved the way for Eskomâ€™s second pumped storage project at Palmiet in the Cape. These power stations have the advantage of being able to generate electricity within three minutes, whereas coal-fired stations require a minimum of 8 hours from cold start-up to start generating power. By pumping water from the lower to the upper reservoirs during low-peak periods, both the Palmiet and Drakensberg schemes help to flatten the load demand curve of the national system by using the excess generating capacity available in these off-peak periods.</t>
  </si>
  <si>
    <t xml:space="preserve">Electric Energy Time Shift, Electric Supply Reserve Capacity - Spinning, Load Following (Tertiary Balancing), Black Start, Voltage Support, </t>
  </si>
  <si>
    <t>Kilburn Dam</t>
  </si>
  <si>
    <t>Jagersrust</t>
  </si>
  <si>
    <t>KwaZulu-Natal</t>
  </si>
  <si>
    <t>http://www.eskom.co.za/c/article/23/drakensberg-pumped-storage-scheme/</t>
  </si>
  <si>
    <t>01.12.1974</t>
  </si>
  <si>
    <t>Cycle efficiency: 73.7%; Power Factor: 0.9; Average production over last 3 years: 2041 GWh; Average import (pumping) over last 3 years: 2766 GWh</t>
  </si>
  <si>
    <t>Palmiet Pumped Storage Scheme</t>
  </si>
  <si>
    <t>The scheme has a dual role: - to generate electricity for the Eskom National Grid during peak and emergency demand periods - to transfer much needed water from the Palmiet River to Cape Town.  Water is stored in an upper and lower reservoir. For power generating purposes, water flows from the upper reservoir to the lower reservoir via two reversible pump/turbines. During off peak periods the water collected in the lower reservoir is pumped back again.  During winter rainfall months, excess water in the Palmiet River is pumped to the upper reservoir for transfer to the Steenbras Dam and the Cape Town water consumer.</t>
  </si>
  <si>
    <t xml:space="preserve">Electric Energy Time Shift, Electric Supply Reserve Capacity - Spinning, Black Start, Voltage Support, Frequency Regulation, </t>
  </si>
  <si>
    <t>Grabouw</t>
  </si>
  <si>
    <t>http://www.eskom.co.za/c/article/45/palmiet-pumped-storage-scheme/</t>
  </si>
  <si>
    <t>01.05.1988</t>
  </si>
  <si>
    <t>01.11.1983</t>
  </si>
  <si>
    <t>Eskom Holdings SOC Limited</t>
  </si>
  <si>
    <t>Fuji</t>
  </si>
  <si>
    <t>Peaking Generation</t>
  </si>
  <si>
    <t>Wivenhoe Power Station</t>
  </si>
  <si>
    <t>CS Energyâ€™s Wivenhoe Power Station is a 500 MW, pumped storage hydroelectric plant. The plant comprises two 250 MW units and is the only pumped storage hydroelectric plant in Queensland.  Electricity is generated, absorbed and stored at Wivenhoe Power Station by recycling water between an upper reservoir (Splityard Creek Dam) and lower reservoir (Wivenhoe Dam). Water is pumped from Wivenhoe Dam into Splityard Creek Dam. To produce electricity, water is released from Splityard Creek Dam through tunnels to the turbines that drive the generators. In this way, Wivenhoe Power Station works like a giant rechargeable battery.  Wivenhoe Power Station was transferred to CS Energyâ€™s asset portfolio on 1 July 2011 as a result of the Queensland Governmentâ€™s Generator Restructure.</t>
  </si>
  <si>
    <t xml:space="preserve">Electric Energy Time Shift, Electric Supply Reserve Capacity - Spinning, Electric Supply Reserve Capacity - Non-Spinning, Black Start, Transmission Congestion Relief, </t>
  </si>
  <si>
    <t>683 Wivenhoe-Somerset Road</t>
  </si>
  <si>
    <t>Wivenhoe Pocket</t>
  </si>
  <si>
    <t>http://www.csenergy.com.au/content-(168)-wivenhoe.htm</t>
  </si>
  <si>
    <t>CS Energy</t>
  </si>
  <si>
    <t>Government of Queensland</t>
  </si>
  <si>
    <t>Snowy Mountains Engineering Corporation</t>
  </si>
  <si>
    <t>Queensland Electricity Commission</t>
  </si>
  <si>
    <t>John Holland</t>
  </si>
  <si>
    <t>The station can go from 0 MW idling to generating 500 MW in less than 14 seconds; 350,000 litres per second water discharge</t>
  </si>
  <si>
    <t>SDG&amp;amp;E Borrego Springs Microgrid Demonstration Project: Home Energy Storage</t>
  </si>
  <si>
    <t>The San Diego Gas and Electric (SDG&amp;amp;amp;E) microgrid project integrates a U.S. Department of Energy (DOE) component - focused on utility-side applications, and a California Energy Commission (CEC) portion , which focuses on customer-side applications. Goals of the DOE portion include achieving a greater than 15 percent reduction in feeder peak load, exploring microgrid islanding, and improving system reliability.   Borrego Substation, with a peak load of over 10 MW, was selected as the demonstration site since it provides a unique opportunity to explore microgrid islanding of an entire distribution feeder. The project involves integration of five technologies, including distributed energy resources (DER) and VAR management, feeder automation system technologies (FAST), advanced energy storage, an outage/distribution management system, and price-driven load management. The project team will also perform a cost/benefit analysis for full-scale deployment.  As a part of this project, SDG&amp;amp;amp;E is planning to install up to six 4.5 kW/6.6 kWh Li-ion batteries at multiple residences and/or small commercial with charge/discharge commands sent via cloud based networking.</t>
  </si>
  <si>
    <t xml:space="preserve">Distribution upgrade due to solar, Electric Bill Management, Electric Bill Management with Renewables, Electric Energy Time Shift, </t>
  </si>
  <si>
    <t>http://energy.gov/sites/prod/files/30_SDGE_Borrego_Springs_Microgrid.pdf</t>
  </si>
  <si>
    <t>Phazer Electric</t>
  </si>
  <si>
    <t>http://theenergycollective.com/christine-hertzog/401401/four-important-lessons-borrego-springs-microgrid-pilot</t>
  </si>
  <si>
    <t>US DOE Smart Grid Program (ARRA)</t>
  </si>
  <si>
    <t>California Energy Commission (CEC) - Public Interest Energy Research (PIER)</t>
  </si>
  <si>
    <t>Allegheny Power Demonstration Project (RDSI) - West Virginia Super Circuit</t>
  </si>
  <si>
    <t>One component of the Super Circuit project is a microgrid: a small generation and distribution grid that can be self-sufficient locally but also operates tied to the utility grid. Microgrids are conceived of as a way of integrating home- or neighborhood-scale generation sources into the larger system and a way of reducing the scope and severity of outages, but they introduce variables that utilities need to understand better.   The Super Circuit microgrid installation â€” a 160-kilowatt natural gas generator, a 40-kilowatt solar array and three lithium-ion batteries that can put out a total of 24 kilowatts of power for two hours, all to be wired into two commercial buildings at Research Ridge technology park in Morgantown â€” will serve as a laboratory for exploring those variables.   Source: http://www.statejournal.com/story/20393910/wv-super-circuit-to-demonstrate-smart-grid-in-morgantown</t>
  </si>
  <si>
    <t xml:space="preserve">Electric Bill Management with Renewables, Electric Energy Time Shift, Grid-Connected Commercial (Reliability &amp;amp; Quality), Renewables Capacity Firming, Voltage Support, </t>
  </si>
  <si>
    <t>Morgantown</t>
  </si>
  <si>
    <t>http://www.sgiclearinghouse.org/?q=node/1570&amp;amp;lb=1</t>
  </si>
  <si>
    <t>Monongahela Power</t>
  </si>
  <si>
    <t>O&amp;#039;Neill Pump-Generating Plant</t>
  </si>
  <si>
    <t>The O`Neill Pump-Generating Plant pumps Central Valley Project water for offstream storage.  The O`Neill Pump-Generating Plant consists of an intake channel leading off the Delta-Mendota Canal and six pump-generating units. Normally these units operate as pumps to lift water from 45 to 53 feet into the O`Neill Forebay. Water is occasionally released from the forebay to the Delta-Mendota Canal, and these units then operate as generators. When operating as pumps and motors, each unit can discharge 700 cubic feet per second and has a rating of 6,000 horse-power. When operating as turbines and generators, each unit has a generating capacity of about 4,200 kilowatts.  O`Neill, which operates primarily as a pumping plant only generates part of the year. The authorizing legislation for O`Neill states that power generated at the facility cannot be used for commercial purposes. Therefore, the generation produced at O`Neill is allocated as project-use power for the Central Valley Project and the cost associated with generation is allocated to the irrigation component of Central Valley Project.  Availability Factor: 89.6; Net Generation: 5,404,000 kWh</t>
  </si>
  <si>
    <t>Los Banos</t>
  </si>
  <si>
    <t>http://www.usbr.gov/projects/Powerplant.jsp?fac_Name=O%60Neill+Powerplant+*</t>
  </si>
  <si>
    <t>Bureau of Reclamation</t>
  </si>
  <si>
    <t>http://www.usbr.gov/projects//ImageServer?imgName=Doc_1240941910659.pdf</t>
  </si>
  <si>
    <t>Flatiron Powerplant</t>
  </si>
  <si>
    <t>The Flatiron Powerplant discharges into Flatiron Reservoir, which regulates the water for release to the foothills storage and distribution system. The afterbay storage in Flatiron Reservoir and the forebay storage in Pinewood Lake enable Flatiron Powerplant to meet daily power loads. The Flatiron reversible pump (Unit 3) lifts water from Flatiron Reservoir, a maximum of 297 feet, and delivers it through Carter Lake pressure conduit and tunnel to Carter Lake. When the flow is reversed, the unit acts as a turbine-generator and produces electric energy.  Flatiron units one and two are on AGC and provide VAR support and are occasionally used for spinning reserve.</t>
  </si>
  <si>
    <t xml:space="preserve">Electric Energy Time Shift, Electric Supply Reserve Capacity - Spinning, Frequency Regulation, Load Following (Tertiary Balancing), Voltage Support, </t>
  </si>
  <si>
    <t>Loveland</t>
  </si>
  <si>
    <t>http://www.usbr.gov/projects/Powerplant.jsp?fac_Name=Flatiron+Powerplant</t>
  </si>
  <si>
    <t>McAlpine Circuit CES System</t>
  </si>
  <si>
    <t>Duke Energy&amp;#039;s Smart Grid Demonstration activities include work in the Envision Energy pilot in Charlotte, North Carolina. The Envision Energy project consists of two substation scale energy storage installations, a one MW solar installation, two community energy storage locations, communication nodes, distribution devices, metering, home energy management systems, residential PV, intelligent EVSE and plug-in vehicles. The residential systems (PV, PEV, EVSE, CES, HEM, and smart appliances) will be installed at five employee homes.  The Purpose of CES Systems is to perform transformer-level peak shaving by integrating with residential level distributed resources and loads. The CES units were reportedly shipped to Duke Energy in July 2011and installed at two utility employee properties in mid-September 2011. The units were previously observed being tested at a Milwaukee plant.  System components include: -24 kWh, 24 kW Superior Lithium Polymer battery -System integration module (S&amp;amp;amp;C) -Interconnection to customer side of distribution transformer.  Source: &amp;quot;Energy Storage and Project Demos&amp;quot; Electric Power Energy Research (EPRI)</t>
  </si>
  <si>
    <t xml:space="preserve">Electric Bill Management, Grid-Connected Residential (Reliability), </t>
  </si>
  <si>
    <t>http://origin.library.constantcontact.com/download/get/file/1102926161246-129/Zak+Kuznar.pdf</t>
  </si>
  <si>
    <t>UC San Diego Panasonic / Sanyo Energy System</t>
  </si>
  <si>
    <t>Since July 2011, UCSD has served as the site host to a 30 kW / 30 kWh PV integrated storage system from Panasonic/Sanyo.</t>
  </si>
  <si>
    <t>http://us.sanyo.com/News/SANYO-and-UCSD-Sign-Multi-Year-Multi-Disciplinary-Research-Agreement-for-Renewable-Energy-to-Pioneer-the-Next-Generation-of-Energy-Management</t>
  </si>
  <si>
    <t>06.06.2010</t>
  </si>
  <si>
    <t>Sanyo Electric Co.</t>
  </si>
  <si>
    <t>Dinorwig Power Station</t>
  </si>
  <si>
    <t>Dinorwig is comprised of 16km of underground tunnels, deep below Elidir mountain. Its construction required 1 million tonnes of concrete, 200,000 tonnes of cement and 4,500 tonnes of steel.  The station&amp;#039;s six powerful generating units stand in Europe&amp;#039;s largest man-made cavern. Adjacent to this lies the main inlet valve chamber housing the plant that regulates the flow of water through the turbines.  Dinorwig&amp;#039;s reversible pump/turbines are capable of reaching maximum generation in less than 16 seconds. Using off-peak electricity the six units are reversed as pumps to transport water from the lower Llyn Peris reservoir to the higher Marchlyn Mawr reservoir. Llyn Peris (lower reservoir) rises during the day, then falls back overnight. The smaller and higher Marchlyn Mawr reservoir up in the hills does the reverse, dropping as much as 121ft (37 metres) during the day.</t>
  </si>
  <si>
    <t>Dinorwig</t>
  </si>
  <si>
    <t>http://www.fhc.co.uk/dinorwig.htm</t>
  </si>
  <si>
    <t>Synchronised and spinning-in-air emergency load pick-up rate from standby: 0 to 1,320 MW in 12 seconds; Voltage: 420 kV; Current Rating: 4,000 A</t>
  </si>
  <si>
    <t>SCE Irvine Smart Grid Demonstration: RESU</t>
  </si>
  <si>
    <t>Southern California Edison (SCE) and its partners will deploy advanced Smart Grid (SG) technologies in an integrated system to be more reliable, secure, economic, efficient, safe, and environmentally friendly. The technology demonstrations will include three main areas: (1) Energy Smart Customer Devices such as smart appliances, home scale energy storage, and photovoltaic (PV) solar systems to achieve Zero Net Energy homes and Zero Grid Impact electric vehicle (EV) charging at work; (2) Year 2020 Distribution System including distribution automation with looped circuit topology, advanced voltage/VAR control, advanced distribution equipment, smart metering, utility-scale storage, and dispatched renewable distributed generation; and (3) a Secure Energy Network to demonstrate end-to-end management of a complex high performance telecommunication system linking the CAISO to SCEâ€™s back office, field networks, and energy smart devices in the home. Other specific aspects of sub-projects include: distribution circuit constraint management, enhanced circuit efficiency and power quality, self-healing circuits, deep grid situational awareness, and end-to-end cyber security and interoperability. The demonstration will be conducted in Irvine, California and will include two 12kV distribution circuits fed by SCEâ€™s MacArthur Substation, residential homes, and EV charging in a parking lot at the University of California, Irvine.  Fourteen residential energy storage units (RESUs) have been installed as part of the Irvine Smart Grid Demonstration (ISGD). Each RESU contains a 4 kilowatt inverter and 10 kilowatt-hours of LG Chem Ltd. automotive-grade lithium-ion batteries, with a total capacity of 56 kW. The RESU provides backup to secure loads in the event of an outage, and couples up to 4 kW of photovoltaic solar panels with the battery. These systems combine a number of control mechanisms to allow valuation of various operating or control modes. The RESUs communicate with SCE SmartConnect Meters and a remote RESU Server to gather published prices, instantaneous demand, Demand Responses, and utility control information. Throughout the two-year demonstration project, the RESUs will be operated in six different operating modes to investigate their value on the customerâ€™s energy usage and SCEâ€™s distribution circuit. The RESUs were commissioned between September 23 and October 1, 2013.</t>
  </si>
  <si>
    <t xml:space="preserve">Renewables Capacity Firming, Onsite Renewable Generation Shifting, Electric Bill Management with Renewables, Grid-Connected Residential (Reliability), </t>
  </si>
  <si>
    <t>Residential PV Solar System</t>
  </si>
  <si>
    <t>LG Chem Power Inc.</t>
  </si>
  <si>
    <t>UNLV RDSI Demonstration Project</t>
  </si>
  <si>
    <t>The University of Nevada, Las Vegas (UNLV) project started in 2008 and is unique among RDSI projects in its highly aggressive goal for reduction in peak electricity demand. The 65% reduction goal at the feeder/substation level is more than four times higher than the minimum goal set by DOE for these projects. UNLV and its partners plan to design and build a new housing development of approximately 180 homes that are designed from the ground up for energy efficiency and incorporation of advanced energy technology. In the planned â€œVilla Triesteâ€ community in Las Vegas, the homes will feature roof-integrated 1.76-2.43 kW photovoltaic (PV) systems, tankless water heaters, Energy Star appliances, low-E windows, advanced meters, advanced automated appliances and thermostat controls. Outside the home, the project will also incorporate demonstrations to overcome electricity grid integration, control, and communications issues. This includes advanced wireless mesh network technology, residential energy storage, and a research component on how customers interact with in-home energy technologies.  One 8.8 kWh battery energy storage system has been installed in a model home in the community to date.</t>
  </si>
  <si>
    <t xml:space="preserve">Electric Energy Time Shift, Renewables Capacity Firming, Renewables Energy Time Shift, Grid-Connected Residential (Reliability), </t>
  </si>
  <si>
    <t>http://www.smartgrid.epri.com/doc/UNLV%20RDSI%20Final.pdf</t>
  </si>
  <si>
    <t>Nevada Power Company</t>
  </si>
  <si>
    <t>Silent Power</t>
  </si>
  <si>
    <t>University of Nevada, Las Vegas</t>
  </si>
  <si>
    <t>Pulte Homes</t>
  </si>
  <si>
    <t>UCSD BMW 2nd Life EV Energy Storage System</t>
  </si>
  <si>
    <t>The BMW project is fully sponsored by BMW, and will consist of utilizing used mini-E electric vehicle batteries, and will have about 108 kW of power capacity and 2-3 hours of energy storage. The system will be integrated with PV solar and possibly fast EV DC charging.</t>
  </si>
  <si>
    <t xml:space="preserve">Electric Bill Management with Renewables, Onsite Renewable Generation Shifting, Grid-Connected Commercial (Reliability &amp;amp; Quality), Electric Supply Reserve Capacity - Non-Spinning, </t>
  </si>
  <si>
    <t>http://rmp.ucsd.edu/strategic-energy/storage/index.html</t>
  </si>
  <si>
    <t>03.06.2010</t>
  </si>
  <si>
    <t>PV Solar</t>
  </si>
  <si>
    <t>BMW</t>
  </si>
  <si>
    <t>The campus receives Department of Energy/National Renewable Energy Laboratory funding for the endurance testing of 2nd Life electric vehicle batteries in stationary applications. While electric vehicles are charging at campus stations, they can provide electricity to the campus microgrid, if needed, creating a vehicle-to-grid energy storage system.</t>
  </si>
  <si>
    <t>Con Edison/Eos Energy Storage Distributed Energy Storage Pilot</t>
  </si>
  <si>
    <t>Eos Energy Storage and Con Edison, a subsidiary of Consolidated Edison, Inc. announced a trailblazing partnership to install and test Eosâ€™s cutting-edge energy storage technology within the utilityâ€™s New York City facilities. Eos is currently commercializing a safe, low cost, and long-lasting grid-scale battery technology that can reduce customer costs, defer utility infrastructure upgrades and enhance power quality and reliability.  Supported by funding from the New York State Energy Research and Development Authority (NYSERDA), the pilot will demonstrate the benefits of distributed energy storage.  Eos stated that the pilot, targeted to begin in early 2014, is a milestone in the scale-up and commercialization of Eosâ€™s core product, a 1MW/6MWh grid-scale battery called the Eos Aurora. The Aurora is backed by Eosâ€™s novel, low-cost and proprietary zinc hybrid cathode technology, which has a 75% round-trip efficiency rate and a 10,000-cycle/30-year lifetime.  The unit is currently undergoing field testing at the BEST Test and Commercialization Center: http://goo.gl/vkD9Ia</t>
  </si>
  <si>
    <t xml:space="preserve">Stationary Transmission/Distribution Upgrade Deferral, Electric Energy Time Shift, Grid-Connected Commercial (Reliability &amp;amp; Quality), </t>
  </si>
  <si>
    <t>http://www.businesswire.com/news/home/20130430007031/en/Eos-Energy-Storage-Con-Edison-Announce-Groundbreaking</t>
  </si>
  <si>
    <t>75% RTE</t>
  </si>
  <si>
    <t>South Austin Recreational Center Distributed Energy Storage Pilot</t>
  </si>
  <si>
    <t>In conjunction with Austin Energy, Ice Energy has completed the installation of an Ice Bear distributed energy storage project at the South Austin Recreational Center, located in South-Central Austin.</t>
  </si>
  <si>
    <t>1100 Cumberland Road</t>
  </si>
  <si>
    <t>http://www.ice-energy.com/content10196</t>
  </si>
  <si>
    <t>11.03.2010</t>
  </si>
  <si>
    <t>Ice Energy Big Box Retailer Project</t>
  </si>
  <si>
    <t>A national retail chain embraced the opportunity for one of its new flagship Las Vegas-area stores to participate in an energy storage pilot program sponsored by local utility Nevada Power (NV Energy) that offered the no-cost installation of two Ice Bear energy storage units. Of the fifteen air-conditioning units on the storeâ€™s roof top, the Ice Bear systems were connected to two Carrier Weathermaster high-efficiency 4-ton and 5-ton units. Providing an alternative to traditional demand response programs as a solution for reducing peak demand, Ice Bear storage technology shifts energy consumption from daytime hours to night-time hours â€“ peak to off-peak. In the process, it drastically reduces peak electricity use and shrinks the environmental footprint for buildings like this one â€” all without any operational or behavioral change. The extreme desert heat conditions, which normally degrade an AC systemâ€™s operation, had no effect on the energy storage units. The hotter the temperature, the better the Ice Bear unitâ€™s relative performance. The data concluded that the Ice Bears delivered 15-20 % greater cooling efficiency than a typical roof top AC unit during peak hours while using a fraction of peak electricity.</t>
  </si>
  <si>
    <t>08.05.2013</t>
  </si>
  <si>
    <t>Ludington Pumped Storage</t>
  </si>
  <si>
    <t>The Ludington Pumped Storage Plant sits on a 1,000-acre site along the Lake Michigan shoreline. The plant was built between 1969-73 and is jointly owned by Consumers Energy and Detroit Edison, and operated by Consumers Energy. The plant contributes directly to local governments about $11 million in annual property taxes.  Revenue from plant operations, maintenance and overhauls also contribute significant sums to the local economy.  Local residents still refer to the plant as â€œThe Projectâ€.  One of the worldâ€™s biggest electric â€œbatteriesâ€, Ludington can provide energy at a momentâ€™s notice. Its ability lies in its 27-billion gallon reservoir and a set of six turbines that drive electric generators.  Those same turbines double as giant water pumps to fill the reservoir with water from Lake Michigan. At night, when electric demand is low, Ludingtonâ€™s reversible turbines pump water 363 feet uphill from Lake Michigan. The water is pumped through six large pipes, or â€œpenstocksâ€, to the 842-acre reservoir. During the day, when electric demand is high, the reservoir releases water to flow downhill through the penstocks. The flowing water turns turbines and generators in the powerhouse to make electricity. The plant can generate up to 1,872 megawatts â€” enough electricity to serve a community of 1.4 million residential customers. The output is more than double the capacity of any single unit on Consumers Energyâ€™s system. Ludingtonâ€™s relatively simple technology enables the plant to respond quickly to the daily, weekly and seasonal highs and lows of Michiganâ€™s energy demand. The plant also saves customers money by enabling Consumers Energy to avoid the expensive spot market when customer demand exceeds the capacity of the companyâ€™s baseload plants.  The immense size of Ludington and its six-unit design offers flexibility in balancing customer demand with electric output on a momentâ€™s notice.   Consumers Energy and Detroit Edison announced an $800 million upgrade on February 7 2011. The six year project would begin in 2013 and extend the plant&amp;#039;s life by at least forty years and upgrade the generating capacity from 1,872 megawatts to 2,172 megawatts.</t>
  </si>
  <si>
    <t>Ludington</t>
  </si>
  <si>
    <t>http://www.consumersenergy.com/content.aspx?id=1830</t>
  </si>
  <si>
    <t>01.07.1969</t>
  </si>
  <si>
    <t>Consumers Energy</t>
  </si>
  <si>
    <t>Detroit Edison</t>
  </si>
  <si>
    <t>All six units can quickly produce 312 megawatts each during peak demand periods. The plantâ€™s turbines are rated at 433,000 horsepower â€” more than an aircraft carrier engine.</t>
  </si>
  <si>
    <t xml:space="preserve">Northfield Mountain Pumped Storage Hydroelectricity Facility </t>
  </si>
  <si>
    <t>Located in Northfield, Massachusetts, approximately five and one-half miles up the Connecticut River from Turners Falls Dam, the 1,080 megawatt plant is entirely underground and does not depend upon the natural flow of the river for operation. Utilizing energy that is generated at nuclear and the more efficient of our fossil plants, water from the lower reservoir is pumped to an upper reservoir during periods of low power demand. The water is stored in the upper reservoir and then, at times of high electric demand, is released down a 1,100-foot-long pressure shaft to power a turbine generator and continues to the lower reservoir where it is stored until it again resumes its cycle to the upper reservoir.  The 20-mile stretch of the Connecticut River, extending from the dam at Turners Falls north to the Vernon Dam in Vermont, serves as the station&amp;#039;s lower reservoir.  The man-made 300-acre upper reservoir, 800 feet above the river, is capable of storing 5.6 billion gallons of water with an estimated power potential of 8,500 MWh.  The underground powerhouse includes four large reversible turbines, each capable of pumping 27,000 gallons of water per second. The powerhouse is accessible through a 2,500-foot-long tunnel. Seven hundred feet below the surface, the cavern is longer than a football field and higher than a ten-story building.</t>
  </si>
  <si>
    <t>99 Millers Falls Road</t>
  </si>
  <si>
    <t>Northfield</t>
  </si>
  <si>
    <t>http://gdfsuezna.com/northfield-mountain/</t>
  </si>
  <si>
    <t>FirstLight Power Resources (GDF Suez Energy North America)</t>
  </si>
  <si>
    <t>Northeast Utilities</t>
  </si>
  <si>
    <t>Muddy Run Pumped Hydro Storage</t>
  </si>
  <si>
    <t>The 8-unit power station provides 1,070 megawatts (MW) of electricity by damming the Muddy Run ravine from its mouth.  The stationâ€™s output is critical to meeting the dynamic peak electricity demands on the areaâ€™s regional power grid on hot summer afternoons.  To generate electricity, the water in the upper reservoir at Muddy Run is used to fuel the turbines, flowing into the Conowingo Pond, a 14-mile stretch of the Susquehanna River in Maryland.  As electricity demand decreases, at night, the units are reversed and used as pumps to fill the upper reservoir for subsequent peak-demand periods.  Muddy Run has provided electric power to the regional transmission system since commercial operation began in 1966. At the time, it was the largest pumped-storage hydroelectric power plant in the world.  The general plant configuration remains the same as the original construction, however, the turbines and generators have been recently refurbished.</t>
  </si>
  <si>
    <t>172 Bethesda Church Rd.</t>
  </si>
  <si>
    <t>West Holtwood</t>
  </si>
  <si>
    <t>http://www.exeloncorp.com/locations/power-plants/muddy-run-pumped-storage-facility</t>
  </si>
  <si>
    <t>Susquehanna Electric Company</t>
  </si>
  <si>
    <t>Westinghouse Electric Company</t>
  </si>
  <si>
    <t>The electrical generating equipment consists of eight motor-generator units, each rated at 13.8 kilovolts (kV), 3 phase, 60 cycle, 100 MW at 0.9 power factor at a temperature rise of 140Â°F (60Â°C) as a generator. Switching and control equipment are connected to the eight motor-generators in pairs to the four 13.8-220 kV transformers. A 13.8 kV circuit breaker is provided on each motor-generator.</t>
  </si>
  <si>
    <t>Bad Creek Pumped Hydro Storage</t>
  </si>
  <si>
    <t>The Bad Creek Hydroelectric Station is a 1,065-megawatt pumped-storage facility located in Oconee County, eight miles north of Salem, S.C. The four-unit station began generating electricity in 1991, and is the largest hydroelectric station on the Duke Energy system. It is named for the two streams, Bad Creek and West Bad Creek, which were dammed to create the Bad Creek reservoir.  The Bad Creek facility utilizes two reservoirs (or lakes) to generate electricity: an upper reservoir and a lower reservoir. Water stored in an upper lake is released into underground power tunnels. The water rushes down the tunnels, driving huge turbines, which are underground at the base of a dam. The spinning turbines are connected to large generators, which produce the electricity. The water then flows through draft tubes into a lower lake.  A pumped-storage hydroelectric station uses the same water over and over again, making more efficient use of water resources. When demand for electricity is low, operators can refill the lake, as if they were â€œrechargingâ€ a battery. Using power from other generating stations, the generators act as electric motors spinning the huge turbines backward. This pumps water back up the power tunnels into the upper lake. Water is generally pumped back to the upper reservoir at night and on weekends.  With the reservoir at full-pond elevation and generating with all four units, Bad Creek can generate for 24 hours within its maximum 160â€™ drawdown. Full pond elevation is 2310 MSL (Mean Sea Level).</t>
  </si>
  <si>
    <t>Oconee County</t>
  </si>
  <si>
    <t>South Carolina</t>
  </si>
  <si>
    <t>http://www.duke-energy.com/power-plants/pumped-storage-hydro/bad-creek.asp</t>
  </si>
  <si>
    <t>Jocassee Pumped Hydro Storage</t>
  </si>
  <si>
    <t>The four-unit Jocassee Hydroelectric Station is a 710-megawatt pumped-storage generating facility located in Pickens County, S.C. The facility works much like a conventional hydroelectric station, except that it can reverse turbines and pump back previously used water from a lower lake to store potential energy for later.  The Jocassee facility typically generates power during times of peak electric demand. In the Carolinas, peaks are usually on hot summer afternoons and cold winter mornings during the work week. Water power uses no fuel in the generation of electricity and so has very low operating costs.</t>
  </si>
  <si>
    <t>Pickens County</t>
  </si>
  <si>
    <t>http://www.duke-energy.com/power-plants/pumped-storage-hydro/jocassee.asp</t>
  </si>
  <si>
    <t>19.12.1973</t>
  </si>
  <si>
    <t>The average annual generation from the Jocassee Development is 811,000 megawatt hours and the pumping energy requirement is 988,000 megawatt hours.</t>
  </si>
  <si>
    <t>Bear Swamp Hydroelectric Power Station</t>
  </si>
  <si>
    <t>The Bear Swamp complex, completed in 1974, is on the Deerfield River in Rowe and Florida, Massachusetts. Bear Swamp comprises an underground pumped storage generating station and two conventional hydroelectric stations.   New England Power Company developed Bear Swamp to meet the expanded peak load periods when New England&amp;#039;s electricity consumers place the heaviest demand on the system. In the process, a large tract of land on both banks of the river was opened to public recreational use.   The major generating units are twin, reversible pump turbines planted deep within the hillside on the south bank. Operating in unison, they produce a maximum of 600 megawatts of peaking power. During low demand periods, they are reversed to pump water 770 feet from the lower to the upper reservoir to a height of 1600 feet above sea level for storage until needed at the next peak period.</t>
  </si>
  <si>
    <t xml:space="preserve">Electric Energy Time Shift, Ramping, </t>
  </si>
  <si>
    <t>Rowe</t>
  </si>
  <si>
    <t>http://www.berkshireeagle.com/local/ci_27767841/bear-swamp-hydroelectric-generation-project-up-license-renewal</t>
  </si>
  <si>
    <t>Brookfield Power, Inc.</t>
  </si>
  <si>
    <t>Emera, Inc.</t>
  </si>
  <si>
    <t>Bear Swamp Power Co. LLC</t>
  </si>
  <si>
    <t>New England Power Co.</t>
  </si>
  <si>
    <t>The Bank of Nova Scotia and Canadian Imperial Bank of Commerce</t>
  </si>
  <si>
    <t>Average Generation: 450 GWh/year, Ramp 0% to 100% in 3 minutes, Pump to Generation Ratio: 1.38x</t>
  </si>
  <si>
    <t>Fairfield Pumped Storage</t>
  </si>
  <si>
    <t>The Fairfield Pumped Storage Facility utilizes four earthen dams and four penstocks that lead from the intake structure on the Monticello Reservoir to the powerhouse.    The pumped storage facility is primarily used for peaking, reserve generation, and off-peak power usage.</t>
  </si>
  <si>
    <t xml:space="preserve">Electric Energy Time Shift, Electric Supply Capacity, Electric Supply Reserve Capacity - Non-Spinning, </t>
  </si>
  <si>
    <t>Bradham Boulevard off Hwy 215</t>
  </si>
  <si>
    <t>Jenkinsville</t>
  </si>
  <si>
    <t>http://parrfairfieldrelicense.com/documents/quarterlypublicmeeting/Projectpresentation1-13.pdf</t>
  </si>
  <si>
    <t>01.09.1974</t>
  </si>
  <si>
    <t>01.05.1976</t>
  </si>
  <si>
    <t>South Carolina Electric &amp;amp; Gas Company</t>
  </si>
  <si>
    <t>South Carolina Electric and Gas Co.</t>
  </si>
  <si>
    <t>Gibbs &amp;amp; Hill (Engineer)</t>
  </si>
  <si>
    <t>Daniel Construction (Contractor)</t>
  </si>
  <si>
    <t>Hydraulic capacity 50,400 CFS generating &amp;amp; 41,800 CFS pumping (8 units)</t>
  </si>
  <si>
    <t>Taum Sauk Hydroelectric Power Station</t>
  </si>
  <si>
    <t>The Taum Sauk pumped storage plant is located in the St. Francois mountain region of the Missouri Ozarks approximately 90 miles (140 km) south of St. Louis near Lesterville, Missouri in Reynolds County. The pumped-storage hydroelectric plant, operated by the AmerenUE electric company, was designed to help meet peak power demands during the day. Electrical generators are turned by water flowing from a reservoir on top of Proffit Mountain into a lower reservoir on the East Fork of the Black River. The generators and turbines at river level are reversible, and at night the excess electricity available on the power grid is used to pump water back to the mountaintop.  The Taum Sauk plant is notable in that it is a pure pump-back operation â€“ there is no natural primary flow available for generation, unlike most other pumped storage sites. It was among the largest such projects when it was built. Construction of the Taum Sauk plant began in 1960 and operation began in 1963. The two original reversible pump-turbine units were each capable of generating 175 megawatts of power. They were upgraded in 1999 to units capable of 225 megawatts each.  The plant was out of operation after the upper reservoir suffered a catastrophic failure on December 14, 2005, until the rebuilt and recertified structure started producing power again on April 21, 2010. The new upper reservoir dam, rebuilt from the ground up, is the largest roller-compacted concrete dam in North America. The plant was named an IEEE Milestone in 2005.</t>
  </si>
  <si>
    <t>Lesterville</t>
  </si>
  <si>
    <t>01.01.1963</t>
  </si>
  <si>
    <t>Ameren</t>
  </si>
  <si>
    <t>Ameren Missouri</t>
  </si>
  <si>
    <t>Cabin Creek Generating Station</t>
  </si>
  <si>
    <t>Cabin Creek is located high in the Rocky Mountains of Colorado at 10,018 feet above sea level. It is a  pumped storage plant with a lower and upper reservoir. During periods of peak electricity demand on Xcel Energyâ€™s Colorado system, electricity is generated by releasing water from the upper reservoir through a tunnel, which turns the turbine generators. The water is then stored in the lower reservoir. In the early hours of the morning when electricity use by the companyâ€™s customers is low, water is pumped back to the upper reservoir.  As a hydroelectric station, Cabin Creek produces no air, water or land emissions. As we bring additional wind power onto our Colorado system, Cabin Creek can help us better utilize this resource. The pumping of water from the lower reservoir to the upper reservoir can be timed during the evening or early morning when wind generators are producing more power.  The Georgetown plant is also open to the public as the Georgetown Energy Museum, where one can see a working power plant. The museum has many intriguing artifacts and pieces from the electrical industry. The museum also offers tours of the plant.</t>
  </si>
  <si>
    <t xml:space="preserve">Black Start, Electric Energy Time Shift, Electric Supply Capacity, Renewables Energy Time Shift, </t>
  </si>
  <si>
    <t>https://www.colorado.gov/pacific/sites/default/files/13WaterResources1010Cabin%20Creek.pdf</t>
  </si>
  <si>
    <t>Energy: 1317.61 MWh</t>
  </si>
  <si>
    <t>Wallace Dam Pumped Storage</t>
  </si>
  <si>
    <t>In 1979 Lake Oconee was created with the completion of Wallace Dam, which is a pumped-storage reservoir for Lake Sinclair. The water is pumped from Lake Sinclair into Lake Oconee. It is then released through Wallace Dam back into Lake Sinclair - thus generating electricity. The net effect of the power generation process is an approximate 2-foot (0.61 m) drop or rise in Lake Sinclair&amp;#039;s water level.   Wallace Dam is actually both a pumped storage hydro facility and a conventional hydroelectric generating plant. It has six units (four of which are reversible) for a total nameplate generation capacity of 321 MW [3]. The pumped storage portion of the plant (the Wallace Dam Pumped Hydro Project) has an installed capacity of roughly 210 MW.</t>
  </si>
  <si>
    <t>Milledgeville</t>
  </si>
  <si>
    <t>http://www.sandia.gov/ess/publications/SAND2013-2251.pdf</t>
  </si>
  <si>
    <t>01.12.1979</t>
  </si>
  <si>
    <t>Mormon Flat Pumped Hydro Storage</t>
  </si>
  <si>
    <t>Mormon Flat Dam is named after nearby Mormon Flat, a place where pioneers from Utah stopped to camp en route to the Valley. The dam, built between 1923-25, is 224 feet high and 380 feet long. Two hydroelectric generating units are at the dam; one is a conventional unit rated at 10,000 kW; the other is a pumped storage unit built in 1971 and rated at 50,000 kW. The pumped storage unit permits recycling of water for hydroelectric production and keeps lake levels relatively constant.</t>
  </si>
  <si>
    <t>Tonto National Forest</t>
  </si>
  <si>
    <t>http://www.srpnet.com/water/dams/mormon.aspx</t>
  </si>
  <si>
    <t>01.08.1971</t>
  </si>
  <si>
    <t>Salt River Project</t>
  </si>
  <si>
    <t>Bechtel Corporation</t>
  </si>
  <si>
    <t>New Waddell Dam Pumped Hydro Storage</t>
  </si>
  <si>
    <t>Construction of New Waddell Dam began in 1985, and continued through 1994. New Waddell Dam&amp;#039;s primary purpose is to store Colorado River water for CAP use. The dam also stores Agua Fria River runoff and provides flood protection by controlling river flows. The dam is located one-half mile downstream of historic Waddell Dam, which was built by the Maricopa Water District (MWD). The dam&amp;#039;s reservoir, Lake Pleasant, also stores water for MWD irrigation.  In the winter, Colorado River water is pumped uphill from the CAP aqueduct into Lake Pleasant when power rates are low. In the summer, when demand for water and electricity increases, water is released through the Pump-Generating plant, producing hydroelectric power that is sold to help repay the CAP&amp;#039;s construction costs. In addition, New Waddell Dam adds 7,000 surface acres to the lake, greatly increasing the recreational value of Lake Pleasant Regional Park.  Handicapped-accessible recreational facilities include 3 multiple-lane boat ramps, 450 picnic sites, 225 campsites, 14 group use areas, 4 overlooks, a full-service marina equipped to handle 1000 boats, and 7 miles of trail. Because the reservoir water level may fluctuate up to 125 feet during a typical year&amp;#039;s operation, the facilities will be located to be accessible during both high and low water periods.  If necessary, floodwaters can be released from the dam through the river outlet works tunnel into the Agua Fria River immediately below the dam. If the reservoir&amp;#039;s flood storage capacity is ever exceeded, water can also be released over spillways located west of the dam. This water would flow down Morgan City Wash and back to the Agua Fria River about one mile below the dam.  The cost of constructing New Waddell Dam was more than $625 million. The Central Arizona Water Conservation District, which operates and maintains the CAP, is repaying $175 million of this cost.</t>
  </si>
  <si>
    <t>Maricopa County</t>
  </si>
  <si>
    <t>http://www.usbr.gov/lc/phoenix/projects/waddelldamproj.html</t>
  </si>
  <si>
    <t>Pumping Capacity: 3,000 cfs</t>
  </si>
  <si>
    <t>Blenheim-Gilboa Pumped Storage Power Project</t>
  </si>
  <si>
    <t>The Catskill Mountains are home to a special type of hydroelectric facility that serves as a giant energy-storage deviceâ€”the Blenheim-Gilboa Pumped Storage Power Project. Nestled beneath 2,000-foot-tall Brown Mountain, this project generates more than one million kilowatts of electricity in peak demand periods by drawing water from Schoharie Creek and recycling it between two huge reservoirs.  Blenheim-Gilboa serves two vital functions. It saves money for New York consumers by providing low-cost electricity when they need it most. And it stores water for emergency power production. If necessary, this project can be up and running within two minutes. It can &amp;quot;pinch hit&amp;quot; if another plant or line suddenly goes out of service.  A $135-million four-year program to modernize and extend the life of the Blenheim-Gilboa project was completed in May 2010. As part of the four-year program, known as LEM (Life Extension and Modernization), one of projectâ€™s four turbine-generator units was taken out of service each fall for approximately eight months. Most of the unitâ€™s mechanical and electrical components were replaced, with repairs made to virtually all other parts. With completion of the project, the four units have a generating capacity of 290 megawatts each, providing an overall project generating capacity of 1,160 megawatts.</t>
  </si>
  <si>
    <t>Blenheim-Gilboa Visitors Center/Lansing Manor 1378 State Route 30 P.O. Box 898</t>
  </si>
  <si>
    <t>North Blenheim</t>
  </si>
  <si>
    <t>http://www.nypa.gov/facilities/blengil.htm</t>
  </si>
  <si>
    <t>01.07.1973</t>
  </si>
  <si>
    <t>http://tinyurl.com/qb8fego</t>
  </si>
  <si>
    <t>New Belgium Brewery  - City of Fort Collins Utilities</t>
  </si>
  <si>
    <t>This project as part of Fort Collins Utilities Four Cities Smart Grid Development Project will address the research, development, and demonstration of a coordinated and integrated system of 3.5 MW of mixed distributed resources in Fort Collins, Colorado to achieve a 20-30 percent peak load reduction on two distribution feeders. These two feeders serve the planned FortZED Jump Start Zone (Ft. Collins Zero Energy District, in which the district creates as much thermal and electrical energy locally as it uses). This project will modernize and transform the electrical distribution system of the City of Fort Collins by reducing distribution feeder peak loads, increasing the penetration of renewables, and delivering improved efficiency and reliability to the grid and resource asset owners.   Fort Collins is well positioned to successfully complete this project due to 1) the unique combination of world-class research facilities at Colorado State University, 2) participation of global industry leaders and local entrepreneurs able to commercialize the technology, 3) the City of Fort Collinsâ€™ focus on and investments in clean energy as a key pillar of future growth, and 4) the presence of a city-owned utility and extensive community support.  As a small portion of this project, thermal storage will be installed at the following sites:  Site 1: New Belgium Brewing -- deploys new 200-kW PV arrays with AE inverters; a 292-kW methane-based Gauscor CHP; a 650-kW CAT 3508C methane-based CHP; a 135-kW new thermal storage; and a 160-kW load shedding potentials.  Site 2: City of Fort Collins Facilities -- deploys a 500-kW conventional generator with Woodward controls and Eaton switchgear; a 92-kW thermal storage; a 5-kW PV array; a 62-kW HVAC and DSM; and 2x10kW Ford Escapes (PHEVs).  Site 3: Colorado State University - deploys an 80-kW thermal storage; an 80-kW fan variable speed drives; a 21.6-kW water fountain pumps; a 3.6-kW hot water heater controls; a 6-kW daylight control, and a 950-kW conventional gensets with Woodward controls and Eaton switchgear.</t>
  </si>
  <si>
    <t>500 Linden St</t>
  </si>
  <si>
    <t>http://www.newbelgium.com/Sustainability/Environmental-Metrics/Energy</t>
  </si>
  <si>
    <t>Fort Collins Utilities Light &amp;amp; Power</t>
  </si>
  <si>
    <t>https://www.smartgrid.gov/files/09-0007-fort-collins-project-description-08-12-11.pdf</t>
  </si>
  <si>
    <t>The project will address the research, development, and demonstration of a coordinated  and integrated system of 3.5 MW of mixed distributed resources in Fort Collins,  Colorado to achieve a 20-30 percent peak load reduction on two distribution feeders.</t>
  </si>
  <si>
    <t xml:space="preserve">Borrego Springs Microgrid - SDG&amp;amp;E </t>
  </si>
  <si>
    <t>The San Diego Gas and Electric (SDG&amp;amp;amp;E) microgrid project integrates a U.S. Department of Energy (DOE) component - focused on utility-side applications, and a California Energy Commission (CEC) portion , which focuses on customer-side applications. Goals of the DOE portion include achieving a greater than 15 percent reduction in feeder peak load, exploring microgrid islanding, and improving system reliability.   Borrego Substation, with a peak load of over 10 MW, was selected as the demonstration site since it provides a unique opportunity to explore microgrid islanding of an entire distribution feeder. The overall project involves integration of five technologies, including distributed energy resources (DER) and VAR management, feeder automation system technologies (FAST), advanced energy storage, an outage/distribution management system, and price-driven load management. The project team will also perform a cost/benefit analysis for full-scale deployment.  As a part of this project, SDG&amp;amp;amp;E installed a 1.5 MWh Li-ion battery energy storage system at the Borrego Springs Substation in June of 2012.  Since commissioning the system has successfully operated independent of the grid during storm outages.</t>
  </si>
  <si>
    <t xml:space="preserve">Load Following (Tertiary Balancing), Microgrid Capability, Renewables Capacity Firming, Renewables Energy Time Shift, Transmission Congestion Relief, Transportable Transmission/Distribution Upgrade Deferral, </t>
  </si>
  <si>
    <t>Borrego Valley Substation</t>
  </si>
  <si>
    <t>30.06.2012</t>
  </si>
  <si>
    <t>SDG&amp;amp;E Borrego Springs Microgrid Demonstration Project: Community Energy Storage</t>
  </si>
  <si>
    <t>The San Diego Gas and Electric (SDG&amp;amp;amp;E) microgrid project integrates a U.S. Department of Energy (DOE) component - focused on utility-side applications, and a California Energy Commission (CEC) portion , which focuses on customer-side applications. Goals of the DOE portion include achieving a greater than 15 percent reduction in feeder peak load, exploring microgrid islanding, and improving system reliability.   Borrego Substation, with a peak load of over 10 MW, was selected as the demonstration site since it provides a unique opportunity to explore microgrid islanding of an entire distribution feeder. The project involves integration of five technologies, including distributed energy resources (DER) and VAR management, feeder automation system technologies (FAST), advanced energy storage, an outage/distribution management system, and price-driven load management. The project team will also perform a cost/benefit analysis for full-scale deployment.  SDG&amp;amp;amp;E has installed two 25 kW/50 kWh Li-ion batteries and one 25 kW/25 kWh Li-ion battery on Circuit 170 at 12 kV. These units are operated independently and as a fleet.</t>
  </si>
  <si>
    <t xml:space="preserve">Electric Energy Time Shift, Renewables Capacity Firming, Voltage Support, </t>
  </si>
  <si>
    <t>Rankin Substation Energy Storage Project</t>
  </si>
  <si>
    <t>***This project was De-Commissioned in December 2014 and was replaced by a new Hybrid Energy Storage System (HESS) with more details under these two entries: - Duke Energy Rankin Substation - Win Inertia / Maxwell - Duke Energy Rankin Substation - Win Inertia / Aquion Energy  In 2010, Duke Energy, FIAMM, and S&amp;amp;amp;C Electric Company came together to solve a problem that Duke Energy was beginning to experience on distribution circuits that have a high penetration of distributed solar generation. Due to passing clouds, solar energy output was observed to rapidly fluctuate; cases were observed where over 80% of a solar unit&amp;#039;s output would drop in less than five seconds.  This rapid fluctuation in circuit power flows can cause undesirable voltage conditions that are significant for existing infrastructure to correct. To solve this, a battery system was envisioned that charged and discharged to absorb the solar-induced &amp;quot;power swings&amp;quot;, allowing the circuit&amp;#039;s voltage profile to remain smooth despite significant and rapid changes to the power flows along it.   Duke has arranged 12 batteries manufactured by the Italian company FIAMM for use in series in hybrid electric buses to make a 402-kilowatt battery. It is used to smooth out large minute-by-minute spikes and troughs in production from the 1.2-megawatt rooftop solar project Duke operates about a mile away.  The Rankin project is designed to give Duke hard data on what would be the smallest battery that could be used to reduce these swings effectively.  FIAMM donated the battery to Duke to participate in getting the information. Dan Sowder, Senior Project Manager in Duke&amp;#039;s Emerging-Technology Office says the Italian company is designing products for use with solar projects, based on the information it gets from the Rankin project.</t>
  </si>
  <si>
    <t>Rankin Avenue Retail Substation</t>
  </si>
  <si>
    <t>Mount Holly</t>
  </si>
  <si>
    <t>http://www.duke-energy.com/news/releases/2013020701.asp</t>
  </si>
  <si>
    <t>1.2 MW Solar PV</t>
  </si>
  <si>
    <t>Castaic Pumped-Storage Plant</t>
  </si>
  <si>
    <t>The pumping forebay, which is separated from the main reservoir by a dam located downstream from the Castaic Power Plant, functions in connection with the pumped storage operations of the plant. This assures the availability of at least 10,000 acre feet (12,000,000 m3) of water which can be pumped back to Pyramid Lake by the use of off peak energy when economical to do so. The pumping function at Castaic hydroelectric plant provides additional water for power generation beyond the supply of water available from the flow of the State Aqueduct.   The City of Los Angeles has need for capacity to meet its peak requirements ranging from 3 to 6 hours per day in the winter to 6 to 10 hours per day in summer, depending upon climatic conditions. The water which normally flows through the West Branch of the State Aqueduct during off peak periods, is stored in the higher level Pyramid Lake. This water can be channeled through the turbine generators in a very short time to immediately meet short time peak demands on the DWP&amp;#039;s electric system. If the need exists for power for longer than normal peak demand periods, extra water can be pumped back to Pyramid Lake from Elderberry Lake to extend the peaking period.</t>
  </si>
  <si>
    <t>Pyramid Lake</t>
  </si>
  <si>
    <t>http://ekwestrel.com/castaic-lake-hydroelectric-power-plant-facility/castaic-lake-hydroelectric-power-plant-facility/</t>
  </si>
  <si>
    <t>02.09.1966</t>
  </si>
  <si>
    <t>Department of Water Resources of the State of California</t>
  </si>
  <si>
    <t>EnStorage Technology Demonstrator</t>
  </si>
  <si>
    <t>Hydrogen Bromine Flow Battery</t>
  </si>
  <si>
    <t>EnStorage developed a cost effective flow battery based on proprietary hydrogen bromine technology. We connected our first technology demonstrator to the grid with a net-metering agreement and are further commercializing the system. The commercial system will have power rating of 150 kW with 6 hours of storage (900 kW/h) within a standard 40 ft shipping container.</t>
  </si>
  <si>
    <t xml:space="preserve">Renewables Capacity Firming, Renewables Energy Time Shift, Transportable Transmission/Distribution Upgrade Deferral, Transmission upgrades due to wind, Onsite Renewable Generation Shifting, </t>
  </si>
  <si>
    <t>Dimona</t>
  </si>
  <si>
    <t>Negev</t>
  </si>
  <si>
    <t>http://www.enstorageinc.com/</t>
  </si>
  <si>
    <t>04.04.2013</t>
  </si>
  <si>
    <t>EnStorage</t>
  </si>
  <si>
    <t>Helms Pumped Hydro Storage Project</t>
  </si>
  <si>
    <t>The power plant operates by moving water between two reservoirs, an upper and a lower. When energy demand is high, water is released from the upper reservoir to the plant where electricity is generated before the water is discharged into the lower reservoir. When demand is low at times such as night, water is then pumped back up to the upper reservoir to be used as stored energy for a later time. This is accomplished by pump-generators which serve a dual role as both pumps which can reverse into generators. The plant can go from a stand still to operational in eight minutes which allows it to meet peak energy demand. It consumes more electricity pumping versus generating electricity but pumping occurs during periods of low demand, making the plant economical.  Watch a video about it: http://goo.gl/E7Rg4A</t>
  </si>
  <si>
    <t xml:space="preserve">Electric Energy Time Shift, Load Following (Tertiary Balancing), </t>
  </si>
  <si>
    <t>Fresno County</t>
  </si>
  <si>
    <t>http://www.pgecurrents.com/2011/10/17/by-the-numbers-helms-pumped-storage-facility/</t>
  </si>
  <si>
    <t>30.06.1984</t>
  </si>
  <si>
    <t>Granite Construction</t>
  </si>
  <si>
    <t>Pump/generation cycle efficiency = 72%; breakers average 1,000 operations per year; powers 900,000 homes</t>
  </si>
  <si>
    <t>UC San Diego ZBB / SunPower Energy Storage</t>
  </si>
  <si>
    <t>ZBB teamed up with SunPower and the University of California - San Diego to demonstrate the economic and operational benefits of combining PV with ZBB Energy zinc bromine flow battery storage technology rated at 300 kWh in a commercial building application.  The project is funded by the California Public Utilities Commission (CPUC). There were 6 ZBB EnerStore V3 Units, each rated at 25 kW/ 50 kWh.  The battery was never fully commissioned because of a number of failures in critical operational tests. As of September 2014, the system was being dismantled and removed from the campus.</t>
  </si>
  <si>
    <t>http://www.prnewswire.com/news-releases-test/sunpower-awarded-18-million-research-grant-from-the-california-solar-initiative-rdd-program-102391659.html</t>
  </si>
  <si>
    <t>DNV Kema</t>
  </si>
  <si>
    <t>Sunpower</t>
  </si>
  <si>
    <t>DC efficiency up to 76%</t>
  </si>
  <si>
    <t>California Public Utilities Commission - California Solar Initiative (CSI)</t>
  </si>
  <si>
    <t>San Luis (William R. Gianelli) Pumped Storage Hydroelectric Powerplant</t>
  </si>
  <si>
    <t>The San Luis Pump-Generating Plant pumps Central Valley Project water for offstream storage. This joint Federal-State facility, located at San Luis Dam, lifts water by pump turbines from the O`Neill forebay into the San Luis Reservoir. During the irrigation season, water is released from San Luis Reservoir back through the pump-turbines to the forebay and energy is reclaimed. Each of the eight pumping-generating Francis Turbines has a capacity of 63,000 horsepower as a motor and 53,000 kilowatts as a generator. As a pumping station to fill San Luis Reservoir, each unit lifts 1,375 cubic feet per second at 290 feet total head. As a generating plant, each unit passes 1,640 cubic feet per second at the same head.</t>
  </si>
  <si>
    <t>Gustine</t>
  </si>
  <si>
    <t>https://www.usbr.gov/projects/pdf.php?id=55</t>
  </si>
  <si>
    <t>Each of the eight pumping-generating units has a capacity of 63,000 horsepower as a motor and 53,000 kilowatts as a generator.</t>
  </si>
  <si>
    <t>Federal/National Government</t>
  </si>
  <si>
    <t>Big Creek (John S. Eastwood) Pumped Storage</t>
  </si>
  <si>
    <t>The Eastwood Pumped Storage facility is part of the Big Creek Hydroelectric Project, which consists of 9 powerplants generating at a combined 1,000 MW. The Eastwood plant operates as a reservoir storage facility with the benefit of pumpback.  The Balsam Meadows Hydroelectric Project includes a 5,900-foot diversion tunnel connecting the existing Huntington-Pitman-Shaver Conduit, a 4,320-foot power tunnel, and a 7,500-foot Tailrace Tunnel with a 16-foot horseshoe section leading to Shaver Lake.</t>
  </si>
  <si>
    <t>Shaver Lake</t>
  </si>
  <si>
    <t>http://newsroom.edison.com/stories/big-creek-hydroelectric-system-produces-hardest-working-water-in-the-world</t>
  </si>
  <si>
    <t>https://www.sce.com/NR/rdonlyres/B82BAEAB-5EB7-47C6-A502-7ECB0AF63E4A/0/30.pdf</t>
  </si>
  <si>
    <t>Marshall Steam Station Energy Storage Project</t>
  </si>
  <si>
    <t>The purpose of the Marshall Energy Storage System is to utilize energy generated from an adjacent 1.0 MW solar PV system to perform diurnal peak shaving for the upstream distribution substation.   The system has been performing 3 applications simultaneously since 2014. 1- PV capacity Firming (Smoothing) 2- Feeder Peak Load Shaving (Energy Time Shift) 3- Voltage Support  System Components: -800 kWh, 250 kW Superior Lithium Polymer battery (Exergonix) -1.0 MVA Inverter/Storage Management System (S&amp;amp;amp;C) -Interconnection to 12.47 kV medium voltage circuit -Located adjacent to a 1.0 MW solar facility  Duke Energy&amp;#039;s Smart Grid Demonstration activities include work in the Envision Energy pilot in Charlotte, North Carolina. The Envision Energy project consists of two substation scale energy storage installations, a 1 MW solar installation, two community energy storage locations, communication nodes, distribution devices, metering, home energy management systems, residential PV, intelligent EVSE and plug-in vehicles. The residential systems (PV, PEV, EVSE, CES, HEM, and smart appliances) will be installed at five employee homes. At its 2.1 GW Marshall coal-fired steam plant, Duke has deployed a 250 kW / 800 kWh super lithium polymer battery paired with a 1 MW solar PV array that went COD in April 2011. A key research goal of that project is to quantify efficiency impacts associated with storing the electricity for shorter or longer periods.</t>
  </si>
  <si>
    <t>Marshall Steam Station</t>
  </si>
  <si>
    <t>Sherrills Ford</t>
  </si>
  <si>
    <t>http://www.bizjournals.com/charlotte/print-edition/2012/11/09/duke-learning-to-store-power-from-sun.html?page=2</t>
  </si>
  <si>
    <t>11.05.2012</t>
  </si>
  <si>
    <t>1.0 MW solar PV</t>
  </si>
  <si>
    <t>Lake Elsinore Advanced Pumped Storage</t>
  </si>
  <si>
    <t>The Lake Elsinore Advanced Pumped Storage (LEAPS) project is a 500 MW generation/600 MW load advanced pumped storage facility.  The LEAPS project was licensed by Federal Energy Regulatory Commission (FERC) in Docket Pâ€“11858, and is now under limited additional review in FERC Docket Pâ€“14227.</t>
  </si>
  <si>
    <t xml:space="preserve">Frequency Regulation, Grid-Connected Commercial (Reliability &amp;amp; Quality), Load Following (Tertiary Balancing), Renewables Energy Time Shift, Voltage Support, </t>
  </si>
  <si>
    <t>Lake Elsinore</t>
  </si>
  <si>
    <t>http://www.renewableenergyworld.com/articles/2014/02/nevada-hydro-clears-up-interconnect-issues-for-600-mw-project.html</t>
  </si>
  <si>
    <t>06.08.2007</t>
  </si>
  <si>
    <t>The Nevada Hydro Company</t>
  </si>
  <si>
    <t>Control Technology Inc.</t>
  </si>
  <si>
    <t>83% efficiency,</t>
  </si>
  <si>
    <t>Edward Hyatt (Oroville) Power Plant</t>
  </si>
  <si>
    <t>Located in rock in the left abutment near the axis of Oroville Dam, Edward Hyatt Powerplant is an underground, hydroelectric, pumping-generating facility. Construction of the plant began in 1964 and was completed in 1967.  Hyatt Powerplant maximizes power production through a pumped-storage operation where water, released for power in excess of local and downstream requirements, is returned to storage in Lake Oroville during off-peak periods and is used for generation during peak power demands.  Water from the lake is conveyed to the units through penstocks and branch lines. After passing through the units, water is discharged through the draft tubes to one free surface and one full-flow tailrace tunnel.  The facility was named for Edward Hyatt, who was State Engineer (1927-1950) of the Division of Water Resources under the Department of Public Works. The Division was the predecessor to the Department of Water Resources.</t>
  </si>
  <si>
    <t>Oroville</t>
  </si>
  <si>
    <t>http://www.water.ca.gov/swp/facilities/Oroville/hyatt.cfm</t>
  </si>
  <si>
    <t>California Department of Water Resources</t>
  </si>
  <si>
    <t>Allis - Chalmers Mfg. Inc.</t>
  </si>
  <si>
    <t>General Electric Co.</t>
  </si>
  <si>
    <t>Westinghouse</t>
  </si>
  <si>
    <t>Installed Capacity: 819 mVA, 16,950 cfs (generation) 519,000 HP, 5,610 cfs (pumping)</t>
  </si>
  <si>
    <t>Thermalito Pumping - Generating Plant</t>
  </si>
  <si>
    <t>Located about four miles west of the city of Oroville in Butte County, Thermalito Pumping-Generating Plant is a principal feature of the Oroville-Thermalito pumped storage power complex. A pumping-generating plant, the facility is operated in tandem with Hyatt Powerplant and Thermalito Diversion Dam Powerplant to produce power.  Water released for power in excess of local and downstream requirements is conserved by pumpback operation during off-peak hours through both power plants into Lake Oroville to be subsequently released for power generation during periods of peak power demand. Construction on the plant began in 1964 and was completed in 1969, with operations starting in 1968.  ***The Thermalito Pumping - Generating Plant suffered significant damage from a fire on November 22, 2012 - further details on the incident can be found here:  https://conferences.wsu.edu/forms/hrs/HRS14/2014HRS/Lectures/Thermalito.pdf</t>
  </si>
  <si>
    <t>http://www.water.ca.gov/swp/facilities/Oroville/thermalito.cfm</t>
  </si>
  <si>
    <t>California Department of Water ResourcesCalifornia Department of Water Resources</t>
  </si>
  <si>
    <t>Installed Capacity: 120 MVA, 17,400 cfs (generation) 120,000 HP, 9,120 cfs (pumping)</t>
  </si>
  <si>
    <t>Mount Elbert Power Plant</t>
  </si>
  <si>
    <t>The Mt. Elbert Pumped-Storage Powerplant is located in Lake County, CO on the north shore of Twin Lakes. It is approximately twenty miles southwest of Leadville, CO. It is at the foot of Mt. Elbert, Coloradoâ€™s highest peak.  Mt. Elbert is the only federal powerplant on the Fryingpan-Arkansas Project and is largest hydroelectric power plant in Colorado. It began operations in 1981.  The Mt. Elbert Pumped-Storage Powerplant  is an all-concrete structure equivalent to a 14-story building. Most of the structure is below ground. Water from the Forebay above drops through two penstocks 445 feet to the powerplant where two turbine-generators develop 200,000 kilowatts of electrical power. Mt. Elbertâ€™s two units are also designed to operate as a 170,000-horsepower electric motor to drive the turbines in reverse and pump the same water back up to the forebay. This pumping mode is normally utilized during early morning hours when power demands are low. The pump-back storage principle is advantageous because the generating units can be started quickly and adjustments made rapidly to respond to varying daily and seasonal power demands.  Availability Factor: 64.5, Production Cost as Percentage of Wholesale Firm Rate: 8.14%,  Wholesale Firm Rate (Mills/kWh): 23.9</t>
  </si>
  <si>
    <t xml:space="preserve">Black Start, Electric Supply Reserve Capacity - Non-Spinning, Electric Supply Reserve Capacity - Spinning, Load Following (Tertiary Balancing), Voltage Support, </t>
  </si>
  <si>
    <t>Leadville</t>
  </si>
  <si>
    <t>http://www.usbr.gov/projects/Powerplant.jsp?fac_Name=Mount+Elbert+Powerplant</t>
  </si>
  <si>
    <t>http://www.usbr.gov/projects//ImageServer?imgName=Doc_1240941796482.pdf</t>
  </si>
  <si>
    <t>Horse Mesa Pumped Hydro Storage</t>
  </si>
  <si>
    <t>In 1969, SRP initiated its Hydroelectric Expansion and Frequency Unification (HEFU) program to increase hydroelectric generating capacity at facilities on the Salt River. This program included the installation of pumped storage units at Mormon Flat Dam in 1971 and at Horse Mesa Dam in 1972. The HEFU program also provided for converting the conventional hydroelectric generating facilities at the dams on the Salt River from the outmoded 25-hertz (Hz) to the modern frequency of 60 Hz and in 1973, a new 60-Hz, 36-MW generating unit was installed at Theodore Roosevelt Dam, which replaced the existing 25-Hz units.  The Horse Mesa dam has three conventional hydroelectric generating units rated at a total of 32,000 kW, and a pumped storage unit rated at 97,000 kW added in 1972.</t>
  </si>
  <si>
    <t>Apache Junction</t>
  </si>
  <si>
    <t>http://www.usbr.gov/projects/Facility.jsp?fac_Name=Horse+Mesa+Dam</t>
  </si>
  <si>
    <t>31.12.1972</t>
  </si>
  <si>
    <t>The Salt River Valley Water Users&amp;#039; Association</t>
  </si>
  <si>
    <t>Phelps-Dodge Corporation</t>
  </si>
  <si>
    <t>Las Cruces - Apollo Solar / Iron Edison</t>
  </si>
  <si>
    <t>Nickel Iron Battery</t>
  </si>
  <si>
    <t>This system features a 400 Ah 24 Volt Nickel Iron (NiFe) battery.  The system is powered by a pole mounted solar array.  The Apollo Solar Pre-wired panel includes a 3200 Watt Pure sine wave inverter with an integrated 80 Amp MPPT charge controller. The Apollo Switchgear Module houses the DC disconnect and the AC transfer switch.</t>
  </si>
  <si>
    <t xml:space="preserve">Electric Supply Capacity, Onsite Renewable Generation Shifting, </t>
  </si>
  <si>
    <t>Las Cruces</t>
  </si>
  <si>
    <t>http://IronEdison.com</t>
  </si>
  <si>
    <t>Off-grid system</t>
  </si>
  <si>
    <t>Iron Edison Battery Company</t>
  </si>
  <si>
    <t>Apollo Solar</t>
  </si>
  <si>
    <t>National Renewable Energy Labatory</t>
  </si>
  <si>
    <t>The NREL Commercialization Assistance Program (NCAP) helps emerging companies overcome technical barriers to commercializing clean energy technology.</t>
  </si>
  <si>
    <t>http://www.nrel.gov/technologytransfer/ncap.html</t>
  </si>
  <si>
    <t>Danbury Residence - Trace / Iron Edison</t>
  </si>
  <si>
    <t>This system had been installed around 1997.  When the grid went down a few years ago across the northeastern US, the system owner found out that his battery no longer held any charge.  He left the system disconnected until 2012 when he contacted Iron Edison to get a new battery for an old Trace inverter.  This system features a 400Ah 48V Nickel Iron battery sitting atop a custom-fit battery rack.  It is an off-grid system supplementing on-site renewable generation.</t>
  </si>
  <si>
    <t xml:space="preserve">Distribution upgrade due to solar, Electric Supply Capacity, </t>
  </si>
  <si>
    <t>Danbury</t>
  </si>
  <si>
    <t>Connecticut Natural Gas</t>
  </si>
  <si>
    <t>D.P.</t>
  </si>
  <si>
    <t>Trace Engineering</t>
  </si>
  <si>
    <t>EnerVault Redox Flow Battery Demo Project</t>
  </si>
  <si>
    <t>Iron-chromium Flow Battery</t>
  </si>
  <si>
    <t>This project demonstrated an iron-chromium redox flow battery system in combination with an intermittent, renewable energy source. The project used EnerVaultâ€™s long duration system to reduce demand charges and enhance the performance of a 150 kWp AC dual-axis tracking photovoltaic system to power a large 260 kW irrigation pump.  The project was funded under a U.S. DOE ARRA Storage Demonstration grant.</t>
  </si>
  <si>
    <t>Almond Farm</t>
  </si>
  <si>
    <t>Denair</t>
  </si>
  <si>
    <t>http://enervault.com/turlock/</t>
  </si>
  <si>
    <t>06.08.2010</t>
  </si>
  <si>
    <t>22.05.2014</t>
  </si>
  <si>
    <t>EnerVault</t>
  </si>
  <si>
    <t>JKB Energy</t>
  </si>
  <si>
    <t>Raytheon Ktech</t>
  </si>
  <si>
    <t>http://www.sandia.gov/ess/docs/pr_conferences/2014/Thursday/Session7/01_Nevins_Sheri_IRON-CHROMIUM_REDOX.pdf</t>
  </si>
  <si>
    <t>US Department of Energy, Office of Electricity - U.S. DOE ARRA Storage Demonstration</t>
  </si>
  <si>
    <t>California Energy Commission - PIER Program - PIR-10-066</t>
  </si>
  <si>
    <t>This system will demonstrate the functionality of a flow battery system when coupled with an intermittent renewable energy source.</t>
  </si>
  <si>
    <t>Fujian Electric Power Research Institute Mobile Energy Storage Station I</t>
  </si>
  <si>
    <t>In October 2011, the Fujian Electric Power Research Institute began plans to develop a mobile energy storage prototype project consisting of (I) two sets of 125 kW / 250 kWh battery systems and (II) one 125 kW / 375 kWh hour battery system. This energy storage unit will provide peak electricity for 10 to 15 commercial electricity consumers in the tea production industry. When Anxi is not producing tea, the system is moved to Fuan to meet peak electricity demands for manufacturing of white tea.</t>
  </si>
  <si>
    <t>Anxi</t>
  </si>
  <si>
    <t>http://link.springer.com/article/10.1007/s40565-015-0134-y</t>
  </si>
  <si>
    <t>Fujian Electric Power Research Institute</t>
  </si>
  <si>
    <t>Fujian Electric Power Resarch Institute</t>
  </si>
  <si>
    <t>Fujian Electric Power Research Institute Mobile Energy Storage Station II</t>
  </si>
  <si>
    <t>Zhangbei National Wind and Solar Energy Storage and Transmission Demonstration Project (I)</t>
  </si>
  <si>
    <t>http://www.whatsontianjin.com/news-2239-world-s-largest-battery-energy-storage-station-settles-in-zhangbei-hebei.html</t>
  </si>
  <si>
    <t>AES Johnson City</t>
  </si>
  <si>
    <t>AES installed a bank of 800,000 A123 Lithium-ion batteries to perform frequency regulation for the New York ISO.  The system was the largest Lithium-ion battery in commercial service on the US power grid when completed.</t>
  </si>
  <si>
    <t>Johnson City</t>
  </si>
  <si>
    <t>http://ivres.ivedc.com/media/managed/ivres2015speakerpresentations/2_Kate_McG_Reduced_2015_0312_AES_Energy_Storage_IVREC.pdf</t>
  </si>
  <si>
    <t>31.12.2010</t>
  </si>
  <si>
    <t>31.03.2011</t>
  </si>
  <si>
    <t>Aquion Energy Sodium-Ion Battery for Grid-level Applications</t>
  </si>
  <si>
    <t>Through the course of this project, Aquion developed its aqueous electrolyte electrochemical energy storage device to the point where large demonstration units (&amp;amp;gt; 10 kWh) were able to function in grid-supporting functions detailed by their collaborators.  Aquionâ€™s final deliverable was an ~15 kWh system, dubbed an aqueous hybrid ion (AHI) battery, that has the ability to perform medium to long duration (&amp;amp;gt; 2 hours) charge and discharge functions approaching 95% DC-DC efficiency.   The system has functioned, and continues to function as predicted with no indication that it will not tolerate well beyond 10 calendar years and 10,000 cycles. It has been in continuous operation for more than 1 year with 1,000 cycles (of varying depth of discharge, including 100% depth of discharge) and no identifiable degradation to the system. The final thick electrode cell structure has shown an energy density of 25 kWh/m3 at a five hour (or greater) discharge time. The primary chemistry has remained non-toxic, containing no acids or other corrosive chemicals, and the battery units have passed numerous safety tests, including flame resistance testing. These tests have verified the claim that the device is safe to use and contains no hazardous materials.  Current projections show costs at the pack level to offer best in class value and are competitive with lead-acid batteries, factoring in LCOE.  The final deliverable system for the DOE award was assembled in late 2011 and testing began shortly thereafter. This system consists of 270 Battery 0 units connected in series, with a footprint of 45 x 58 x 60 (LxWxH) and weighing approximately 2800 lbs. It should be noted that a significant portion of this weight and footprint is a temporary racking system that allows for varying pressure to be placed on the batteries to test for gassing and a conductivity issues. The system has been in continuous operation since early 2012, and continued in operation until July 2013 with no performance degradation in the chemistry.</t>
  </si>
  <si>
    <t xml:space="preserve">Electric Bill Management, Electric Energy Time Shift, On-Site Power, Renewables Capacity Firming, Voltage Support, </t>
  </si>
  <si>
    <t>32 39th Street</t>
  </si>
  <si>
    <t>http://www.aquionenergy.com</t>
  </si>
  <si>
    <t>Carnegie Mellon University</t>
  </si>
  <si>
    <t>Highview Pilot Plant - Relocated to University of Birmingham</t>
  </si>
  <si>
    <t>Compressed Air Storage</t>
  </si>
  <si>
    <t>*** Relocated to the University of Birminghamâ€™s Centre for Cryogenic Energy Storage. The pilot project was operated for four years before being donated to the University and Re-Commissioned at its new location on December 11, 2015.  Highviewâ€˜s technology uses off-peak or â€˜wrong-timeâ€™ power to liquefy air (710 litres of air becomes one litre of liquid air), which is then held in a tank until electricity is required.  The liquid air is then returned to gaseous form, expanding 710 times, to drive a turbine.   Extreme cold is recovered and stored to assist with subsequent liquefaction, thus greatly improving the overall efficiency of the system.  If waste heat is available (e.g. from a neighbouring power plant or industrial process) then this can be introduced at the expansion phase, enhancing system efficiency.  http://www.energymatters.com.au/renewable-news/cryogenic-energy-storage-em5250/</t>
  </si>
  <si>
    <t>342 Edinburgh Avenue</t>
  </si>
  <si>
    <t>SL1 4TU</t>
  </si>
  <si>
    <t>http://www.highview-power.com/liquid-air-energy-storage-laes-pilot-plant-july-2011-november-2014/</t>
  </si>
  <si>
    <t>01.03.2010</t>
  </si>
  <si>
    <t>Working with University of Leeds since 2004, we have completed the design, analysis, simulation and lab-testing of the key sub-systems. During this programme, we have jointly funded two PhDs â€“ one with University of Leeds and one with Queen Mary University of London.   This collaboration has helped support the process engineering for the full system design, provide independent thermodynamic analysis as well as consider methods for system optimization.</t>
  </si>
  <si>
    <t>Dynapower Headquarters - Enersys</t>
  </si>
  <si>
    <t>This OptiGrid system by EnerSys is a 1 MWh installation installed at Dynapower&amp;#039;s vertically integrated manufacturing facility in South Burlington, Vermont to offset curtailment from the local utility.</t>
  </si>
  <si>
    <t xml:space="preserve">Electric Bill Management, Onsite Renewable Generation Shifting, Renewables Energy Time Shift, </t>
  </si>
  <si>
    <t>85 Meadowland Drive</t>
  </si>
  <si>
    <t>Burlington</t>
  </si>
  <si>
    <t>http://optigrid.enersys.com/</t>
  </si>
  <si>
    <t>29.10.2012</t>
  </si>
  <si>
    <t>Qatar Science &amp;amp; Technology Park - BYD</t>
  </si>
  <si>
    <t>BYD announced the launch of a large 40-foot containerized Battery Energy Storage Station (ESS) in Doha, Qatar. The BYD ESS is part of a Solar Testing Facility whose ceremonial launch at the Qatar Science &amp;amp;amp; Technology Park (QSTP) coincided with the Conference of the Parties to the United Nations Framework Convention on Climate Change (COP18) that was held in Doha, Qatar.</t>
  </si>
  <si>
    <t xml:space="preserve">Black Start, Frequency Regulation, Microgrid Capability, Onsite Renewable Generation Shifting, </t>
  </si>
  <si>
    <t>Doha</t>
  </si>
  <si>
    <t>http://www.businesswire.com/news/home/20121210005957/en/BYD-Energy-Storage-Station-live-Doha-United</t>
  </si>
  <si>
    <t>09.12.2012</t>
  </si>
  <si>
    <t>Green Gulf, Inc.</t>
  </si>
  <si>
    <t>Chevron Energy Solutions</t>
  </si>
  <si>
    <t>Guangdong Nuclear Power Corp - BYD</t>
  </si>
  <si>
    <t>Chinaâ€™s Guangdong Nuclear Power Corp (CGNPC) awarded the contract for their largest high-power, high-capacity battery back-up stations to date, to BYD Ltd of Shenzhen who won the bid. A â€œNational Energy Application Technology Research and Engineering demonstration projectâ€, CGNPC plans to couple these 3.5 Mega-Watt-hour back-up batteries with their nuclear power stations to deliver power up to 2.5 MW levels. The energy storage station will serve as an emergency power source to safeguard workers and protect station equipment from being damaged in extreme conditions where the nuclear plants may lose their electrical supply.</t>
  </si>
  <si>
    <t xml:space="preserve">Black Start, On-Site Power, Resiliency, </t>
  </si>
  <si>
    <t>http://www.businesswire.com/news/home/20120906006958/en/China%E2%80%99s-Guangdong-Nuclear-Power-Corp-Announces-Orders</t>
  </si>
  <si>
    <t>30.08.2012</t>
  </si>
  <si>
    <t>Guangdong Nuclear Power Corp</t>
  </si>
  <si>
    <t>Performance Data Not Available</t>
  </si>
  <si>
    <t>50 kW / 60 kWh Energy Storage System - BYD</t>
  </si>
  <si>
    <t>BYD&amp;#039;s 50 kW / 60 kWh Energy Storage Station (ESS) has been delivered to Switzerland and put into service successfully thanks to the cooperation between BYD and its partner Ampard company. The main job for this project is to protect the local electrical grid by chopping apex and filling vale to ameliorate the stability and safety of the net. BYD has completed the installation of more than 100 megawatts of energy storage power station projects all over the world, including the CERTS-based ESS project for Chevron Corporation in the United States.</t>
  </si>
  <si>
    <t xml:space="preserve">Black Start, Grid-Connected Commercial (Reliability &amp;amp; Quality), Microgrid Capability, Resiliency, </t>
  </si>
  <si>
    <t>Basel</t>
  </si>
  <si>
    <t>http://www.byd.com/news/news-139.html</t>
  </si>
  <si>
    <t>Electric Power Company</t>
  </si>
  <si>
    <t>The John W. Keys III Pump-Generating Plant (formerly known as Grand Coulee Pump-Generating Plant) pumps water uphill 280 feet from Franklin D. Roosevelt Lake to Banks Lake. This water is used to irrigate approximately 670,000 acres of farmland in the Columbia Basin Project. More than 60 crops are grown in the basin and distributed across the nation  Construction of the irrigation facilities began in 1948. Components of the project include the pump-generating plant, feeder canal, and equalizing reservoir, which was later named Banks Lake. Banks Lake was formed by damming the northern 27 miles of the Grand Coulee, and has an active storage capacity of 715,000 acre-feet. The lake stores water for irrigation and also provides important recreational benefits to the region. The pump-generating plant began operation in 1951. From 1951 to 1953, six pumping units, each rated at 65,000 horsepower and with a capacity to pump 1,600 cubic feet per second, were installed in the plant.   In the early 1960s, investigations revealed the potential for power generation. Reversible pumps were installed to allow water from Banks Lake to flow back through the units to generate power during periods of peak demand. The first three generating pumps came online in 1973. Two more generating pumps were installed in 1983; the final generating pump was installed in January 1984. The total generating capacity of the plant is now 314,000 kilowatts. In 2008, the pump-generating plant was renamed in honor of John W. Keys III. Keys was Commissioner of the Bureau of Reclamation from 2001 to 2006 and Pacific Northwest Regional Director from 1986 to 1998. He was killed in a plane crash in 2008.</t>
  </si>
  <si>
    <t xml:space="preserve">Electric Energy Time Shift, Electric Supply Reserve Capacity - Spinning, Ramping, </t>
  </si>
  <si>
    <t>Grand Coulee</t>
  </si>
  <si>
    <t>http://www.usbr.gov/pn/grandcoulee/pubs/powergeneration.pdf</t>
  </si>
  <si>
    <t>HDR</t>
  </si>
  <si>
    <t>LIRR Malverne WESS: Maxwell Technologies</t>
  </si>
  <si>
    <t>Installation is on Long Island Rail Road (LIRR) property near the Malverne station.  The system performs regenerative braking, charging and discharging in 20 second time periods. NYSERDA is co-funding this project.</t>
  </si>
  <si>
    <t>http://www.maxwell.com/</t>
  </si>
  <si>
    <t>FalkÃ¶ping Substation Smart Grid - ABB</t>
  </si>
  <si>
    <t>ABB has delivered an order to the Swedish utility Falbygdens Energi (a subsidiary of GÃ¶teborgs Energi) that supplies an innovative dynamic energy storage solution for its power distribution network.  The storage solution is based on a new technology that uses a battery storage device to provide stability to the grid. The equipment will be installed as part of an existing substation in the city of FalkÃ¶ping and will enable the storage of locally produced energy from wind turbines. Storage capacity will be 75 kilowatts (kW) in cycles of up to 60 minutes.  This will help to balance peak loads during the day and enhance grid stability. It is the first such low-voltage dynamic storage solution of its kind in the country, and is part of a partnership agreement between the two companies to collaborate on developing technologies to facilitate the integration of renewable energies and the evolution of smarter grids.  â€œWe have a significant proportion of wind power connected to the grid in this region and expect this to grow further,&amp;quot;&amp;quot; said Lars Ohlsson, CEO of Falbygdens Energi. &amp;quot;&amp;quot;This innovative storage solution will make it possible to store wind energy during the night when demand is low and distribute it to users during the day, allowing us to use this clean renewable energy more efficiently and minimizing the need for fossil fuel-based electricity generation. As part of this pilot, we will also study the feasibility of the stored energy to be deployed as auxiliary power for charging of electrical vehicles.</t>
  </si>
  <si>
    <t xml:space="preserve">Distribution upgrade due to solar, Distribution upgrade due to wind, Electric Bill Management with Renewables, Electric Supply Capacity, Renewables Capacity Firming, </t>
  </si>
  <si>
    <t>Ã…selegatan</t>
  </si>
  <si>
    <t>FalkÃ¶ping</t>
  </si>
  <si>
    <t>VÃ¤stra gÃ¶taland</t>
  </si>
  <si>
    <t>521 21</t>
  </si>
  <si>
    <t>http://www.abb.com/cawp/seitp202/9a7b804003cd0b82c12578bc0029037a.aspx</t>
  </si>
  <si>
    <t>27.06.2011</t>
  </si>
  <si>
    <t>07.12.2011</t>
  </si>
  <si>
    <t>Falbygden Energi</t>
  </si>
  <si>
    <t>ABB AB</t>
  </si>
  <si>
    <t>Operating as expected since day 1</t>
  </si>
  <si>
    <t>Metlakatla BESS</t>
  </si>
  <si>
    <t>Metlakatla Power and Light (MP&amp;amp;amp;L) has a BESS installation consisting of Exide (GNB Industrial Power) VRLA cells, providing rapid spinning reserve, frequency control, and better power quality. Beginning operation in 1997, the MP&amp;amp;amp;L BESS has a 1 MW peak power output, and 1.4 MWh energy capacity. It is capable of supporting continuous loads of 800 kilovolt amperes (kVA), pulse loads up to 1200 kVA, and consists of 378 Absolyte VRLA 100A75 modules. Nearly 5 MW of hydroelectric generation capacity provides almost all of MP&amp;amp;amp;Lâ€™s power, with a 3.3 MW diesel generation system relegated to reserve duty. MP&amp;amp;amp;Lâ€™s two hydroelectric plants, Purple Lake and Chester Lake, have reservoir storage capacity, though the hydro generators were too slow to respond to sudden load fluctuations. At the time of the BESSâ€™s initial operations, the MP&amp;amp;amp;L peak load was approximately 4 MW. A lumber mill in Metlakatla (since closed down) caused large, sudden power spikes on the communityâ€™s islanded power system, and the BESS was installed to provide fast response for the millâ€™s rapid load changes.  The MP&amp;amp;amp;L BESS is housed in a purpose-built 40-foot by 70-foot steel butler building that sits on a cement pad. Installation cost of the 1 MW / 1.4 MWh Exide Metlakatla BESS was $1.6 million in 1996 dollars (estimated cost in 2009 dollars: $2.2 million). The battery system became operational in February 1997. It operated continuously for 11.5 years until September 2008, when the battery was replaced with a new VRLA product. The VRLA battery exceeded its 8-year design life by over 3 years. The BESS is estimated to have saved MP&amp;amp;amp;L over $6.5 million over its life in reduced fuel consumption and maintenance, in addition to reduced greenhouse emissions. A new battery was installed with the support of the Alaska Commerce, Community, and Economic Development Agency, so the BESS will continue to provide benefits to the community for many years to come. Spent battery cells will be sent to a lead-acid battery recycling plant in Quebec.</t>
  </si>
  <si>
    <t>3.5 Mile Airport Rd.</t>
  </si>
  <si>
    <t>Metlakatla</t>
  </si>
  <si>
    <t>http://www.irena.org/documentdownloads/events/VanuatuJuly2012/7_Srinivas_Bharadwaj.pdf</t>
  </si>
  <si>
    <t>03.02.1997</t>
  </si>
  <si>
    <t>Metlakatla Power &amp;amp; Light</t>
  </si>
  <si>
    <t>Metlakatla Light &amp;amp; Power</t>
  </si>
  <si>
    <t>The BESS is estimated to have saved MP&amp;amp;L over $6.5 million over its life in reduced fuel consumption and maintenance, in addition to reduced greenhouse emissions. Overall DC-AC electric efficiency: ~64%(incl. auxiliary and converter losses)</t>
  </si>
  <si>
    <t>SDG&amp;amp;E Century Park DESS - Greensmith Energy</t>
  </si>
  <si>
    <t>As part of an EPRI collaborative research and development (R&amp;amp;amp;D) project to evaluate the performance and reliability of a variety of grid-connected Li-ion battery technologies, San Diego Gas &amp;amp;amp; Electric (SDG&amp;amp;amp;E) installed a 50 kW / 82 kWh Greensmith Energy lithium-iron-phosphate distributed energy storage system (DESS) at the utilityâ€™s test facility. For this overarching collaborative demonstration, EPRIâ€™s Energy Storage Program (P94) and Distributed Renewables Program (P174) are working in partnership with select utility members to investigate PV-battery integration capabilities. Serving as a â€œhostâ€ utility to EPRIâ€™s supplemental demonstration initiative, SDG&amp;amp;amp;E installed a Greensmith DESS in a grid-connected configuration in June 2011 and has been conducting operating evaluations of the unit over the past 6 months.  Testing and operating evaluation conducted by SDG&amp;amp;amp;E encompasses exercising the DESSâ€™s various modes of operation, which include:  - Constant power charge/discharge schedule; - Peak shaving; and - PV smoothing.</t>
  </si>
  <si>
    <t xml:space="preserve">Distribution upgrade due to solar, Load Following (Tertiary Balancing), Onsite Renewable Generation Shifting, Renewables Capacity Firming, Renewables Energy Time Shift, </t>
  </si>
  <si>
    <t>8330 Century Park Ct</t>
  </si>
  <si>
    <t>â€¢ System roundtrip AC efficiency: ~85%   â€¢ PCS efficiency: ~95%</t>
  </si>
  <si>
    <t>SDG&amp;amp;E has been testing the battery unit since June and recently completed its 6-month evaluation period. It has successfully tested and demonstrated nearly all of the batteryâ€™s modes, with the exception of determining whether the unit can receive commands remotely through a Modbus connection. Note: Because no working PV system existed on-site, testing of the DESSâ€™s PV ramp rate control mode of operation was conducted using virtual PV system data.</t>
  </si>
  <si>
    <t>EPRI Energy Storage System Demonstration - BYD</t>
  </si>
  <si>
    <t>The battery unit is one of several that are being tested by EPRI at its Power Delivery &amp;amp;amp; Utilization (PDU) Lab in Knoxville, TN. The system, along with the other Distributed Energy Storage Systems (DESS&amp;#039;s), was installed in early/mid 2011 and has since been operating under various stages of testing against EPRIâ€™s DESS test protocol.</t>
  </si>
  <si>
    <t xml:space="preserve">Distribution upgrade due to solar, Electric Energy Time Shift, Load Following (Tertiary Balancing), Renewables Capacity Firming, Renewables Energy Time Shift, </t>
  </si>
  <si>
    <t>942 Corridor Park Blvd.</t>
  </si>
  <si>
    <t>Knoxville</t>
  </si>
  <si>
    <t>http://mydocs.epri.com/docs/publicmeetingmaterials/1104/4ANZGWRJTYQ/E236208_14._B.Kaun_Energy_Storage_Testing_and_Demos.pdf</t>
  </si>
  <si>
    <t>Knoxville Utilities Board</t>
  </si>
  <si>
    <t>EPRI - EPRI supplemenal project funding</t>
  </si>
  <si>
    <t>www.epri.com</t>
  </si>
  <si>
    <t>EPRI Energy Storage System Demonstration - NEC</t>
  </si>
  <si>
    <t>EPRI Energy Storage System Demonstration - Greensmith Energy / International Battery</t>
  </si>
  <si>
    <t>942 Corridor Park Blvd</t>
  </si>
  <si>
    <t>EPRI Energy Storage System Demonstration - Beckett Energy Systems</t>
  </si>
  <si>
    <t>Beckett Energy Systems</t>
  </si>
  <si>
    <t>http://epri.com</t>
  </si>
  <si>
    <t xml:space="preserve">EPRI Energy Storage System - Greensmith Energy / Boston Power </t>
  </si>
  <si>
    <t>Boston Power</t>
  </si>
  <si>
    <t xml:space="preserve">Redding Electric Utilities (Phase 2) - Ice Energy </t>
  </si>
  <si>
    <t>Ice Energy and REU will collaborate on the second phase of their Peak Capacity, Demand Response, and HVAC Replacement Program. The program to install Ice BearÂ® units within the northern California territory aims to reduce peak electricity load demand by up to 6 MW over five years.  REU expects to have the thermal energy storage program completed in 2017. Skyway Machine, a local Redding manufacturing company, will provide final assembly of the new Ice Bear units.</t>
  </si>
  <si>
    <t>http://www.themcdonnellgroup.com/client-press-releases/redding-council-vote-approves-6-mw-deal-with-multi-tiered-economic-upswing.html</t>
  </si>
  <si>
    <t>20.06.2012</t>
  </si>
  <si>
    <t>7-Eleven Distributed Energy Storage System (DESS) - ConEdison / Green Charge Networks</t>
  </si>
  <si>
    <t>Green Charge Networks&amp;#039; GreenStation demonstration consists of a Lithium Ion storage unit, a system controller, two Level 2 electric vehicle chargers, and a rooftop PV array. Primary benefits include peak shaving and demand charge avoidance. The system is tied to a network operations center where loads are monitored and controlled in real-time. The project is supported by a DOE Smart Grid Demonstration Grant.</t>
  </si>
  <si>
    <t xml:space="preserve">Electric Bill Management, Electric Bill Management with Renewables, Electric Energy Time Shift, Electric Supply Capacity, Transportable Transmission/Distribution Upgrade Deferral, </t>
  </si>
  <si>
    <t>61-19 Northern Boulevard</t>
  </si>
  <si>
    <t>Woodside</t>
  </si>
  <si>
    <t>http://www.greencharge.net/wp-content/uploads/2014/11/CaseStudy-711.pdf</t>
  </si>
  <si>
    <t>La Guardia Airport Avis Car Rental - Green Charge Networks</t>
  </si>
  <si>
    <t>Green Charge Networks&amp;#039; GreenStation demonstration consists of a Lithium Ion storage unit, a system controller, twenty-one Level 2 electric vehicle chargers, and a rooftop PV array. The GreenStation ensures that Avis has enough capacity to charge 21 EVs simultaneously, performs peak mitigation in the main building, and avoids utility service upgrades. The system is tied to a network operations center where loads are monitored and controlled in real time. The project is supported by a DOE Smart Grid Demonstration Grant.</t>
  </si>
  <si>
    <t>25 Bowery Bay Boulevard</t>
  </si>
  <si>
    <t>http://www.greentechmedia.com/articles/read/green-charge-networks-and-new-york-citys-corner-store-smart-grid</t>
  </si>
  <si>
    <t>Guodian Supply-Side Energy Storage Project</t>
  </si>
  <si>
    <t>This project is State Power&amp;#039;s first supply-side energy storage project, incorporating 49.5 MW installed wind capacity and a 5 MW lithium-ion battery system. The energy storage system improves the quality of wind power electricity, reduces wind curtailment, and allows the electric power grid to accept a greater amount of wind power.</t>
  </si>
  <si>
    <t>http://www.khjt.com.cn/en/news/details.aspx?id=599</t>
  </si>
  <si>
    <t>30.08.2011</t>
  </si>
  <si>
    <t>Guodian Power Development Co., LTD.</t>
  </si>
  <si>
    <t>Montezuma Canyon - Apollo Solar / Iron Edison</t>
  </si>
  <si>
    <t>This 700 Ah 24 V Nickel Iron battery is powered by 2.8 kW of solar panels.  This system utilizes the Apollo Solar Pre-wired Panel (PWP) with a 3200 Watt pure sine wave inverter, and dual 80 amp MPPT charge controllers.</t>
  </si>
  <si>
    <t>Montezuma Canyon</t>
  </si>
  <si>
    <t>http://ironedison.com</t>
  </si>
  <si>
    <t>This is an Off-Grid project</t>
  </si>
  <si>
    <t>Howard Ransdell</t>
  </si>
  <si>
    <t>Iron Edison, Howard Ransdell</t>
  </si>
  <si>
    <t>University of Queensland - Redflow M90</t>
  </si>
  <si>
    <t>RedFlow&amp;#039;s M90 energy storage system has been decommissioned and returned to RedFlow following a successful 2 year demonstration. From July 2012 to July 2014 it was installed at the University of Queensland and connected to one of the University&amp;#039;s 340 kW solar arrays. The M90 is rated at 90 kW / 240 kWh and houses 24 of RedFlow&amp;#039;s ZBMs in a 20 ft shipping container.</t>
  </si>
  <si>
    <t>30.06.2011</t>
  </si>
  <si>
    <t>320 kW Solar PV</t>
  </si>
  <si>
    <t>Xcel Energy - Xtreme Power</t>
  </si>
  <si>
    <t>The Solar-to-Battery (S2B) project was designed to collect operational data on the integration of energy storage and solar energy systems at the Solar Technology Acceleration Center (SolarTAC). The Dynamic Power Resource (DPR) performed Ramp Control, Frequency Response, Voltage Support, and Firming/Shaping along with other valuable services for solar energy.</t>
  </si>
  <si>
    <t>2600-2790 Hudson Mile Rd</t>
  </si>
  <si>
    <t>http://www.solartac.org/Documents/Solar%20To%20Battery%20Fact%20Sheet.pdf</t>
  </si>
  <si>
    <t>29.12.2010</t>
  </si>
  <si>
    <t>Xtreme Power Inc.</t>
  </si>
  <si>
    <t>Electric Power Research Institute</t>
  </si>
  <si>
    <t>Solar Technology Acceleration Center</t>
  </si>
  <si>
    <t>Testing will include   â€¢ The energy storage systemâ€™s ability to effectively slow solar energy ramp rates as seen by the distribution system â€¢Temporarily replace solar PV energy contributions when clouds pass over the PV installations â€¢Effectively extend the solar PV output peak to better match the feeder load peak</t>
  </si>
  <si>
    <t>http://www.solartac.org/</t>
  </si>
  <si>
    <t>Port Angeles Landing Mall</t>
  </si>
  <si>
    <t>The unit experienced a fire in July 2013. For details http://www.peninsuladailynews.com/article/20130709/NEWS/307099993  A nominal 50 kWh bank of Lithium-ion batteries packaged with a 75 kW inverter and open DR dispatch protocol was installed at a mall in downtown Port Angeles, WA. The storage bank can be charged or discharged via a remote signal by the local utility as a means for load shaping and Rapid Demand Response. The mall can also use the storage bank to peak shave when the storage is not used by the utility.</t>
  </si>
  <si>
    <t xml:space="preserve">Demand Response, Electric Bill Management, Electric Energy Time Shift, Renewables Capacity Firming, Renewables Energy Time Shift, </t>
  </si>
  <si>
    <t>Landing Mall on the Front Street</t>
  </si>
  <si>
    <t>Port Angeles</t>
  </si>
  <si>
    <t>http://www.peninsuladailynews.com/article/20130709/NEWS/307099993</t>
  </si>
  <si>
    <t>15.04.2010</t>
  </si>
  <si>
    <t>10.11.2011</t>
  </si>
  <si>
    <t>03.07.2013</t>
  </si>
  <si>
    <t>City of Port Angeles</t>
  </si>
  <si>
    <t>Catalyst Energy Technologies, Inc.</t>
  </si>
  <si>
    <t>EDA</t>
  </si>
  <si>
    <t>The Landing Mall</t>
  </si>
  <si>
    <t>Smart grid and peak load reduction</t>
  </si>
  <si>
    <t>Olivenhain-Hodges Storage Project</t>
  </si>
  <si>
    <t>The Lake Hodges project is part of the San Diego County Water Authority&amp;#039;s Emergency Storage Project, a system of reservoirs, interconnected pipelines and pumping stations designed to make water available to the San Diego region in the event of an interruption in imported water deliveries.  The project connects the city of San Diegoâ€™s Hodges Reservoir, also called Lake Hodges, to the Water Authorityâ€™s Olivenhain Reservoir via a 1.25-mile pipeline travelling 770 feet vertically. The connection provides the ability to store 20,000 acre-feet of water in Hodges Reservoir for emergency use. The connection will also allow water to be pumped back and forth between Hodges Reservoir and Olivenhain Reservoir. From Olivenhain Reservoir, water can be distributed throughout the region by the Water Authorityâ€™s delivery system.  When water is transferred downhill from Olivenhain Reservoir into Hodges Reservoir, it generates up to 40-megawatts of peak hydroelectric energy, enough power to annually sustain nearly 26,000 homes. This energy will help offset project&amp;#039;s operating costs and support future Water Authority projects. The Lake Hodges Projects will also help keep Hodges Reservoir at a more constant level during dry seasons, capture runoff during rainy seasons and prevent spills over Hodges Dam.</t>
  </si>
  <si>
    <t>http://www.sdcwa.org/lake-hodges-projects</t>
  </si>
  <si>
    <t>14.09.2012</t>
  </si>
  <si>
    <t>San Diego County Water Authority</t>
  </si>
  <si>
    <t>ProTrans USA, LLC</t>
  </si>
  <si>
    <t>Eagle Mountain Pumped Storage Project</t>
  </si>
  <si>
    <t>Eagle Mountain Mine was operated by Kaiser Steel Corporation from 1948 to 1982 for the mining and concentrating of iron ore through excavation of four open pits located on land. Eagle Crest Energy obtained exclusive rights to study the site for development of a hydroelectric project from the Federal Energy Regulatory Commission. Using open mine pits as reservoirs, the Eagle Mountain Pumped Storage Project will store water in an upper reservoir for later release through an underground power plant to the lower reservoir, generating electricity during peak hours when it is needed most.  The Eagle Mountain Pumped Storage Project will utilize four 325 MW reversible hydroelectric turbines to provide 1300 MW of firm, stable, and dispatchable power when needed. It will provide electricity during the peak electrical demand periods, unexpected generation outages, and help correct and balances in the southwestern grid. Through its ability to store the off-peak energy produced by windmills, solar panels, and baseload nuclear and fossil fuel plants, this single project can accomplish the equivalent of many smaller peak-energy projects. This project will also help make renewable wind and solar projects fully integrated, reliable generation sources.  Project Updates:  7/24/14 - GEI Consultants announced that the project has received its FERC licensing.  Read the press release: http://goo.gl/Mz30wS  7/7/15 - http://www.hydroworld.com/articles/2015/07/eagle-crest-buys-site-for-1-300-mw-pumped-storage-hydro-project.html</t>
  </si>
  <si>
    <t xml:space="preserve">Electric Energy Time Shift, Electric Supply Capacity, Electric Supply Reserve Capacity - Non-Spinning, Renewables Energy Time Shift, </t>
  </si>
  <si>
    <t>Desert Center</t>
  </si>
  <si>
    <t>http://eaglemountainenergy.net/</t>
  </si>
  <si>
    <t>Eagle Crest Energy</t>
  </si>
  <si>
    <t>Not yet operational</t>
  </si>
  <si>
    <t>William &amp;amp; Flora Hewlett Foundation - Calmac</t>
  </si>
  <si>
    <t>Ice thermal storage tanks are installed in the parking lot structure under the building, designed to meet all of the comfort cooling loads and recharged on a daily cycle. For a unique tour of this office building go to: http://www.calmac.com/GreenBuildingTour.asp</t>
  </si>
  <si>
    <t>2121 Sand Hill Road</t>
  </si>
  <si>
    <t>Menlo Park</t>
  </si>
  <si>
    <t>http://www.hewlett.org/about-the-william-and-flora-hewlett-foundation/the-hewlett-foundation-building-environmental-values-at-work/energy-efficiency</t>
  </si>
  <si>
    <t>04.03.1999</t>
  </si>
  <si>
    <t>05.06.2000</t>
  </si>
  <si>
    <t>Hewlett Foundation</t>
  </si>
  <si>
    <t>El Capitan - Calmac</t>
  </si>
  <si>
    <t>El Capitan was named LA BOMA Building of the Year in 1999. It is across from the Kodak Theatre on Hollywood&amp;#039;s &amp;quot;Walk of Fame&amp;quot;.  A chiller and series of energy storage tanks are on the roof of the building and meet all of the cooling load during the peak times of the utility.  The installation was part of a major retrofit project in 1997 and 1998.  It yielded a 25 percent reduction in annual energy costs, saving the building management approximately $23,000 in utility costs each year. Additionally, building management has incrementally increased the number of hours the building relies on for energy storage, stabilizing energy costs as new tenants move into the building.</t>
  </si>
  <si>
    <t>6834 Hollywood Boulevard</t>
  </si>
  <si>
    <t>http://www.achrnews.com/articles/building-restoration-features-thermal-energy-storage-system</t>
  </si>
  <si>
    <t>02.02.1997</t>
  </si>
  <si>
    <t>05.06.1998</t>
  </si>
  <si>
    <t>02.07.1997</t>
  </si>
  <si>
    <t>El Capitan</t>
  </si>
  <si>
    <t>Mission City Office Complex - Calmac</t>
  </si>
  <si>
    <t>Energy storage tanks in the basement of the parking structure meet the peak cooling loads of 3 office towers from 6 am to 6 pm during the work week in the summer, charging from 10 pm - 6 am (Off-peak) 5 days / week.  In the winter, the cooling loads are lower so the energy storage tanks meet the cooling requirements often for up to a week without recharging.</t>
  </si>
  <si>
    <t>2365 Northside Drive</t>
  </si>
  <si>
    <t>http://www.calmac.com/featured-energy-storage-installations</t>
  </si>
  <si>
    <t>15.02.1999</t>
  </si>
  <si>
    <t>01.05.2000</t>
  </si>
  <si>
    <t>22.06.1999</t>
  </si>
  <si>
    <t>Kilroy Realty</t>
  </si>
  <si>
    <t>Fossil Ridge High School</t>
  </si>
  <si>
    <t>Fossil Ridge High School is 60% more efficient than a comparable building. This school won a  first place ASHRAE Technology Award in the New Institutional Category, is certified LEED Silver and received an ENERGY STAR Rating of 94.  In the school year (July 1, 2010-June 30, 2011) FRHS performed at 6.6 kWh/SF/Yr. and 41.1 kBtu/SF/Yr. (natural gas and electric).</t>
  </si>
  <si>
    <t>5400 Ziegler Road</t>
  </si>
  <si>
    <t>http://www.calmac.com/fossil-ridge-high-school--leed-silver</t>
  </si>
  <si>
    <t>07.02.2002</t>
  </si>
  <si>
    <t>24.08.2004</t>
  </si>
  <si>
    <t>14.04.2003</t>
  </si>
  <si>
    <t>Poudre School District</t>
  </si>
  <si>
    <t>Fort Sill Microgrid - EnSync (Formerly ZBB)</t>
  </si>
  <si>
    <t>ZBB provided a 500 kWH energy storage system for use in a microgrid application at a U.S. Army facility in Ft. Sill, OK.</t>
  </si>
  <si>
    <t>Fort Sill Boulevard</t>
  </si>
  <si>
    <t>Fort Sill</t>
  </si>
  <si>
    <t>http://www.marketwired.com/press-release/zbb-energy-to-provide-energy-storage-for-armys-micro-grid-project-nyse-amex-zbb-1421812.htm</t>
  </si>
  <si>
    <t>04.04.2011</t>
  </si>
  <si>
    <t>2.5 kW Wind, 30 kW PV, 400 kW NG Generators</t>
  </si>
  <si>
    <t>U.S. Army</t>
  </si>
  <si>
    <t>U.S. Army RDECOM, ERDC-CERL contract W9132T-10-C-0018</t>
  </si>
  <si>
    <t>U.S. Army Engineer Research and Development Center and the Construction Engineering Research Laboratory</t>
  </si>
  <si>
    <t>www.erdc.usace.army.mil</t>
  </si>
  <si>
    <t>Port Hueneme Naval Facility - EnSync Energy (formerly ZBB)</t>
  </si>
  <si>
    <t>***This project was successfully operational and met all the performance demonstration requirements and has since been decommissioned.  The ZBB EnerSystem includes the ZBB power and energy control center, a ZBB  50 kWh zinc-bromide flow battery module for a completely regulated energy storage system ready for interconnection to a range of modular, flexible, energy sources and outputs, while performing power and energy management needs.</t>
  </si>
  <si>
    <t xml:space="preserve">Black Start, Renewables Capacity Firming, </t>
  </si>
  <si>
    <t>Port Hueneme</t>
  </si>
  <si>
    <t>https://en.wikipedia.org/wiki/Naval_Construction_Battalion_Center_Port_Hueneme</t>
  </si>
  <si>
    <t>U.S. Navy</t>
  </si>
  <si>
    <t>SEI Inc.</t>
  </si>
  <si>
    <t>O-I World Headquarters</t>
  </si>
  <si>
    <t>O-I World Headquarters has a 400 ton peak cooling load. This building is an owner occupied office building with a LEED Silver certification.</t>
  </si>
  <si>
    <t>One Michael Owens Way</t>
  </si>
  <si>
    <t>http://www.csrwire.com/press_releases/14724-O-I-World-Headquarters-Achieves-LEED-Certification-</t>
  </si>
  <si>
    <t>O-I</t>
  </si>
  <si>
    <t>Pualani Manor- EnSync Energy (formerly ZBB)</t>
  </si>
  <si>
    <t>The ZBB EnerStore will be used as part of Pualani Manorâ€™s new state-of-the-art elevator system that utilizes power from the grid and renewable energy. The system will manage the energy usage from a 20 kW photovoltaic array that will also allow the elevator to be operated during emergency situations and extended power outages. With the expandable, modular, and scalable ZBB EnerStore unit, the non-profit mid-rise, multi-family apartment can add more inputs of PV or other alternative energy sources and/or additional storage devices in the future.</t>
  </si>
  <si>
    <t xml:space="preserve">Black Start, Electric Energy Time Shift, Renewables Capacity Firming, </t>
  </si>
  <si>
    <t>1216 Pua Lane</t>
  </si>
  <si>
    <t>http://c.ymcdn.com/sites/www.peakload.org/resource/resmgr/14th_fall_conf_submissions/115_kuhl_advanced_energy_sto.pdf</t>
  </si>
  <si>
    <t>22.03.2010</t>
  </si>
  <si>
    <t>Hawaiian Properties Ltd.</t>
  </si>
  <si>
    <t>NIDON</t>
  </si>
  <si>
    <t>San Nicolas Island Naval Facility - EnSync Energy (formerly ZBB)</t>
  </si>
  <si>
    <t>***This project was completely operational and met all the performance expectations for the demonstration and is now decommissioned.  ZBB is providing a 1000 kWH / 500 kW rated energy storage system for use in a micro-grid application at the San Nicolas Island Naval Facility. The ZBB EnerSystem will be used continuously in an ongoing operational mode to minimize diesel gen set run-time in conjunction with wind turbines and future PV arrays on the island.</t>
  </si>
  <si>
    <t>San Nicholas Island</t>
  </si>
  <si>
    <t>http://www.marketwired.com/press-release/zbb-energy-corporation-ships-zbb-enersystem-to-us-navy-microgrid-project-nyse-mkt-zbb-1738827.htm</t>
  </si>
  <si>
    <t>12.08.2011</t>
  </si>
  <si>
    <t>31.12.2013</t>
  </si>
  <si>
    <t>SoCal Gas Company</t>
  </si>
  <si>
    <t>ONR</t>
  </si>
  <si>
    <t>Modesto Irrigation District - Primus Power</t>
  </si>
  <si>
    <t>*** Project was never built and will not be built -- Updated 5/2/16  Primus Power is developing and deploying a 28 MW / 112 MWh EnergyFarm energy storage system in the Modesto Irrigation District in Californiaâ€™s Central Valley.  The system would replace the potential future installation of a $78 M / 50 MW fossil fuel plant and is intended to provide flexible capacity for the region and compensate for the variable nature of wind and solar energy.</t>
  </si>
  <si>
    <t>http://energy.gov/sites/prod/files/Primus.pdf</t>
  </si>
  <si>
    <t>Sandia National Laboratories</t>
  </si>
  <si>
    <t xml:space="preserve"> Ford Manufacturing Assembly Plant - Xtreme Power</t>
  </si>
  <si>
    <t>*** This project has been De-Commissioned  Younicos integrated their Dynamic Power Resource with a solar power-run Ford car manufacturing plant in Dearborn Michigan.  The Storage System helps to even out the intermittent solar resource.</t>
  </si>
  <si>
    <t>3001 Miller Road</t>
  </si>
  <si>
    <t>Dearborn</t>
  </si>
  <si>
    <t>http://www.pv-tech.org/news/project_focus_detroit_edison_xtreme_power_install_pv_system_at_fords_michig</t>
  </si>
  <si>
    <t>Ford Motor Company</t>
  </si>
  <si>
    <t>Detroit Edison Energy - Rebate</t>
  </si>
  <si>
    <t>Michigan Public Service Commission  - Grant</t>
  </si>
  <si>
    <t>Anaheim Public Utility- Ice Energy</t>
  </si>
  <si>
    <t>Ice Energy&amp;#039;s Ice Bear systems provides energy time shifting services to  the Anaheim Public Utility.  Multiple systems are installed at various buildings, including the local fire station.  http://www.publicpower.org/Media/weekly/ArticleDetail.cfm?ItemNumber=11744</t>
  </si>
  <si>
    <t>http://www.prnewswire.com/news-releases/ice-energy-and-anaheim-public-utilities-target-californias-largest-peak-demand-challenge-powering-air-conditioners-56108642.html</t>
  </si>
  <si>
    <t>16.05.2007</t>
  </si>
  <si>
    <t>Anaheim Public Utility</t>
  </si>
  <si>
    <t>The publisher of this project declined to state any performance metrics.</t>
  </si>
  <si>
    <t>Toronto Zoo - Ice Energy</t>
  </si>
  <si>
    <t>Ice Energy&amp;#039;s Ice Bear systems provides energy time shifting services to  various commercial locaitons near Toronto, Canada.  The system reduces peak air conditioning load by up to 95%, and is a demonstration project to possibly be implemented across Toronto.  http://www.theglobeandmail.com/technology/science/zoo-hopes-its-new-ice-bears-can-claw-back-energy-use/article1213877/</t>
  </si>
  <si>
    <t>361A Old Finch Avenue</t>
  </si>
  <si>
    <t>http://www.powerauthority.on.ca/ice-bear-project-launched-toronto-zoo-support-opas-conservation-fund</t>
  </si>
  <si>
    <t>21.09.2010</t>
  </si>
  <si>
    <t>Toronto Zoo</t>
  </si>
  <si>
    <t>Ontario Power Authority Conservation Fund Program - Grant</t>
  </si>
  <si>
    <t>City of Painesville Municipal Power Vanadium Redox Battery Demonstration</t>
  </si>
  <si>
    <t>*** This project was never commissioned or operated.   The R&amp;amp;amp;D / scale-up was completed, but the 1 MW battery was never produced or installed due to funding constraints. -- Updated 5/1/16  *** The project was closed as of January 31, 2016  without a working prototype/model finalized or able to be tested at the Plant in Painesville. Ashlawn Energy is pursuing other options and financing at last communication.  This system was designed to demonstrate a 1.08 MW vanadium redox battery (VRB) storage system at the 32 MW municipal coal fired power plant in Painesville. The system was to provide operating data and experience to help the plant maintain its daily power output requirement more efficiently while reducing its carbon footprint.  The project was supported by a U.S. DOE Office of Energy ARRA grant.</t>
  </si>
  <si>
    <t xml:space="preserve">Electric Energy Time Shift, Electric Supply Reserve Capacity - Spinning, Load Following (Tertiary Balancing), Transmission Congestion Relief, Voltage Support, </t>
  </si>
  <si>
    <t>325 Richmond St.</t>
  </si>
  <si>
    <t>Painesville</t>
  </si>
  <si>
    <t>https://www.smartgrid.gov/document/painesville_vanadium_redox_flow_battery_project_american_recovery_and_reinvestment_act_arra</t>
  </si>
  <si>
    <t>Painesville Municipal Power</t>
  </si>
  <si>
    <t>Coal-Fired Power Plant</t>
  </si>
  <si>
    <t>Ashlawn Energy LLC</t>
  </si>
  <si>
    <t>This project is designed to demonstrate how a 1.08 MW vanadium redox battery (VRB) storage system installed at a 32 MW municipal coal fired power plant can help run the plant more efficiently.</t>
  </si>
  <si>
    <t>St. Kilian Parish and School</t>
  </si>
  <si>
    <t>Ice Storage is charged at night using low cost electricity with a smaller - right sized air cooled chiller. The stored cooling can then be discharged when cooling loads are high, electric demand is high, or in response to a demand response event.</t>
  </si>
  <si>
    <t>7076 Franklin Road</t>
  </si>
  <si>
    <t>Cranberry Township</t>
  </si>
  <si>
    <t>http://www.calmac.com/benefits/</t>
  </si>
  <si>
    <t>01.08.2008</t>
  </si>
  <si>
    <t>Catholic Diocese of Pittsburgh</t>
  </si>
  <si>
    <t>Ausgrid Smart Grid Smart City (SGSC) Project - RedFlow</t>
  </si>
  <si>
    <t>RedFlow has supplied 40 energy storage systems for the Smart Grid, Smart City (SGSC) Project, that have been grid-feeding since early 2012.  Each system contains a RedFlow 5 kW / 10 kWh zinc-bromide battery, resulting in a total 200 kW and 400 kWh of storage.  The Smart Grid, Smart City program is an Australian Federal Government Initiative. This project is testing smart grid technology in an urban setting. Smart Grid, Smart City creates a testing ground for new energy supply technologies. At least 30,000 households will participate in the project over three years. The demonstration project gathers information about the benefits and costs of different smart grid technologies in an Australian setting.   More information about the project results can be found at http://www.industry.gov.au/ENERGY/PROGRAMMES/SMARTGRIDSMARTCITY/Pages/default.aspx</t>
  </si>
  <si>
    <t xml:space="preserve">Grid-Connected Residential (Reliability), Renewables Energy Time Shift, Stationary Transmission/Distribution Upgrade Deferral, </t>
  </si>
  <si>
    <t>Elermore Vale / South Wallsend</t>
  </si>
  <si>
    <t>http://redflow.com/wp-content/uploads/2012/10/Smart-Grid-Smart-City-R510-Case-Study-No-Addresses.pdf</t>
  </si>
  <si>
    <t>30.11.2011</t>
  </si>
  <si>
    <t>Australian Government - Department of Industry, Innovation and Science</t>
  </si>
  <si>
    <t>Our vision is to enable growth and productivity for globally competitive industries. To help realise this vision, the Department has four key objectives: supporting science and commercialisation, growing business investment and improving business capability, streamlining regulation and building a high performance organisation.</t>
  </si>
  <si>
    <t>http://www.industry.gov.au/Energy/Programmes/SmartGridSmartCity/Pages/AdditionalInformation.aspx</t>
  </si>
  <si>
    <t>Ausgrid Smart Grid Smart City (Scone Project) - RedFlow</t>
  </si>
  <si>
    <t>RedFlow has supplied 20 systems to the Smart Grid, Smart City (SGSC) project in Scone.  Each system contains a RedFlow 5 kW / 10 kWh zinc-bromide battery, resulting in a total 100 kW and 200 kWh of storage.  The Smart Grid, Smart City program is an Australian Federal Government Initiative.  This project is testing smart grid technology in a rural setting.  Smart Grid, Smart City creates a testing ground for new energy supply technologies.  At least 30,000 households will participate in the project over three years.    The demonstration project gathers information about the benefits and costs of different smart grid technologies in an Australian setting.    More information about the project can be found here: http://www.industry.gov.au/Energy/Programmes/SmartGridSmartCity/Pages/AdditionalInformation.aspx</t>
  </si>
  <si>
    <t>Upper Gundy</t>
  </si>
  <si>
    <t>Scone</t>
  </si>
  <si>
    <t>01.04.2012</t>
  </si>
  <si>
    <t>Tehachapi Wind Energy Storage Project - Southern California Edison</t>
  </si>
  <si>
    <t>&amp;lt;p&amp;gt;The Tehachapi Wind Energy Storage Project, funded by Southern California Edison (SCE) and federal stimulus funding awarded by the Department of Energy as part of the American Recovery and Reinvestment Act of 2009, is positioned to demonstrate the effectiveness of lithium-ion battery and smart inverter technologies to improve grid performance and assist in the integration of variable energy resources. The project is based at SCEâ€™s Monolith Substation in Tehachapi, California and includes a 32 MWh battery energy storage system (BESS) and the associated power conversion system. The project will evaluate the performance of the BESS to improve grid performance and assist in the integration of large-scale variable energy resourced generation. Project performance will be measured with 13 specific operational uses: 1. Provide voltage support and grid stabilization 2. Decrease transmission losses 3. Diminish congestion 4. Increase system reliability 5. Defer transmission investment 6. Optimize size of new renewable-related transmission 7. Provide system capacity and resource adequacy 8. Integrate renewable energy (smoothing) 9. Shift wind generation output 10. Frequency regulation 11. Spin / non-spin replacement reserves 12. Ramp management 13. Energy price arbitrage. Most of the operations either shift other generation resources to meet peak load and other electricity system needs with stored electricity, or resolve grid stability and capacity concerns that result from the interconnection of variable energy resources. SCE will also demonstrate the ability of lithium-ion battery storage to provide nearly instantaneous maximum capacity for supply-side ramp rate control to minimize the need for fossil fuel-powered back-up generation.&amp;lt;/p&amp;gt;</t>
  </si>
  <si>
    <t xml:space="preserve">Electric Supply Capacity, Renewables Capacity Firming, Transmission Congestion Relief, Transportable Transmission/Distribution Upgrade Deferral, Voltage Support, </t>
  </si>
  <si>
    <t>https://www.smartgrid.gov/project/southern_california_edison_company_tehachapi_wind_energy_storage_project.html</t>
  </si>
  <si>
    <t>ABB (providing to LG Chem Ltd.)</t>
  </si>
  <si>
    <t>KT GAMACO Project</t>
  </si>
  <si>
    <t>&amp;lt;p&amp;gt;Hyosung has installed 250 kW / 500 kWh Li-ion battery energy storage system in Guri Agricultural Market Company (GAMACO). It helps building energy management and saving electric charges. It could be used as smart grid demand response resource.&amp;lt;/p&amp;gt;</t>
  </si>
  <si>
    <t>127 Inchang-dong</t>
  </si>
  <si>
    <t>Guri-si</t>
  </si>
  <si>
    <t>http://www.koreaittimes.com/story/23565/hyosung-sinks-its-teeth-ess-business</t>
  </si>
  <si>
    <t>19.09.2012</t>
  </si>
  <si>
    <t>Bath County Pumped Storage Station - Dominion Generation / First Energy</t>
  </si>
  <si>
    <t>This project consists of a 3 GW Pumped Hydro storage plant in Virginia that pumps water to an elevated reservoir at night and lets it run back down to generate electricity during the day.</t>
  </si>
  <si>
    <t>State Route 705</t>
  </si>
  <si>
    <t>George Washington National Forest, Warm Springs</t>
  </si>
  <si>
    <t>https://www.dom.com/corporate/what-we-do/electricity/generation/hydro-power-stations/bath-county-pumped-storage-station</t>
  </si>
  <si>
    <t>01.12.1985</t>
  </si>
  <si>
    <t>01.03.1977</t>
  </si>
  <si>
    <t>Allegheny Power System</t>
  </si>
  <si>
    <t>First Energy</t>
  </si>
  <si>
    <t>Dominion Generation</t>
  </si>
  <si>
    <t>Kahuku Wind Farm - Younicos</t>
  </si>
  <si>
    <t>Younicos installed a 15 MW fully integrated energy storage and power management system designed to provide load firming for a 30 MW wind farm in Hawaii, as well as provide critical grid integration services.  The project was supported by a U.S. DOE Office of Electricity loan guarantee.    A fire destroyed the battery warehouse in August 2012, and due to environmental and safety concerns, it has been replaced with a Dynamic Volt-Amp Reactive system.  The wind farm is back at full capacity as of 2/13/14.</t>
  </si>
  <si>
    <t xml:space="preserve">Ramping, Renewables Capacity Firming, Voltage Support, </t>
  </si>
  <si>
    <t>56-1101 Kamehameha Hwy,</t>
  </si>
  <si>
    <t>Kahuku</t>
  </si>
  <si>
    <t>http://energy.gov/lpo/kahuku-wind-power-first-wind</t>
  </si>
  <si>
    <t>31.07.2012</t>
  </si>
  <si>
    <t>Title</t>
  </si>
  <si>
    <t>Technology Broad Category</t>
  </si>
  <si>
    <t>Technology Mid-Type</t>
  </si>
  <si>
    <t>Technology Sub-Type</t>
  </si>
  <si>
    <t>Commissioned</t>
  </si>
  <si>
    <t>Constructed</t>
  </si>
  <si>
    <t>Decommissioned</t>
  </si>
  <si>
    <t>Power Electronics Provider</t>
  </si>
  <si>
    <t>Capital Expenditure</t>
  </si>
  <si>
    <t>Razzler PV-Plus-Batteries For Energy Storage -12mW</t>
    <phoneticPr fontId="18" type="noConversion"/>
  </si>
  <si>
    <t>Rated Power(kW)</t>
    <phoneticPr fontId="18" type="noConversion"/>
  </si>
  <si>
    <t>Hiwassee Dam is a concrete gravity overflow dam 307 feet (94 m) high and 1,376 feet (419 m) long, and has a generating capacity of 185,000 kilowatts. The dam&amp;#039;s spillway is controlled by seven radial gates, which, along with four regulating conduits at the bottom of the dam, give the dam a total maximum discharge of 112,000 cubic feet per second (3,200 m3/s). Hiwassee Lake stretches along the river for approximately 22 miles (35 km) to the town of Murphy, North Carolina, and has 180 miles (290 km) of shoreline, a storage capacity of 434,000 acreÂ·ft (535,000 dam3) and 205,590 acreÂ·ft (253,590 dam3) of flood storage. The reservoir&amp;#039;s operating level varies by roughly 38 feet (12 m) in a typical year.  During the 1950s, TVA experimented with the idea of &amp;quot;pumped storage&amp;quot; at Hiwassee Dam. There it employed an energy-generating turbine that was run in reverse during low-demand hours to pump water below the dam into the upper reservoir. This integration of pump and turbine was the first of its kind in the United States; further, at the time it was the largest and most powerful in the world. The unit was built by Allis-Chalmers Company. The &amp;quot;pump-turbine&amp;quot; at Hiwassee is designated a &amp;quot;National Historic Mechanical Engineering Landmark&amp;quot; by the American Society of Mechanical Engineers (ASME)  http://files.asme.org/asmeorg/Communities/History/Landmarks/5567.pdf  http://en.wikipedia.org/wiki/Hiwassee_Dam</t>
    <phoneticPr fontId="18" type="noConversion"/>
  </si>
  <si>
    <t>The pumped-storage power plant uses two reservoirs to produce electricity and store energy. The upper reservoir stores water (energy) for periods when electricity demand is high. During these periods, water from the upper reservoir is released down to the power plant to produce hydroelectricity. Water from the power plant is then discharged into the lower reservoir. When energy demand is low, usually at night, water is pumped from the lower reservoir back up to the upper reservoir. The upper reservoir can be replenished in as little as 7.2 hours. The same turbine-generators that are used to generator electricity reverse into pumps during pumping mode.</t>
    <phoneticPr fontId="18" type="noConversion"/>
  </si>
  <si>
    <t>Hiwassee Dam</t>
    <phoneticPr fontId="18" type="noConversion"/>
  </si>
  <si>
    <t>The Connecticut Light &amp;amp;amp; Power Company pioneered the use of pumped storage in the United States at this hydroelectric station. First operated in 1929, the Rocky River Plant had two reversible pumps that somewhat resemble large hydroelectric turbines. This permitted significant improvements in the system efficiency of the company&amp;#039;s network of hydroelectric and thermal-electric power generating plants.  With Candlewood Lake and the Housatonic River differing in elevation by 200 feet, the Rocky River plant uses a single penstock, 1,000 feet long, to carry water downhill and lift it uphill. The Rocky River plant&amp;#039;s pair of 8,100-horsepower pumps together are capable of lifting a million gallons every four minutes. At the time of their installation, they were largest of their kind in the world.   The Rocky River plant pumps water when the Housatonic River runs high. When the river runs low, water released from the lake to create electricity also raises the river level, helping generate additional power at two downriver plants. For every kilowatt-hour used to pump water, the three plants together can generate 1.3 kilowatt-hours.</t>
    <phoneticPr fontId="18" type="noConversion"/>
  </si>
  <si>
    <t>Lewiston Pump-Generating Plant</t>
    <phoneticPr fontId="18" type="noConversion"/>
  </si>
  <si>
    <t>The Niagara project, located about 4 1/2 miles downstream from the Falls, consists of two main facilities: the Robert Moses Niagara Power Plant, with 13 turbines, and the Lewiston Pump-Generating Plant, with 12 pump-turbines. In between the two plants is a forebay capable of holding about 740 million gallons of water; behind the Lewiston plant, a 1,900-acre, 22 billion gallon reservoir holds additional supplies of this liquid fuel.  Water is diverted from the Niagara Riverâ€”up to 375,000 gallons a secondâ€”and conveyed through conduits under the City of Niagara Falls to Lewiston. From there, water flowing through the Robert Moses plant spins turbines that power generators, converting this mechanical energy into electrical energy.  At night, when electricity demand is low, the Lewiston units operate as pumps, transporting water from the forebay up to the plant&amp;#039;s reservoir.  During the daytime, when electricity use peaks, the Lewiston pumps are reversed and become generators, similar to those at the Moses plant. In this way, the water can be used to produce electricity twice, increasing production and efficiency.  To balance the need for power with a desire to preserve the beauty of Niagara Falls, the United States and Canada signed a treaty in 1950 that regulates the amount of water diverted for hydroelectricity production. On average, more than 200,000 cubic feet per second (cfs), or 1.5 million gallons of water a second, flow from Lake Erie into the Niagara River. The 1950 pact requires that at least 100,000 cfs of water spill over the Falls during the daylight hours in the tourist season, April through October. This flow may be cut in half at night during this period and at all times the rest of the year.  *** Update on progress of facility upgrade:  https://www.nypa.gov/NYPAPressCenter/PressRelease/News/NYPA%20Completes%20Upgrade%20on%20First%20of%2012%20TurbineGenerator%20Units%20at%20Niagara%20Plant%E2%80%99s%20Lewiston%20PumpGenerating%20Facility.html</t>
    <phoneticPr fontId="18" type="noConversion"/>
  </si>
  <si>
    <t>Seneca Pumped Storage Generating Station</t>
    <phoneticPr fontId="18" type="noConversion"/>
  </si>
  <si>
    <t>Rocky River Pumped Storage Plant</t>
    <phoneticPr fontId="18" type="noConversion"/>
  </si>
  <si>
    <t>Note for calculation</t>
    <phoneticPr fontId="18" type="noConversion"/>
  </si>
  <si>
    <t>Estimated as 22 billion / 1.5 million gallon per second</t>
    <phoneticPr fontId="18" type="noConversion"/>
  </si>
  <si>
    <t>Duration(Hr)</t>
    <phoneticPr fontId="18" type="noConversion"/>
  </si>
  <si>
    <t>energy (kWh)</t>
    <phoneticPr fontId="18" type="noConversion"/>
  </si>
  <si>
    <t>535,000 dam3/3200 m3/s</t>
    <phoneticPr fontId="18" type="noConversion"/>
  </si>
  <si>
    <t>John W. Keys III Pump-Generating Plant</t>
    <phoneticPr fontId="18" type="noConversion"/>
  </si>
  <si>
    <t>The Seneca Pumped Storage Generating Station is a hydroelectric power plant using pumped storage of water to generate electric power. It is located near Warren, Pennsylvania in Warren County. Seneca Station is colocated with the Kinzua Dam, near Warren, Pennsylvania. The dam was built by the United States Army Corps of Engineers to regulate the Allegheny River as part of a larger flood control project, and, as a secondary role, to generate hydroelectric power. It created the Allegheny Reservoir, a lake that stretches 25 miles (40 km) upriver.  The power plant, rated at 435 MW, was built by the Pennsylvania Electric Company and Cleveland Electric Illuminating Company. It began commercial operation in 1970. Through business mergers and acquisitions, the plant is now owned by FirstEnergy, an operator of several base load (nuclear and coal-fired) power plants. Pumped storage plants function similarly to a storage battery; they absorb excess power generated by such plants in off-peak hours, such as nighttime, using it to pump water into a reservoir. Later, when demand exceeds the base load, the flow of water from the reservoir generates additional electrical power to meet peak load demands.</t>
    <phoneticPr fontId="18" type="noConversion"/>
  </si>
  <si>
    <t>Richard B. Russell Pumped Storage</t>
    <phoneticPr fontId="18" type="noConversion"/>
  </si>
  <si>
    <t>directly from Technical Analysis of Pumped Storage and Integration with Wind Power in the Pacific Northwest (https://www.hydro.org/wp-content/uploads/2017/08/PS-Wind-Integration-Final-Report-without-Exhibits-MWH-3.pdf)</t>
    <phoneticPr fontId="18" type="noConversion"/>
  </si>
  <si>
    <t>Salina Pumped Storage Project</t>
    <phoneticPr fontId="18" type="noConversion"/>
  </si>
  <si>
    <t>the units’ present pumping capacity is 5,400,000 gallons a minute. (https://www.power-eng.com/2006/05/01/salina-pumped-storage-project)
Lake W. R. Holway Volume 50,372 acre-ft</t>
    <phoneticPr fontId="18" type="noConversion"/>
  </si>
  <si>
    <t>Carters Dam Pumped Storage</t>
    <phoneticPr fontId="18" type="noConversion"/>
  </si>
  <si>
    <t>Power storage volume, acre-feet                               134,900; Discharge each pump-turbine unit at 385 feet total head, cfs                                        3,765; https://water.sam.usace.army.mil/cart-pert.htm</t>
    <phoneticPr fontId="18" type="noConversion"/>
  </si>
  <si>
    <t>Smith Mountain Pumped Storage Project</t>
    <phoneticPr fontId="18" type="noConversion"/>
  </si>
  <si>
    <t>The reservoir surface elevation can fluctuate up to 2 feet during a normal generation/pumpback cycle. The reservoir has a surface area of approximately 20,600 acres; http://www.smithmtn.com/docs/Proposed2010SMP/SM_SMP_2010_Review_12-31-10.pdf
pumping capacity of 15,810 cfs (with three units operating) from FERC license P-2210</t>
    <phoneticPr fontId="18" type="noConversion"/>
  </si>
  <si>
    <t>Clarence Cannon Dam Pumped Storage</t>
    <phoneticPr fontId="18" type="noConversion"/>
  </si>
  <si>
    <t>18,600 acres surface area, 29 ft  average depth</t>
    <phoneticPr fontId="18" type="noConversion"/>
  </si>
  <si>
    <t>DeGray Lake Pumped Hydro Storage</t>
    <phoneticPr fontId="18" type="noConversion"/>
  </si>
  <si>
    <t>Neill Pump-Generating Plant</t>
    <phoneticPr fontId="18" type="noConversion"/>
  </si>
  <si>
    <t>Flatiron Powerplant</t>
    <phoneticPr fontId="18" type="noConversion"/>
  </si>
  <si>
    <t xml:space="preserve"> DeGray dam impounds the waters of the Caddo River to form a flood control lake that covers 13,400 acres (5,400 ha), and a shoreline of 207 miles (333 km).https://en.wikipedia.org/wiki/DeGray_Lake </t>
    <phoneticPr fontId="18" type="noConversion"/>
  </si>
  <si>
    <t>370 cfs (https://www.power-technology.com/projects/flatiron/) 1100 acre (https://www.larimer.org/naturalresources/parks/carter-lake), assume 2 feet</t>
    <phoneticPr fontId="18" type="noConversion"/>
  </si>
  <si>
    <t>In 1979 Lake Oconee was created with the completion of Wallace Dam, which is a pumped-storage reservoir for Lake Sinclair. The water is pumped from Lake Sinclair into Lake Oconee. It is then released through Wallace Dam back into Lake Sinclair - thus generating electricity. The net effect of the power generation process is an approximate 2-foot (0.61 m) drop or rise in Lake Sinclair&amp;#039;s water level.   Wallace Dam is actually both a pumped storage hydro facility and a conventional hydroelectric generating plant. It has six units (four of which are reversible) for a total nameplate generation capacity of 321 MW [3]. The pumped storage portion of the plant (the Wallace Dam Pumped Hydro Project) has an installed capacity of roughly 210 MW.</t>
    <phoneticPr fontId="18" type="noConversion"/>
  </si>
  <si>
    <t>Mormon Flat Dam is named after nearby Mormon Flat, a place where pioneers from Utah stopped to camp en route to the Valley. The dam, built between 1923-25, is 224 feet high and 380 feet long. Two hydroelectric generating units are at the dam; one is a conventional unit rated at 10,000 kW; the other is a pumped storage unit built in 1971 and rated at 50,000 kW. The pumped storage unit permits recycling of water for hydroelectric production and keeps lake levels relatively constant.</t>
    <phoneticPr fontId="18" type="noConversion"/>
  </si>
  <si>
    <t>Surface acreage when full: 950 acres; https://www.srpnet.com/water/dams/mormon.aspx</t>
    <phoneticPr fontId="18" type="noConversion"/>
  </si>
  <si>
    <t>Surface acreage when full: 2,656 acres; https://www.srpnet.com/water/dams/horsemesa.aspx</t>
    <phoneticPr fontId="18" type="noConversion"/>
  </si>
  <si>
    <t>New Waddell Dam Pumped Hydro Storage</t>
    <phoneticPr fontId="18" type="noConversion"/>
  </si>
  <si>
    <t>Surface area	12,040 acres (4,870 ha),The capacity of the pump-generating plant, Waddall Canal and siphon is 3,000 cubic feet per second (85 m3/s) while the outlet works for the diversion dam and Beardsley Canal are 5,600 cubic feet per second (160 m3/s), but only 4,300 cubic feet per second (120 m3/s) can be diverted to the canals at a time. https://en.wikipedia.org/wiki/New_Waddell_Dam</t>
    <phoneticPr fontId="18" type="noConversion"/>
  </si>
  <si>
    <t>Edward Hyatt (Oroville) Power Plant</t>
    <phoneticPr fontId="18" type="noConversion"/>
  </si>
  <si>
    <t>112,500 gallons per minute or 250 cubic feet per second pumping, upper reservior 6 billion cubic feet of water; https://www.asme.org/wwwasmeorg/media/resourcefiles/aboutasme/who%20we%20are/engineering%20history/landmarks/56-rocky-river-hydroelectric-station.pdf
Surface area	5,420 acres, https://en.wikipedia.org/wiki/Candlewood_Lake
Assume 2 feet change</t>
    <phoneticPr fontId="18" type="noConversion"/>
  </si>
  <si>
    <t>Mormon Flat Pumped Hydro Storage</t>
    <phoneticPr fontId="18" type="noConversion"/>
  </si>
  <si>
    <t>Total</t>
    <phoneticPr fontId="18" type="noConversion"/>
  </si>
  <si>
    <t>Horse Mesa Pumped Hydro Storage</t>
    <phoneticPr fontId="18" type="noConversion"/>
  </si>
  <si>
    <t>Energy (MWh)</t>
    <phoneticPr fontId="18" type="noConversion"/>
  </si>
  <si>
    <t xml:space="preserve">Northfield Mountain Pumped Storage Hydroelectricity Facility </t>
    <phoneticPr fontId="18" type="noConversion"/>
  </si>
  <si>
    <t>Energy (kWh)</t>
  </si>
  <si>
    <t>FERC license</t>
  </si>
  <si>
    <t>P-2351</t>
  </si>
  <si>
    <t>P-2669</t>
  </si>
  <si>
    <t>P-2309</t>
  </si>
  <si>
    <t>P-12473</t>
  </si>
  <si>
    <t>P-1894</t>
  </si>
  <si>
    <t>P-2485</t>
  </si>
  <si>
    <t>P-2680</t>
  </si>
  <si>
    <t>P-2277</t>
  </si>
  <si>
    <t>P-2280</t>
  </si>
  <si>
    <t>P-67</t>
  </si>
  <si>
    <t>P-2100</t>
  </si>
  <si>
    <t>P-2210</t>
  </si>
  <si>
    <t>P-2216</t>
  </si>
  <si>
    <t>P-2355</t>
  </si>
  <si>
    <t>P-2413</t>
  </si>
  <si>
    <t>P-2426</t>
  </si>
  <si>
    <t>P-2503</t>
  </si>
  <si>
    <t>P-2524</t>
  </si>
  <si>
    <t>P-2576</t>
  </si>
  <si>
    <t>P-2685</t>
  </si>
  <si>
    <t>P-2716</t>
  </si>
  <si>
    <t>P-2725</t>
  </si>
  <si>
    <t>P-2735</t>
  </si>
  <si>
    <t>MWH report</t>
  </si>
  <si>
    <t>Thermalito</t>
  </si>
  <si>
    <t>Method</t>
    <phoneticPr fontId="18" type="noConversion"/>
  </si>
  <si>
    <t>Source for Powerpool volume</t>
    <phoneticPr fontId="18" type="noConversion"/>
  </si>
  <si>
    <t>Source of surface area</t>
    <phoneticPr fontId="18" type="noConversion"/>
  </si>
  <si>
    <t>Surface Area (arce)</t>
    <phoneticPr fontId="18" type="noConversion"/>
  </si>
  <si>
    <t>Power pool volume (acre-feet)</t>
    <phoneticPr fontId="18" type="noConversion"/>
  </si>
  <si>
    <t>Source of the elevation range</t>
    <phoneticPr fontId="18" type="noConversion"/>
  </si>
  <si>
    <t>Assumption about elevation range</t>
    <phoneticPr fontId="18" type="noConversion"/>
  </si>
  <si>
    <t>GESDB</t>
  </si>
  <si>
    <t>GESDB</t>
    <phoneticPr fontId="18" type="noConversion"/>
  </si>
  <si>
    <t>Generating or pumping</t>
    <phoneticPr fontId="18" type="noConversion"/>
  </si>
  <si>
    <t>Capacity (cfs)</t>
    <phoneticPr fontId="18" type="noConversion"/>
  </si>
  <si>
    <t>Generation</t>
    <phoneticPr fontId="18" type="noConversion"/>
  </si>
  <si>
    <t>Power generation; Flood Control</t>
    <phoneticPr fontId="18" type="noConversion"/>
  </si>
  <si>
    <t>Source for capacity</t>
    <phoneticPr fontId="18" type="noConversion"/>
  </si>
  <si>
    <t>Pumping</t>
    <phoneticPr fontId="18" type="noConversion"/>
  </si>
  <si>
    <t>https://www.asme.org/wwwasmeorg/media/resourcefiles/aboutasme/who%20we%20are/engineering%20history/landmarks/56-rocky-river-hydroelectric-station.pdf</t>
    <phoneticPr fontId="18" type="noConversion"/>
  </si>
  <si>
    <t>FERC No.</t>
    <phoneticPr fontId="18" type="noConversion"/>
  </si>
  <si>
    <t>P-2216</t>
    <phoneticPr fontId="18" type="noConversion"/>
  </si>
  <si>
    <t>FERC license</t>
    <phoneticPr fontId="18" type="noConversion"/>
  </si>
  <si>
    <t>Power generation; Scenic</t>
    <phoneticPr fontId="18" type="noConversion"/>
  </si>
  <si>
    <t>Rocky Mountain Hydroelectric Plant</t>
    <phoneticPr fontId="18" type="noConversion"/>
  </si>
  <si>
    <t>MWH report</t>
    <phoneticPr fontId="18" type="noConversion"/>
  </si>
  <si>
    <t>--</t>
    <phoneticPr fontId="18" type="noConversion"/>
  </si>
  <si>
    <t>Cabin Creek Generating Station</t>
    <phoneticPr fontId="18" type="noConversion"/>
  </si>
  <si>
    <t>Bear Swamp Hydroelectric Power Station</t>
    <phoneticPr fontId="18" type="noConversion"/>
  </si>
  <si>
    <t>Yards Creek Pumped Storage</t>
    <phoneticPr fontId="18" type="noConversion"/>
  </si>
  <si>
    <t>P-2309</t>
    <phoneticPr fontId="18" type="noConversion"/>
  </si>
  <si>
    <t>Olivenhain-Hodges Storage Project</t>
    <phoneticPr fontId="18" type="noConversion"/>
  </si>
  <si>
    <t>P-12473</t>
    <phoneticPr fontId="18" type="noConversion"/>
  </si>
  <si>
    <t>Fairfield Pumped Storage</t>
    <phoneticPr fontId="18" type="noConversion"/>
  </si>
  <si>
    <t>Ludington Pumped Storage</t>
    <phoneticPr fontId="18" type="noConversion"/>
  </si>
  <si>
    <t>Taum Sauk Hydroelectric Power Station</t>
    <phoneticPr fontId="18" type="noConversion"/>
  </si>
  <si>
    <t>San Luis (William R. Gianelli) Pumped Storage Hydroelectric Powerplant</t>
    <phoneticPr fontId="18" type="noConversion"/>
  </si>
  <si>
    <t>Castaic Pumped-Storage Plant</t>
    <phoneticPr fontId="18" type="noConversion"/>
  </si>
  <si>
    <t>Mount Elbert Power Plant</t>
    <phoneticPr fontId="18" type="noConversion"/>
  </si>
  <si>
    <t>Blenheim-Gilboa Pumped Storage Power Project</t>
    <phoneticPr fontId="18" type="noConversion"/>
  </si>
  <si>
    <t>P-2685</t>
    <phoneticPr fontId="18" type="noConversion"/>
  </si>
  <si>
    <t>Big Creek (John S. Eastwood) Pumped Storage</t>
    <phoneticPr fontId="18" type="noConversion"/>
  </si>
  <si>
    <t>Raccoon Mountain Pumped Storage Plant</t>
    <phoneticPr fontId="18" type="noConversion"/>
  </si>
  <si>
    <t>Bad Creek Pumped Hydro Storage</t>
    <phoneticPr fontId="18" type="noConversion"/>
  </si>
  <si>
    <t>P-2740</t>
  </si>
  <si>
    <t>O'Neill Pump-Generating Plant</t>
    <phoneticPr fontId="18" type="noConversion"/>
  </si>
  <si>
    <t>Muddy Run Pumped Hydro Storage</t>
    <phoneticPr fontId="18" type="noConversion"/>
  </si>
  <si>
    <t>P-2355</t>
    <phoneticPr fontId="18" type="noConversion"/>
  </si>
  <si>
    <t>Wallace Dam Pumped Storage</t>
    <phoneticPr fontId="18" type="noConversion"/>
  </si>
  <si>
    <t>Helms Pumped Hydro Storage Project</t>
    <phoneticPr fontId="18" type="noConversion"/>
  </si>
  <si>
    <t>Harry Truman</t>
    <phoneticPr fontId="18" type="noConversion"/>
  </si>
  <si>
    <t>Monroe Pumping Station</t>
    <phoneticPr fontId="18" type="noConversion"/>
  </si>
  <si>
    <t>P-7055</t>
  </si>
  <si>
    <t>Source for purpose</t>
    <phoneticPr fontId="18" type="noConversion"/>
  </si>
  <si>
    <t>Multi purpose dam</t>
    <phoneticPr fontId="18" type="noConversion"/>
  </si>
  <si>
    <t>https://www.tva.com/energy/our-power-system/hydroelectric/hiwassee</t>
    <phoneticPr fontId="18" type="noConversion"/>
  </si>
  <si>
    <t>https://en.wikipedia.org/wiki/Truman_Reservoir</t>
    <phoneticPr fontId="18" type="noConversion"/>
  </si>
  <si>
    <t>Allowable/common water elevation range (feet)</t>
    <phoneticPr fontId="18" type="noConversion"/>
  </si>
  <si>
    <t>Final Environmental Impact Statement for the Niagara Project under P-2216. https://elibrary.ferc.gov/idmws/file_list.asp?accession_num=20061229-4000</t>
    <phoneticPr fontId="18" type="noConversion"/>
  </si>
  <si>
    <t>3-18 feet daily, 11-36 feet weekly</t>
    <phoneticPr fontId="18" type="noConversion"/>
  </si>
  <si>
    <t>50,000 cfs at night instead of the 100,000-cfs daytime flow</t>
    <phoneticPr fontId="18" type="noConversion"/>
  </si>
  <si>
    <t>Unknown</t>
    <phoneticPr fontId="18" type="noConversion"/>
  </si>
  <si>
    <t>Pool</t>
  </si>
  <si>
    <t>Pool</t>
    <phoneticPr fontId="18" type="noConversion"/>
  </si>
  <si>
    <r>
      <t>The Richard B. Russell Dam enables a unique capability within the Savannah River Basin as a provider of â€œpumpbackâ€</t>
    </r>
    <r>
      <rPr>
        <sz val="11"/>
        <color theme="1"/>
        <rFont val="等线"/>
        <family val="4"/>
        <charset val="134"/>
      </rPr>
      <t></t>
    </r>
    <r>
      <rPr>
        <sz val="11"/>
        <color theme="1"/>
        <rFont val="等线"/>
        <family val="4"/>
      </rPr>
      <t xml:space="preserve"> hydropower. Pumpback turbines are reversible, so they allow the system to re-use water stored in the reservoir system multiple times. This capability is especially helpful during hot, dry summers when the facility can provide more peak-demand electricity with the same amount of water again and again.  The pumpback units are typically operated seven days a week but only during the night. By pumping back at night-time, the system maximizes the benefit to taxpayers because night-time electricity costs about a third less than day-time electricity (due to decreased power demand).  Starting about one hour after sunset, the designated generators are switched into pumpback mode. Once they reverse direction, these units pull water from below the Russell Dam (in the upper portion of Thurmond Lake) and pump it back upstream into Russell Lake. Then, the next day during peak power demands, electricity is generated by releasing that water back down into Thurmond Lake.</t>
    </r>
    <phoneticPr fontId="18" type="noConversion"/>
  </si>
  <si>
    <t>https://www.sas.usace.army.mil/About/Divisions-and-Offices/Operations-Division/Richard-B-Russell-Dam-and-Lake/Hydropower/</t>
    <phoneticPr fontId="18" type="noConversion"/>
  </si>
  <si>
    <t>2 – 3 million gallons per minute when generating, The depth of the lake behind the dam is approximately 165 feet.When the reservoir is at full summer pool, it covers nearly 26,650 acres.  https://www.sas.usace.army.mil/About/Divisions-and-Offices/Operations-Division/Richard-B-Russell-Dam-and-Lake/Hydropower/</t>
    <phoneticPr fontId="18" type="noConversion"/>
  </si>
  <si>
    <t xml:space="preserve">2 – 3 million gallons per minute </t>
    <phoneticPr fontId="18" type="noConversion"/>
  </si>
  <si>
    <t>Bottom of Power Pool - 24,117 Acres
Top of Power Pool - 26,653 Acres</t>
    <phoneticPr fontId="18" type="noConversion"/>
  </si>
  <si>
    <t>Conservation Pool - 31,332 Million Gal= 96154 arce foot; 
The depth of the lake behind the dam is approximately 165 feet;
96154/165=582.75 arce</t>
    <phoneticPr fontId="18" type="noConversion"/>
  </si>
  <si>
    <t>https://www.sas.usace.army.mil/About/Divisions-and-Offices/Operations-Division/Richard-B-Russell-Dam-and-Lake/</t>
    <phoneticPr fontId="18" type="noConversion"/>
  </si>
  <si>
    <t>Source of the assumption</t>
    <phoneticPr fontId="18" type="noConversion"/>
  </si>
  <si>
    <t>P-2524</t>
    <phoneticPr fontId="18" type="noConversion"/>
  </si>
  <si>
    <t>surface-level</t>
  </si>
  <si>
    <t>surface-level</t>
    <phoneticPr fontId="18" type="noConversion"/>
  </si>
  <si>
    <t>https://water.sas.usace.army.mil/GMAP/#   The usable is 470-475 feet
https://water.sas.usace.army.mil/smart/projR.htm</t>
    <phoneticPr fontId="18" type="noConversion"/>
  </si>
  <si>
    <t>The current license requires GRDA to keep water levels in the upper reservoir at or below elevation 865 feet.  Upper reservoir levels can range between 855 and 865 feet daily, with infrequent drops to 850 feet.  GRDA typically lowers the upper reservoir to below elevation 847 feet once each year and below elevation 823 feet once every 5 years to allow for inspection and maintenance of the concrete canal liner.  Operation down to 847 feet requires water to be sluiced through the reversible turbines.</t>
    <phoneticPr fontId="18" type="noConversion"/>
  </si>
  <si>
    <t xml:space="preserve">FERC License, Issuance 20151016-3016 </t>
    <phoneticPr fontId="18" type="noConversion"/>
  </si>
  <si>
    <t xml:space="preserve">When generating, the discharge through each of the six turbine-generator units can range from 1,600 to 3,000 cubic feet per second (cfs) depending on the available head and the wicket gate openings.  </t>
    <phoneticPr fontId="18" type="noConversion"/>
  </si>
  <si>
    <t>P-2576</t>
    <phoneticPr fontId="18" type="noConversion"/>
  </si>
  <si>
    <t>Candlewood Lake fluctuates up to three feet during the summer and can be drawn down as much as 12 feet during the winter, EIS at pp.2-3, 107 FERC ¶ 61,305</t>
    <phoneticPr fontId="18" type="noConversion"/>
  </si>
  <si>
    <t>107 FERC ¶ 61,305</t>
  </si>
  <si>
    <t>https://water.sam.usace.army.mil/cart-pert.htm</t>
    <phoneticPr fontId="18" type="noConversion"/>
  </si>
  <si>
    <t>http://www.smithmtn.com/docs/Proposed2010SMP/SM_SMP_2010_Review_12-31-10.pdf</t>
  </si>
  <si>
    <t>surface-assumption</t>
  </si>
  <si>
    <t>surface-assumption</t>
    <phoneticPr fontId="18" type="noConversion"/>
  </si>
  <si>
    <t>https://web.archive.org/web/20100705080409/http://www.mvs.usace.army.mil/marktwain/PDF's/MTL_Map_MTL_Overall_Map.pdf</t>
  </si>
  <si>
    <t>5,400,000 gallons of water pass through the turbines each minute</t>
    <phoneticPr fontId="18" type="noConversion"/>
  </si>
  <si>
    <t>Assumption</t>
  </si>
  <si>
    <t>Assumption</t>
    <phoneticPr fontId="18" type="noConversion"/>
  </si>
  <si>
    <t>https://www.mvk.usace.army.mil/Missions/Recreation/DeGray-Lake/</t>
    <phoneticPr fontId="18" type="noConversion"/>
  </si>
  <si>
    <t>https://www.usbr.gov/projects/index.php?id=571</t>
    <phoneticPr fontId="18" type="noConversion"/>
  </si>
  <si>
    <r>
      <t>700cfs, 8feet (https://www.usbr.gov/projects/index.php?id=571),56,400 acre</t>
    </r>
    <r>
      <rPr>
        <sz val="11"/>
        <color theme="1"/>
        <rFont val="Cambria"/>
        <family val="1"/>
      </rPr>
      <t>⋅</t>
    </r>
    <r>
      <rPr>
        <sz val="11"/>
        <color theme="1"/>
        <rFont val="Calibri"/>
        <family val="4"/>
        <charset val="134"/>
        <scheme val="minor"/>
      </rPr>
      <t>ft https://en.wikipedia.org/wiki/O%27Neill_Forebay</t>
    </r>
    <phoneticPr fontId="18" type="noConversion"/>
  </si>
  <si>
    <t>https://en.wikipedia.org/wiki/O%27Neill_Forebay</t>
    <phoneticPr fontId="18" type="noConversion"/>
  </si>
  <si>
    <t>The Flatiron Powerplant discharges into Flatiron Reservoir, which regulates the water for release to the foothills storage and distribution system. The afterbay storage in Flatiron Reservoir and the forebay storage in Pinewood Lake enable Flatiron Powerplant to meet daily power loads. The Flatiron reversible pump (Unit 3) lifts water from Flatiron Reservoir, a maximum of 297 feet, and delivers it through Carter Lake pressure conduit and tunnel to Carter Lake. When the flow is reversed, the unit acts as a turbine-generator and produces electric energy.  Flatiron units one and two are on AGC and provide VAR support and are occasionally used for spinning reserve.</t>
    <phoneticPr fontId="18" type="noConversion"/>
  </si>
  <si>
    <t>https://www.power-technology.com/projects/flatiron/</t>
    <phoneticPr fontId="18" type="noConversion"/>
  </si>
  <si>
    <t>https://www.larimer.org/naturalresources/parks/carter-lake</t>
  </si>
  <si>
    <t>19,050 acres (Lake Oconee) (8390+8825+8210+7920) cfs  https://www.georgiapower.com/content/dam/georgia-power/pdfs/company-pdfs/wallace-dam/Georgia-Power-Preliminary-Licensing-Proposal-(November%202017).pdf</t>
    <phoneticPr fontId="18" type="noConversion"/>
  </si>
  <si>
    <t>P-2413</t>
    <phoneticPr fontId="18" type="noConversion"/>
  </si>
  <si>
    <t>ENVIRONMENTAL ASSESSMENT FOR HYDROPOWER LICENSE Wallace Dam Pumped Storage Project FERC Project No. 2413-124 https://ferc.gov/industries/hydropower/enviro/eis/2019/P-2413-124-EA.pdf</t>
    <phoneticPr fontId="18" type="noConversion"/>
  </si>
  <si>
    <t>License https://www.georgiapower.com/content/dam/georgia-power/pdfs/company-pdfs/wallace-dam/Georgia-Power-Preliminary-Licensing-Proposal-(November%202017).pdf</t>
    <phoneticPr fontId="18" type="noConversion"/>
  </si>
  <si>
    <t>https://www.usbr.gov/lc/phoenix/projects/waddelldamproj.html</t>
    <phoneticPr fontId="18" type="noConversion"/>
  </si>
  <si>
    <t>http://www.smithmtn.com/docs/Proposed2010SMP/SM_SMP_2010_Review_12-31-10.pdf</t>
    <phoneticPr fontId="18" type="noConversion"/>
  </si>
  <si>
    <t>application of new license FERC 20050128-0067</t>
    <phoneticPr fontId="18" type="noConversion"/>
  </si>
  <si>
    <t>Thermal to Forebay (upper resovior), application of new license FERC 20050128-0067</t>
    <phoneticPr fontId="18" type="noConversion"/>
  </si>
  <si>
    <t xml:space="preserve">Lake Oroville (uper resivor), </t>
    <phoneticPr fontId="18" type="noConversion"/>
  </si>
  <si>
    <t>https://www.parks.ca.gov/?page_id=462</t>
    <phoneticPr fontId="18" type="noConversion"/>
  </si>
  <si>
    <r>
      <t>Chapuran, Frank J., and Donald J. Juett. "Pumped Storage Using Inclined-Axis Units at Trunman Dam." </t>
    </r>
    <r>
      <rPr>
        <i/>
        <sz val="13"/>
        <color rgb="FF222222"/>
        <rFont val="Arial"/>
        <family val="2"/>
      </rPr>
      <t>IEEE Transactions on Power Apparatus and Systems</t>
    </r>
    <r>
      <rPr>
        <sz val="13"/>
        <color rgb="FF222222"/>
        <rFont val="Arial"/>
        <family val="2"/>
      </rPr>
      <t> 5 (1981): 2452-2458.</t>
    </r>
    <phoneticPr fontId="18" type="noConversion"/>
  </si>
  <si>
    <t>North Hollywood</t>
    <phoneticPr fontId="18" type="noConversion"/>
  </si>
  <si>
    <t>FERC order 19960116-01001</t>
    <phoneticPr fontId="18" type="noConversion"/>
  </si>
  <si>
    <t>Estimation Method</t>
    <phoneticPr fontId="18" type="noConversion"/>
  </si>
  <si>
    <t>Senator Wash Dam</t>
    <phoneticPr fontId="18" type="noConversion"/>
  </si>
  <si>
    <t>Senator Wash</t>
    <phoneticPr fontId="18" type="noConversion"/>
  </si>
  <si>
    <t>https://books.google.com.hk/books?id=C3ml-tb3vgIC&amp;pg=PA58&amp;lpg=PA58&amp;dq=Senator+wash+reclamation&amp;source=bl&amp;ots=nF-lE3NbqZ&amp;sig=ACfU3U0RcLSizPUtf0LbG-PLTUl7H6gBiw&amp;hl=zh-CN&amp;sa=X&amp;ved=2ahUKEwiniaPZpv_pAhUBPnAKHUKaApkQ6AEwBnoECAUQAQ#v=onepage&amp;q=Senator%20wash%20reclamation&amp;f=false</t>
    <phoneticPr fontId="18" type="noConversion"/>
  </si>
  <si>
    <t>https://www.iid.com/water/water-transportation-system/colorado-river-facilities/senator-wash</t>
    <phoneticPr fontId="18" type="noConversion"/>
  </si>
  <si>
    <t>FERC No.</t>
  </si>
  <si>
    <t>--</t>
  </si>
  <si>
    <t>Title_short</t>
  </si>
  <si>
    <t>Bad Creek</t>
  </si>
  <si>
    <t>Bath County</t>
  </si>
  <si>
    <t>Bear Swamp</t>
  </si>
  <si>
    <t>Cabin Creek</t>
  </si>
  <si>
    <t>Carters Dam</t>
  </si>
  <si>
    <t>Clarence Cannon</t>
  </si>
  <si>
    <t>Edward Hyatt</t>
  </si>
  <si>
    <t>Harry Truman</t>
  </si>
  <si>
    <t>Horse Mesa</t>
  </si>
  <si>
    <t>Mormon Flat</t>
  </si>
  <si>
    <t>Mount Elbert</t>
  </si>
  <si>
    <t>Muddy Run</t>
  </si>
  <si>
    <t>North Hollywood</t>
  </si>
  <si>
    <t>Northfield Mountain</t>
  </si>
  <si>
    <t>Olivenhain-Hodges</t>
  </si>
  <si>
    <t>Raccoon Mountain</t>
  </si>
  <si>
    <t>Rocky Mountain</t>
  </si>
  <si>
    <t>Rocky River</t>
  </si>
  <si>
    <t>Senator Wash</t>
  </si>
  <si>
    <t>Smith Mountain</t>
  </si>
  <si>
    <t>Taum Sauk</t>
  </si>
  <si>
    <t>Wallace Dam</t>
  </si>
  <si>
    <t>Yards Creek</t>
  </si>
  <si>
    <t>J.S. Eastwood</t>
  </si>
  <si>
    <t>Blenheim Gilboa</t>
  </si>
  <si>
    <t>Castaic</t>
  </si>
  <si>
    <t>Fairfield</t>
  </si>
  <si>
    <t>Flatiron</t>
  </si>
  <si>
    <t>Helms</t>
  </si>
  <si>
    <t>Hiwassee</t>
  </si>
  <si>
    <t>Jocassee</t>
  </si>
  <si>
    <t>John W. Keys</t>
  </si>
  <si>
    <t>Waddell</t>
  </si>
  <si>
    <t>O'Neill</t>
  </si>
  <si>
    <t>Richard B. Russell</t>
  </si>
  <si>
    <t>W. R. Gianelli</t>
  </si>
  <si>
    <t>Seneca</t>
  </si>
  <si>
    <t>SC</t>
  </si>
  <si>
    <t>VA</t>
  </si>
  <si>
    <t>MA</t>
  </si>
  <si>
    <t>CA</t>
  </si>
  <si>
    <t>NY</t>
  </si>
  <si>
    <t>CO</t>
  </si>
  <si>
    <t>MO</t>
  </si>
  <si>
    <t>WA</t>
  </si>
  <si>
    <t>AR</t>
  </si>
  <si>
    <t>AZ</t>
  </si>
  <si>
    <t>NC</t>
  </si>
  <si>
    <t>MI</t>
  </si>
  <si>
    <t>UT</t>
  </si>
  <si>
    <t>PA</t>
  </si>
  <si>
    <t>TN</t>
  </si>
  <si>
    <t>GA</t>
  </si>
  <si>
    <t>CT</t>
  </si>
  <si>
    <t>OK</t>
  </si>
  <si>
    <t>NJ</t>
  </si>
  <si>
    <t>GESDB Data</t>
  </si>
  <si>
    <t>IHA Data</t>
  </si>
  <si>
    <t>Opeartional Capacity (MW)</t>
  </si>
  <si>
    <t>Estimated Energy Storage Rating (GWh)</t>
  </si>
  <si>
    <t>Calculated Duration (h)</t>
  </si>
  <si>
    <t>Maysville</t>
  </si>
  <si>
    <t>KY</t>
  </si>
  <si>
    <t>Mineville</t>
  </si>
  <si>
    <t>San Vicente Energy Storage Facility</t>
  </si>
  <si>
    <t>Seminole (Black Canyon)</t>
  </si>
  <si>
    <t>WY</t>
  </si>
  <si>
    <t>Banks Lake</t>
  </si>
  <si>
    <t>Coffin Butte</t>
  </si>
  <si>
    <t>MT</t>
  </si>
  <si>
    <t>Gordon Butte</t>
  </si>
  <si>
    <t>SD</t>
  </si>
  <si>
    <t>Gregory County</t>
  </si>
  <si>
    <t>JD Pool</t>
  </si>
  <si>
    <t>Lake Elsinore Advanced Pumped Storage (LEAPS)</t>
  </si>
  <si>
    <t>Panther</t>
  </si>
  <si>
    <t>Silver Creek</t>
  </si>
  <si>
    <t>Swan Lake North</t>
  </si>
  <si>
    <t>Rated Power (MW)</t>
  </si>
  <si>
    <t>Comparisons</t>
  </si>
  <si>
    <t>IHA</t>
  </si>
  <si>
    <t>Diff (IHA - GESDB)</t>
  </si>
  <si>
    <t>Total Energy (GWh)</t>
  </si>
  <si>
    <t>Parker Knoll</t>
  </si>
  <si>
    <t>OR</t>
  </si>
  <si>
    <t>Prineville</t>
  </si>
  <si>
    <t>Diff - Rated Power (MW)</t>
  </si>
  <si>
    <t>Diff - Energy (GWh)</t>
  </si>
  <si>
    <t>Difference (IHA - GESDB)</t>
  </si>
  <si>
    <t>Coffin Butte; Gordon Butte; Gregory County; JD Pool; Lake Elsinore; Maysville; Mineville; Panther; Parker Knoll; Prineville; San Vicente; Seminole; Silver Creek; Swan Lake North</t>
  </si>
  <si>
    <t>Harry Truman; Monroe; North Hollywood; Senator Wash</t>
  </si>
  <si>
    <t>Missing Data</t>
  </si>
  <si>
    <t>Missing Plants (Number)</t>
  </si>
  <si>
    <t>Missing Plants (Names)</t>
  </si>
  <si>
    <t>Total Rated Power (GW)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</si>
</sst>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3" formatCode="_(* #,##0.00_);_(* \(#,##0.00\);_(* &quot;-&quot;??_);_(@_)"/>
    <numFmt numFmtId="164" formatCode="0.00_);[Red]\(0.00\)"/>
    <numFmt numFmtId="165" formatCode="0_);[Red]\(0\)"/>
    <numFmt numFmtId="166" formatCode="0.0"/>
    <numFmt numFmtId="167" formatCode="0.0000"/>
  </numFmts>
  <fonts count="3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name val="Calibri"/>
      <family val="3"/>
      <charset val="134"/>
      <scheme val="minor"/>
    </font>
    <font>
      <sz val="10"/>
      <color rgb="FF000000"/>
      <name val="Tahoma"/>
      <family val="2"/>
    </font>
    <font>
      <b/>
      <sz val="10"/>
      <color rgb="FF000000"/>
      <name val="Tahoma"/>
      <family val="2"/>
    </font>
    <font>
      <sz val="11"/>
      <color theme="1"/>
      <name val="Calibri"/>
      <family val="4"/>
      <charset val="134"/>
      <scheme val="minor"/>
    </font>
    <font>
      <sz val="11"/>
      <color theme="5"/>
      <name val="Calibri"/>
      <family val="2"/>
      <scheme val="minor"/>
    </font>
    <font>
      <b/>
      <sz val="11"/>
      <color theme="1"/>
      <name val="Calibri"/>
      <family val="4"/>
      <charset val="134"/>
      <scheme val="minor"/>
    </font>
    <font>
      <u/>
      <sz val="11"/>
      <color theme="10"/>
      <name val="Calibri"/>
      <family val="2"/>
      <scheme val="minor"/>
    </font>
    <font>
      <sz val="11"/>
      <color rgb="FFC00000"/>
      <name val="Calibri"/>
      <family val="2"/>
      <scheme val="minor"/>
    </font>
    <font>
      <sz val="10"/>
      <color rgb="FF000000"/>
      <name val="Calibri"/>
      <family val="4"/>
      <charset val="134"/>
      <scheme val="minor"/>
    </font>
    <font>
      <sz val="11"/>
      <color theme="1"/>
      <name val="等线"/>
      <family val="4"/>
      <charset val="134"/>
    </font>
    <font>
      <sz val="11"/>
      <color theme="1"/>
      <name val="等线"/>
      <family val="4"/>
    </font>
    <font>
      <sz val="11"/>
      <color theme="1"/>
      <name val="Cambria"/>
      <family val="1"/>
    </font>
    <font>
      <sz val="13"/>
      <color rgb="FF222222"/>
      <name val="Arial"/>
      <family val="2"/>
    </font>
    <font>
      <i/>
      <sz val="13"/>
      <color rgb="FF222222"/>
      <name val="Arial"/>
      <family val="2"/>
    </font>
    <font>
      <b/>
      <sz val="28"/>
      <color theme="1"/>
      <name val="Calibri"/>
      <family val="2"/>
      <scheme val="minor"/>
    </font>
    <font>
      <b/>
      <sz val="36"/>
      <color theme="1"/>
      <name val="Calibri"/>
      <family val="2"/>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alignment vertical="center"/>
    </xf>
    <xf numFmtId="0" fontId="24" fillId="0" borderId="0" applyNumberFormat="0" applyFill="0" applyBorder="0" applyAlignment="0" applyProtection="0"/>
    <xf numFmtId="9" fontId="1" fillId="0" borderId="0" applyFont="0" applyFill="0" applyBorder="0" applyAlignment="0" applyProtection="0"/>
    <xf numFmtId="0" fontId="1" fillId="0" borderId="0">
      <alignment wrapText="1"/>
    </xf>
    <xf numFmtId="0" fontId="1" fillId="0" borderId="0">
      <alignment wrapText="1"/>
    </xf>
  </cellStyleXfs>
  <cellXfs count="49">
    <xf numFmtId="0" fontId="0" fillId="0" borderId="0" xfId="0"/>
    <xf numFmtId="0" fontId="0" fillId="0" borderId="0" xfId="0" applyAlignment="1">
      <alignment wrapText="1"/>
    </xf>
    <xf numFmtId="14" fontId="0" fillId="0" borderId="0" xfId="0" applyNumberFormat="1"/>
    <xf numFmtId="9" fontId="0" fillId="0" borderId="0" xfId="0" applyNumberFormat="1"/>
    <xf numFmtId="6" fontId="0" fillId="0" borderId="0" xfId="0" applyNumberFormat="1"/>
    <xf numFmtId="0" fontId="14" fillId="0" borderId="0" xfId="0" applyFont="1"/>
    <xf numFmtId="164" fontId="0" fillId="0" borderId="0" xfId="0" applyNumberFormat="1"/>
    <xf numFmtId="165" fontId="0" fillId="0" borderId="0" xfId="0" applyNumberFormat="1"/>
    <xf numFmtId="2" fontId="14" fillId="0" borderId="0" xfId="0" applyNumberFormat="1" applyFont="1"/>
    <xf numFmtId="0" fontId="22" fillId="0" borderId="0" xfId="0" applyFont="1"/>
    <xf numFmtId="0" fontId="23" fillId="0" borderId="0" xfId="0" applyFont="1"/>
    <xf numFmtId="43" fontId="23" fillId="0" borderId="0" xfId="42" applyFont="1" applyAlignment="1"/>
    <xf numFmtId="166" fontId="14" fillId="0" borderId="0" xfId="0" applyNumberFormat="1" applyFont="1"/>
    <xf numFmtId="166" fontId="14" fillId="33" borderId="0" xfId="0" applyNumberFormat="1" applyFont="1" applyFill="1"/>
    <xf numFmtId="166" fontId="0" fillId="0" borderId="0" xfId="0" applyNumberFormat="1"/>
    <xf numFmtId="0" fontId="24" fillId="0" borderId="0" xfId="43"/>
    <xf numFmtId="0" fontId="16" fillId="0" borderId="0" xfId="0" applyFont="1"/>
    <xf numFmtId="9" fontId="0" fillId="0" borderId="0" xfId="44" applyFont="1"/>
    <xf numFmtId="0" fontId="1" fillId="0" borderId="0" xfId="46" applyAlignment="1"/>
    <xf numFmtId="167" fontId="16" fillId="0" borderId="0" xfId="0" applyNumberFormat="1" applyFont="1"/>
    <xf numFmtId="167" fontId="0" fillId="0" borderId="0" xfId="0" applyNumberFormat="1"/>
    <xf numFmtId="167" fontId="1" fillId="0" borderId="0" xfId="45" applyNumberFormat="1" applyAlignment="1"/>
    <xf numFmtId="0" fontId="25" fillId="0" borderId="0" xfId="0" applyFont="1"/>
    <xf numFmtId="0" fontId="21" fillId="0" borderId="0" xfId="0" applyFont="1"/>
    <xf numFmtId="3" fontId="0" fillId="0" borderId="0" xfId="0" applyNumberFormat="1"/>
    <xf numFmtId="0" fontId="1" fillId="0" borderId="0" xfId="46" quotePrefix="1" applyAlignment="1"/>
    <xf numFmtId="0" fontId="0" fillId="0" borderId="0" xfId="0" quotePrefix="1"/>
    <xf numFmtId="0" fontId="1" fillId="0" borderId="0" xfId="45" applyAlignment="1"/>
    <xf numFmtId="0" fontId="0" fillId="0" borderId="0" xfId="46" applyFont="1" applyAlignment="1"/>
    <xf numFmtId="0" fontId="24" fillId="0" borderId="0" xfId="43" applyAlignment="1"/>
    <xf numFmtId="2" fontId="14" fillId="33" borderId="0" xfId="0" applyNumberFormat="1" applyFont="1" applyFill="1"/>
    <xf numFmtId="166" fontId="21" fillId="0" borderId="0" xfId="0" applyNumberFormat="1" applyFont="1"/>
    <xf numFmtId="0" fontId="23" fillId="0" borderId="10" xfId="0" applyFont="1" applyBorder="1"/>
    <xf numFmtId="43" fontId="0" fillId="0" borderId="10" xfId="42" applyFont="1" applyBorder="1" applyAlignment="1"/>
    <xf numFmtId="0" fontId="0" fillId="0" borderId="10" xfId="0" applyBorder="1"/>
    <xf numFmtId="167" fontId="0" fillId="0" borderId="10" xfId="0" applyNumberFormat="1" applyBorder="1"/>
    <xf numFmtId="167" fontId="23" fillId="0" borderId="0" xfId="0" applyNumberFormat="1" applyFont="1"/>
    <xf numFmtId="164" fontId="21" fillId="0" borderId="0" xfId="0" applyNumberFormat="1" applyFont="1"/>
    <xf numFmtId="167" fontId="21" fillId="0" borderId="0" xfId="0" applyNumberFormat="1" applyFont="1"/>
    <xf numFmtId="167" fontId="21" fillId="0" borderId="0" xfId="45" applyNumberFormat="1" applyFont="1" applyAlignment="1"/>
    <xf numFmtId="0" fontId="0" fillId="0" borderId="0" xfId="46" quotePrefix="1" applyFont="1" applyAlignment="1"/>
    <xf numFmtId="0" fontId="32" fillId="0" borderId="0" xfId="0" applyFont="1"/>
    <xf numFmtId="0" fontId="33" fillId="0" borderId="0" xfId="0" applyFont="1"/>
    <xf numFmtId="0" fontId="33" fillId="0" borderId="0" xfId="0" applyFont="1"/>
    <xf numFmtId="2" fontId="0" fillId="0" borderId="0" xfId="0" applyNumberFormat="1"/>
    <xf numFmtId="0" fontId="0" fillId="0" borderId="0" xfId="44" applyNumberFormat="1" applyFont="1" applyAlignment="1">
      <alignment horizontal="right"/>
    </xf>
    <xf numFmtId="0" fontId="0" fillId="0" borderId="0" xfId="0" applyNumberFormat="1" applyAlignment="1">
      <alignment horizontal="right"/>
    </xf>
    <xf numFmtId="0" fontId="34" fillId="0" borderId="0" xfId="0" applyFont="1"/>
    <xf numFmtId="1" fontId="0" fillId="0" borderId="0" xfId="0" applyNumberFormat="1"/>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 name="XLConnect.Numeric" xfId="45" xr:uid="{655BFFA4-18EA-483A-9F8A-E69D7B411D46}"/>
    <cellStyle name="XLConnect.String" xfId="46" xr:uid="{789461F9-22F2-4C49-AF81-B5CBD0DE82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662265785658639"/>
          <c:y val="9.3517068362190328E-2"/>
          <c:w val="0.79804011326354829"/>
          <c:h val="0.85302308959780881"/>
        </c:manualLayout>
      </c:layout>
      <c:barChart>
        <c:barDir val="bar"/>
        <c:grouping val="clustered"/>
        <c:varyColors val="0"/>
        <c:ser>
          <c:idx val="0"/>
          <c:order val="0"/>
          <c:tx>
            <c:strRef>
              <c:f>'GESDB vs IHA'!$S$2</c:f>
              <c:strCache>
                <c:ptCount val="1"/>
                <c:pt idx="0">
                  <c:v>Diff - Rated Power (MW)</c:v>
                </c:pt>
              </c:strCache>
            </c:strRef>
          </c:tx>
          <c:spPr>
            <a:solidFill>
              <a:schemeClr val="accent1"/>
            </a:solidFill>
            <a:ln>
              <a:noFill/>
            </a:ln>
            <a:effectLst/>
          </c:spPr>
          <c:invertIfNegative val="0"/>
          <c:cat>
            <c:strRef>
              <c:f>'GESDB vs IHA'!$C$3:$C$60</c:f>
              <c:strCache>
                <c:ptCount val="58"/>
                <c:pt idx="0">
                  <c:v>Bad Creek</c:v>
                </c:pt>
                <c:pt idx="1">
                  <c:v>Banks Lake</c:v>
                </c:pt>
                <c:pt idx="2">
                  <c:v>Bath County</c:v>
                </c:pt>
                <c:pt idx="3">
                  <c:v>Bear Swamp</c:v>
                </c:pt>
                <c:pt idx="4">
                  <c:v>J.S. Eastwood</c:v>
                </c:pt>
                <c:pt idx="5">
                  <c:v>Blenheim Gilboa</c:v>
                </c:pt>
                <c:pt idx="6">
                  <c:v>Cabin Creek</c:v>
                </c:pt>
                <c:pt idx="7">
                  <c:v>Carters Dam</c:v>
                </c:pt>
                <c:pt idx="8">
                  <c:v>Castaic</c:v>
                </c:pt>
                <c:pt idx="9">
                  <c:v>Clarence Cannon</c:v>
                </c:pt>
                <c:pt idx="10">
                  <c:v>Coffin Butte</c:v>
                </c:pt>
                <c:pt idx="11">
                  <c:v>DeGray Lake</c:v>
                </c:pt>
                <c:pt idx="12">
                  <c:v>Edward Hyatt</c:v>
                </c:pt>
                <c:pt idx="13">
                  <c:v>Fairfield</c:v>
                </c:pt>
                <c:pt idx="14">
                  <c:v>Flatiron</c:v>
                </c:pt>
                <c:pt idx="15">
                  <c:v>Gordon Butte</c:v>
                </c:pt>
                <c:pt idx="16">
                  <c:v>Gregory County</c:v>
                </c:pt>
                <c:pt idx="17">
                  <c:v>Harry Truman</c:v>
                </c:pt>
                <c:pt idx="18">
                  <c:v>Helms</c:v>
                </c:pt>
                <c:pt idx="19">
                  <c:v>Hiwassee</c:v>
                </c:pt>
                <c:pt idx="20">
                  <c:v>Horse Mesa</c:v>
                </c:pt>
                <c:pt idx="21">
                  <c:v>JD Pool</c:v>
                </c:pt>
                <c:pt idx="22">
                  <c:v>Jocassee</c:v>
                </c:pt>
                <c:pt idx="23">
                  <c:v>John W. Keys</c:v>
                </c:pt>
                <c:pt idx="24">
                  <c:v>Lake Elsinore</c:v>
                </c:pt>
                <c:pt idx="25">
                  <c:v>Lewiston</c:v>
                </c:pt>
                <c:pt idx="26">
                  <c:v>Ludington</c:v>
                </c:pt>
                <c:pt idx="27">
                  <c:v>Maysville</c:v>
                </c:pt>
                <c:pt idx="28">
                  <c:v>Mineville</c:v>
                </c:pt>
                <c:pt idx="29">
                  <c:v>Monroe</c:v>
                </c:pt>
                <c:pt idx="30">
                  <c:v>Mormon Flat</c:v>
                </c:pt>
                <c:pt idx="31">
                  <c:v>Mount Elbert</c:v>
                </c:pt>
                <c:pt idx="32">
                  <c:v>Muddy Run</c:v>
                </c:pt>
                <c:pt idx="33">
                  <c:v>Waddell</c:v>
                </c:pt>
                <c:pt idx="34">
                  <c:v>North Hollywood</c:v>
                </c:pt>
                <c:pt idx="35">
                  <c:v>Northfield Mountain</c:v>
                </c:pt>
                <c:pt idx="36">
                  <c:v>Olivenhain-Hodges</c:v>
                </c:pt>
                <c:pt idx="37">
                  <c:v>O'Neill</c:v>
                </c:pt>
                <c:pt idx="38">
                  <c:v>Panther</c:v>
                </c:pt>
                <c:pt idx="39">
                  <c:v>Parker Knoll</c:v>
                </c:pt>
                <c:pt idx="40">
                  <c:v>Prineville</c:v>
                </c:pt>
                <c:pt idx="41">
                  <c:v>Raccoon Mountain</c:v>
                </c:pt>
                <c:pt idx="42">
                  <c:v>Richard B. Russell</c:v>
                </c:pt>
                <c:pt idx="43">
                  <c:v>Rocky Mountain</c:v>
                </c:pt>
                <c:pt idx="44">
                  <c:v>Rocky River</c:v>
                </c:pt>
                <c:pt idx="45">
                  <c:v>Salina</c:v>
                </c:pt>
                <c:pt idx="46">
                  <c:v>W. R. Gianelli</c:v>
                </c:pt>
                <c:pt idx="47">
                  <c:v>San Vicente</c:v>
                </c:pt>
                <c:pt idx="48">
                  <c:v>Seminole</c:v>
                </c:pt>
                <c:pt idx="49">
                  <c:v>Senator Wash</c:v>
                </c:pt>
                <c:pt idx="50">
                  <c:v>Seneca</c:v>
                </c:pt>
                <c:pt idx="51">
                  <c:v>Silver Creek</c:v>
                </c:pt>
                <c:pt idx="52">
                  <c:v>Smith Mountain</c:v>
                </c:pt>
                <c:pt idx="53">
                  <c:v>Swan Lake North</c:v>
                </c:pt>
                <c:pt idx="54">
                  <c:v>Taum Sauk</c:v>
                </c:pt>
                <c:pt idx="55">
                  <c:v>Thermalito</c:v>
                </c:pt>
                <c:pt idx="56">
                  <c:v>Wallace Dam</c:v>
                </c:pt>
                <c:pt idx="57">
                  <c:v>Yards Creek</c:v>
                </c:pt>
              </c:strCache>
            </c:strRef>
          </c:cat>
          <c:val>
            <c:numRef>
              <c:f>'GESDB vs IHA'!$S$3:$S$60</c:f>
              <c:numCache>
                <c:formatCode>General</c:formatCode>
                <c:ptCount val="58"/>
                <c:pt idx="0">
                  <c:v>-230.79999999999995</c:v>
                </c:pt>
                <c:pt idx="1">
                  <c:v>0</c:v>
                </c:pt>
                <c:pt idx="2">
                  <c:v>141</c:v>
                </c:pt>
                <c:pt idx="3">
                  <c:v>0</c:v>
                </c:pt>
                <c:pt idx="4">
                  <c:v>0</c:v>
                </c:pt>
                <c:pt idx="5">
                  <c:v>160</c:v>
                </c:pt>
                <c:pt idx="6">
                  <c:v>24</c:v>
                </c:pt>
                <c:pt idx="7">
                  <c:v>250</c:v>
                </c:pt>
                <c:pt idx="8">
                  <c:v>-70</c:v>
                </c:pt>
                <c:pt idx="9">
                  <c:v>27</c:v>
                </c:pt>
                <c:pt idx="10">
                  <c:v>0</c:v>
                </c:pt>
                <c:pt idx="11">
                  <c:v>40</c:v>
                </c:pt>
                <c:pt idx="12">
                  <c:v>525.9</c:v>
                </c:pt>
                <c:pt idx="13">
                  <c:v>-11.200000000000045</c:v>
                </c:pt>
                <c:pt idx="14">
                  <c:v>86</c:v>
                </c:pt>
                <c:pt idx="15">
                  <c:v>0</c:v>
                </c:pt>
                <c:pt idx="16">
                  <c:v>0</c:v>
                </c:pt>
                <c:pt idx="17">
                  <c:v>-161.4</c:v>
                </c:pt>
                <c:pt idx="18">
                  <c:v>159</c:v>
                </c:pt>
                <c:pt idx="19">
                  <c:v>90</c:v>
                </c:pt>
                <c:pt idx="20">
                  <c:v>30.200000000000003</c:v>
                </c:pt>
                <c:pt idx="21">
                  <c:v>0</c:v>
                </c:pt>
                <c:pt idx="22">
                  <c:v>-64</c:v>
                </c:pt>
                <c:pt idx="23">
                  <c:v>0</c:v>
                </c:pt>
                <c:pt idx="24">
                  <c:v>0</c:v>
                </c:pt>
                <c:pt idx="25">
                  <c:v>0</c:v>
                </c:pt>
                <c:pt idx="26">
                  <c:v>-106.79999999999995</c:v>
                </c:pt>
                <c:pt idx="27">
                  <c:v>0</c:v>
                </c:pt>
                <c:pt idx="28">
                  <c:v>0</c:v>
                </c:pt>
                <c:pt idx="29">
                  <c:v>-0.14000000000000001</c:v>
                </c:pt>
                <c:pt idx="30">
                  <c:v>5.7000000000000028</c:v>
                </c:pt>
                <c:pt idx="31">
                  <c:v>0</c:v>
                </c:pt>
                <c:pt idx="32">
                  <c:v>0</c:v>
                </c:pt>
                <c:pt idx="33">
                  <c:v>5</c:v>
                </c:pt>
                <c:pt idx="34">
                  <c:v>-5.4</c:v>
                </c:pt>
                <c:pt idx="35">
                  <c:v>-44</c:v>
                </c:pt>
                <c:pt idx="36">
                  <c:v>-2</c:v>
                </c:pt>
                <c:pt idx="37">
                  <c:v>0</c:v>
                </c:pt>
                <c:pt idx="38">
                  <c:v>0</c:v>
                </c:pt>
                <c:pt idx="39">
                  <c:v>0</c:v>
                </c:pt>
                <c:pt idx="40">
                  <c:v>0</c:v>
                </c:pt>
                <c:pt idx="41">
                  <c:v>-61.599999999999909</c:v>
                </c:pt>
                <c:pt idx="42">
                  <c:v>272</c:v>
                </c:pt>
                <c:pt idx="43">
                  <c:v>247.20000000000005</c:v>
                </c:pt>
                <c:pt idx="44">
                  <c:v>-2</c:v>
                </c:pt>
                <c:pt idx="45">
                  <c:v>0.80000000000001137</c:v>
                </c:pt>
                <c:pt idx="46">
                  <c:v>80</c:v>
                </c:pt>
                <c:pt idx="47">
                  <c:v>0</c:v>
                </c:pt>
                <c:pt idx="48">
                  <c:v>0</c:v>
                </c:pt>
                <c:pt idx="49">
                  <c:v>-7.2</c:v>
                </c:pt>
                <c:pt idx="50">
                  <c:v>0</c:v>
                </c:pt>
                <c:pt idx="51">
                  <c:v>0</c:v>
                </c:pt>
                <c:pt idx="52">
                  <c:v>312.7</c:v>
                </c:pt>
                <c:pt idx="53">
                  <c:v>0</c:v>
                </c:pt>
                <c:pt idx="54">
                  <c:v>42</c:v>
                </c:pt>
                <c:pt idx="55">
                  <c:v>37.5</c:v>
                </c:pt>
                <c:pt idx="56">
                  <c:v>112.19999999999999</c:v>
                </c:pt>
                <c:pt idx="57">
                  <c:v>0</c:v>
                </c:pt>
              </c:numCache>
            </c:numRef>
          </c:val>
          <c:extLst>
            <c:ext xmlns:c16="http://schemas.microsoft.com/office/drawing/2014/chart" uri="{C3380CC4-5D6E-409C-BE32-E72D297353CC}">
              <c16:uniqueId val="{00000002-97CF-874B-B410-3E00A298A22B}"/>
            </c:ext>
          </c:extLst>
        </c:ser>
        <c:ser>
          <c:idx val="1"/>
          <c:order val="1"/>
          <c:tx>
            <c:strRef>
              <c:f>'GESDB vs IHA'!$T$2</c:f>
              <c:strCache>
                <c:ptCount val="1"/>
                <c:pt idx="0">
                  <c:v>Diff - Energy (GWh)</c:v>
                </c:pt>
              </c:strCache>
            </c:strRef>
          </c:tx>
          <c:spPr>
            <a:solidFill>
              <a:schemeClr val="accent2"/>
            </a:solidFill>
            <a:ln>
              <a:noFill/>
            </a:ln>
            <a:effectLst/>
          </c:spPr>
          <c:invertIfNegative val="0"/>
          <c:cat>
            <c:strRef>
              <c:f>'GESDB vs IHA'!$C$3:$C$60</c:f>
              <c:strCache>
                <c:ptCount val="58"/>
                <c:pt idx="0">
                  <c:v>Bad Creek</c:v>
                </c:pt>
                <c:pt idx="1">
                  <c:v>Banks Lake</c:v>
                </c:pt>
                <c:pt idx="2">
                  <c:v>Bath County</c:v>
                </c:pt>
                <c:pt idx="3">
                  <c:v>Bear Swamp</c:v>
                </c:pt>
                <c:pt idx="4">
                  <c:v>J.S. Eastwood</c:v>
                </c:pt>
                <c:pt idx="5">
                  <c:v>Blenheim Gilboa</c:v>
                </c:pt>
                <c:pt idx="6">
                  <c:v>Cabin Creek</c:v>
                </c:pt>
                <c:pt idx="7">
                  <c:v>Carters Dam</c:v>
                </c:pt>
                <c:pt idx="8">
                  <c:v>Castaic</c:v>
                </c:pt>
                <c:pt idx="9">
                  <c:v>Clarence Cannon</c:v>
                </c:pt>
                <c:pt idx="10">
                  <c:v>Coffin Butte</c:v>
                </c:pt>
                <c:pt idx="11">
                  <c:v>DeGray Lake</c:v>
                </c:pt>
                <c:pt idx="12">
                  <c:v>Edward Hyatt</c:v>
                </c:pt>
                <c:pt idx="13">
                  <c:v>Fairfield</c:v>
                </c:pt>
                <c:pt idx="14">
                  <c:v>Flatiron</c:v>
                </c:pt>
                <c:pt idx="15">
                  <c:v>Gordon Butte</c:v>
                </c:pt>
                <c:pt idx="16">
                  <c:v>Gregory County</c:v>
                </c:pt>
                <c:pt idx="17">
                  <c:v>Harry Truman</c:v>
                </c:pt>
                <c:pt idx="18">
                  <c:v>Helms</c:v>
                </c:pt>
                <c:pt idx="19">
                  <c:v>Hiwassee</c:v>
                </c:pt>
                <c:pt idx="20">
                  <c:v>Horse Mesa</c:v>
                </c:pt>
                <c:pt idx="21">
                  <c:v>JD Pool</c:v>
                </c:pt>
                <c:pt idx="22">
                  <c:v>Jocassee</c:v>
                </c:pt>
                <c:pt idx="23">
                  <c:v>John W. Keys</c:v>
                </c:pt>
                <c:pt idx="24">
                  <c:v>Lake Elsinore</c:v>
                </c:pt>
                <c:pt idx="25">
                  <c:v>Lewiston</c:v>
                </c:pt>
                <c:pt idx="26">
                  <c:v>Ludington</c:v>
                </c:pt>
                <c:pt idx="27">
                  <c:v>Maysville</c:v>
                </c:pt>
                <c:pt idx="28">
                  <c:v>Mineville</c:v>
                </c:pt>
                <c:pt idx="29">
                  <c:v>Monroe</c:v>
                </c:pt>
                <c:pt idx="30">
                  <c:v>Mormon Flat</c:v>
                </c:pt>
                <c:pt idx="31">
                  <c:v>Mount Elbert</c:v>
                </c:pt>
                <c:pt idx="32">
                  <c:v>Muddy Run</c:v>
                </c:pt>
                <c:pt idx="33">
                  <c:v>Waddell</c:v>
                </c:pt>
                <c:pt idx="34">
                  <c:v>North Hollywood</c:v>
                </c:pt>
                <c:pt idx="35">
                  <c:v>Northfield Mountain</c:v>
                </c:pt>
                <c:pt idx="36">
                  <c:v>Olivenhain-Hodges</c:v>
                </c:pt>
                <c:pt idx="37">
                  <c:v>O'Neill</c:v>
                </c:pt>
                <c:pt idx="38">
                  <c:v>Panther</c:v>
                </c:pt>
                <c:pt idx="39">
                  <c:v>Parker Knoll</c:v>
                </c:pt>
                <c:pt idx="40">
                  <c:v>Prineville</c:v>
                </c:pt>
                <c:pt idx="41">
                  <c:v>Raccoon Mountain</c:v>
                </c:pt>
                <c:pt idx="42">
                  <c:v>Richard B. Russell</c:v>
                </c:pt>
                <c:pt idx="43">
                  <c:v>Rocky Mountain</c:v>
                </c:pt>
                <c:pt idx="44">
                  <c:v>Rocky River</c:v>
                </c:pt>
                <c:pt idx="45">
                  <c:v>Salina</c:v>
                </c:pt>
                <c:pt idx="46">
                  <c:v>W. R. Gianelli</c:v>
                </c:pt>
                <c:pt idx="47">
                  <c:v>San Vicente</c:v>
                </c:pt>
                <c:pt idx="48">
                  <c:v>Seminole</c:v>
                </c:pt>
                <c:pt idx="49">
                  <c:v>Senator Wash</c:v>
                </c:pt>
                <c:pt idx="50">
                  <c:v>Seneca</c:v>
                </c:pt>
                <c:pt idx="51">
                  <c:v>Silver Creek</c:v>
                </c:pt>
                <c:pt idx="52">
                  <c:v>Smith Mountain</c:v>
                </c:pt>
                <c:pt idx="53">
                  <c:v>Swan Lake North</c:v>
                </c:pt>
                <c:pt idx="54">
                  <c:v>Taum Sauk</c:v>
                </c:pt>
                <c:pt idx="55">
                  <c:v>Thermalito</c:v>
                </c:pt>
                <c:pt idx="56">
                  <c:v>Wallace Dam</c:v>
                </c:pt>
                <c:pt idx="57">
                  <c:v>Yards Creek</c:v>
                </c:pt>
              </c:strCache>
            </c:strRef>
          </c:cat>
          <c:val>
            <c:numRef>
              <c:f>'GESDB vs IHA'!$T$3:$T$60</c:f>
              <c:numCache>
                <c:formatCode>General</c:formatCode>
                <c:ptCount val="58"/>
                <c:pt idx="0" formatCode="0.00">
                  <c:v>-7.1039999999999992</c:v>
                </c:pt>
                <c:pt idx="1">
                  <c:v>0</c:v>
                </c:pt>
                <c:pt idx="2" formatCode="0.00">
                  <c:v>-5.7786000000000044</c:v>
                </c:pt>
                <c:pt idx="3" formatCode="0.00">
                  <c:v>0.69</c:v>
                </c:pt>
                <c:pt idx="4" formatCode="0.00">
                  <c:v>-1.9304660000000005</c:v>
                </c:pt>
                <c:pt idx="5">
                  <c:v>-3</c:v>
                </c:pt>
                <c:pt idx="6">
                  <c:v>0.25</c:v>
                </c:pt>
                <c:pt idx="7" formatCode="0.00">
                  <c:v>-52.302895086321385</c:v>
                </c:pt>
                <c:pt idx="8">
                  <c:v>0</c:v>
                </c:pt>
                <c:pt idx="9" formatCode="0.00">
                  <c:v>-0.88031851851851872</c:v>
                </c:pt>
                <c:pt idx="10">
                  <c:v>0</c:v>
                </c:pt>
                <c:pt idx="11" formatCode="0.00">
                  <c:v>7.8E-2</c:v>
                </c:pt>
                <c:pt idx="12" formatCode="0.00">
                  <c:v>1838.8835294117648</c:v>
                </c:pt>
                <c:pt idx="13" formatCode="0.00">
                  <c:v>7.2159999999996671E-3</c:v>
                </c:pt>
                <c:pt idx="14">
                  <c:v>0</c:v>
                </c:pt>
                <c:pt idx="15">
                  <c:v>0</c:v>
                </c:pt>
                <c:pt idx="16">
                  <c:v>0</c:v>
                </c:pt>
                <c:pt idx="17">
                  <c:v>0</c:v>
                </c:pt>
                <c:pt idx="18" formatCode="0.00">
                  <c:v>59.745999999999995</c:v>
                </c:pt>
                <c:pt idx="19" formatCode="0.00">
                  <c:v>284.74568749999997</c:v>
                </c:pt>
                <c:pt idx="20" formatCode="0.00">
                  <c:v>23.200800000000001</c:v>
                </c:pt>
                <c:pt idx="21">
                  <c:v>0</c:v>
                </c:pt>
                <c:pt idx="22" formatCode="0.00">
                  <c:v>-14.829000000000001</c:v>
                </c:pt>
                <c:pt idx="23">
                  <c:v>-14.000000000000002</c:v>
                </c:pt>
                <c:pt idx="24">
                  <c:v>0</c:v>
                </c:pt>
                <c:pt idx="25" formatCode="0.00">
                  <c:v>2.8452304799999997</c:v>
                </c:pt>
                <c:pt idx="26" formatCode="0.00">
                  <c:v>1.3696000000000002</c:v>
                </c:pt>
                <c:pt idx="27">
                  <c:v>0</c:v>
                </c:pt>
                <c:pt idx="28">
                  <c:v>0</c:v>
                </c:pt>
                <c:pt idx="29">
                  <c:v>0</c:v>
                </c:pt>
                <c:pt idx="30" formatCode="0.00">
                  <c:v>2.5427999999999997</c:v>
                </c:pt>
                <c:pt idx="31" formatCode="0.00">
                  <c:v>1.0000000000000231E-2</c:v>
                </c:pt>
                <c:pt idx="32" formatCode="0.00">
                  <c:v>-4.2296000000000014</c:v>
                </c:pt>
                <c:pt idx="33" formatCode="0.00">
                  <c:v>-2.9229866666666666</c:v>
                </c:pt>
                <c:pt idx="34">
                  <c:v>0</c:v>
                </c:pt>
                <c:pt idx="35" formatCode="0.00">
                  <c:v>1.6465599999999991</c:v>
                </c:pt>
                <c:pt idx="36" formatCode="0.00">
                  <c:v>15.54</c:v>
                </c:pt>
                <c:pt idx="37">
                  <c:v>0</c:v>
                </c:pt>
                <c:pt idx="38">
                  <c:v>0</c:v>
                </c:pt>
                <c:pt idx="39">
                  <c:v>0</c:v>
                </c:pt>
                <c:pt idx="40">
                  <c:v>0</c:v>
                </c:pt>
                <c:pt idx="41" formatCode="0.00">
                  <c:v>-5.569199999999995</c:v>
                </c:pt>
                <c:pt idx="42">
                  <c:v>0</c:v>
                </c:pt>
                <c:pt idx="43" formatCode="0.00">
                  <c:v>-2.4160000000000181E-2</c:v>
                </c:pt>
                <c:pt idx="44" formatCode="0.00">
                  <c:v>14.186639999999997</c:v>
                </c:pt>
                <c:pt idx="45" formatCode="0.00">
                  <c:v>-5.3162528000000009</c:v>
                </c:pt>
                <c:pt idx="46" formatCode="0.00">
                  <c:v>506.31799999999998</c:v>
                </c:pt>
                <c:pt idx="47">
                  <c:v>0</c:v>
                </c:pt>
                <c:pt idx="48">
                  <c:v>0</c:v>
                </c:pt>
                <c:pt idx="49">
                  <c:v>0</c:v>
                </c:pt>
                <c:pt idx="50" formatCode="0.00">
                  <c:v>-1.3328000000000007</c:v>
                </c:pt>
                <c:pt idx="51">
                  <c:v>0</c:v>
                </c:pt>
                <c:pt idx="52" formatCode="0.00">
                  <c:v>-4.4678492093611641</c:v>
                </c:pt>
                <c:pt idx="53">
                  <c:v>0</c:v>
                </c:pt>
                <c:pt idx="54" formatCode="0.00">
                  <c:v>-0.51399999999999979</c:v>
                </c:pt>
                <c:pt idx="55" formatCode="0.00">
                  <c:v>9.2907236842105556E-2</c:v>
                </c:pt>
                <c:pt idx="56" formatCode="0.00">
                  <c:v>210.11324372469636</c:v>
                </c:pt>
                <c:pt idx="57" formatCode="0.00">
                  <c:v>8.1999999999999851E-2</c:v>
                </c:pt>
              </c:numCache>
            </c:numRef>
          </c:val>
          <c:extLst>
            <c:ext xmlns:c16="http://schemas.microsoft.com/office/drawing/2014/chart" uri="{C3380CC4-5D6E-409C-BE32-E72D297353CC}">
              <c16:uniqueId val="{00000003-97CF-874B-B410-3E00A298A22B}"/>
            </c:ext>
          </c:extLst>
        </c:ser>
        <c:dLbls>
          <c:showLegendKey val="0"/>
          <c:showVal val="0"/>
          <c:showCatName val="0"/>
          <c:showSerName val="0"/>
          <c:showPercent val="0"/>
          <c:showBubbleSize val="0"/>
        </c:dLbls>
        <c:gapWidth val="219"/>
        <c:axId val="1158226703"/>
        <c:axId val="1131173615"/>
      </c:barChart>
      <c:catAx>
        <c:axId val="1158226703"/>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173615"/>
        <c:crosses val="autoZero"/>
        <c:auto val="1"/>
        <c:lblAlgn val="ctr"/>
        <c:lblOffset val="100"/>
        <c:noMultiLvlLbl val="0"/>
      </c:catAx>
      <c:valAx>
        <c:axId val="1131173615"/>
        <c:scaling>
          <c:orientation val="minMax"/>
          <c:max val="600"/>
        </c:scaling>
        <c:delete val="0"/>
        <c:axPos val="t"/>
        <c:majorGridlines>
          <c:spPr>
            <a:ln w="9525" cap="flat" cmpd="sng" algn="ctr">
              <a:solidFill>
                <a:schemeClr val="tx1">
                  <a:lumMod val="15000"/>
                  <a:lumOff val="85000"/>
                </a:schemeClr>
              </a:solidFill>
              <a:round/>
            </a:ln>
            <a:effectLst/>
          </c:spPr>
        </c:majorGridlines>
        <c:title>
          <c:tx>
            <c:rich>
              <a:bodyPr/>
              <a:lstStyle/>
              <a:p>
                <a:pPr>
                  <a:defRPr/>
                </a:pPr>
                <a:endParaRPr lang="en-US"/>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226703"/>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20322</xdr:colOff>
      <xdr:row>69</xdr:row>
      <xdr:rowOff>1</xdr:rowOff>
    </xdr:from>
    <xdr:to>
      <xdr:col>4</xdr:col>
      <xdr:colOff>2810933</xdr:colOff>
      <xdr:row>134</xdr:row>
      <xdr:rowOff>0</xdr:rowOff>
    </xdr:to>
    <xdr:graphicFrame macro="">
      <xdr:nvGraphicFramePr>
        <xdr:cNvPr id="5" name="Chart 4">
          <a:extLst>
            <a:ext uri="{FF2B5EF4-FFF2-40B4-BE49-F238E27FC236}">
              <a16:creationId xmlns:a16="http://schemas.microsoft.com/office/drawing/2014/main" id="{5B5B3CFF-B437-F849-BA6B-D78B9B4F0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0.1442</cdr:x>
      <cdr:y>0.02965</cdr:y>
    </cdr:from>
    <cdr:to>
      <cdr:x>0.98098</cdr:x>
      <cdr:y>0.06336</cdr:y>
    </cdr:to>
    <cdr:sp macro="" textlink="">
      <cdr:nvSpPr>
        <cdr:cNvPr id="2" name="TextBox 1">
          <a:extLst xmlns:a="http://schemas.openxmlformats.org/drawingml/2006/main">
            <a:ext uri="{FF2B5EF4-FFF2-40B4-BE49-F238E27FC236}">
              <a16:creationId xmlns:a16="http://schemas.microsoft.com/office/drawing/2014/main" id="{392009B8-B3A9-2739-8651-1CD9909C0A5D}"/>
            </a:ext>
          </a:extLst>
        </cdr:cNvPr>
        <cdr:cNvSpPr txBox="1"/>
      </cdr:nvSpPr>
      <cdr:spPr>
        <a:xfrm xmlns:a="http://schemas.openxmlformats.org/drawingml/2006/main">
          <a:off x="924559" y="247224"/>
          <a:ext cx="5365116" cy="2810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sz="1500" b="1" kern="1200"/>
            <a:t>&lt;-----------------</a:t>
          </a:r>
          <a:r>
            <a:rPr lang="en-US" sz="1500" b="1" kern="1200" baseline="0"/>
            <a:t> </a:t>
          </a:r>
          <a:r>
            <a:rPr lang="en-US" sz="1500" b="1" kern="1200"/>
            <a:t>GESDB | IHA --------------------------------------------------&gt;</a:t>
          </a:r>
        </a:p>
        <a:p xmlns:a="http://schemas.openxmlformats.org/drawingml/2006/main">
          <a:pPr algn="r"/>
          <a:r>
            <a:rPr lang="en-US" sz="1400" b="1" kern="1200"/>
            <a:t> </a:t>
          </a:r>
        </a:p>
      </cdr:txBody>
    </cdr:sp>
  </cdr:relSizeAnchor>
</c:userShapes>
</file>

<file path=xl/persons/person.xml><?xml version="1.0" encoding="utf-8"?>
<personList xmlns="http://schemas.microsoft.com/office/spreadsheetml/2018/threadedcomments" xmlns:x="http://schemas.openxmlformats.org/spreadsheetml/2006/main">
  <person displayName="Carag, Vincent" id="{13E9A888-335E-EA44-A732-60CCF520111B}" userId="S::jcarag@nrel.gov::70d715bc-4061-4cf3-bd95-3bd72f5cca0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1" dT="2026-02-13T21:30:33.74" personId="{13E9A888-335E-EA44-A732-60CCF520111B}" id="{DE9E6F0A-38D3-0649-8A70-4063BC35E0EF}">
    <text>Missing Data</text>
  </threadedComment>
  <threadedComment ref="Q11" dT="2026-02-13T21:31:39.91" personId="{13E9A888-335E-EA44-A732-60CCF520111B}" id="{800063A1-FD78-0A4B-8E14-B906A70B8B75}" parentId="{DE9E6F0A-38D3-0649-8A70-4063BC35E0EF}">
    <text>IHA reports 0</text>
  </threadedComment>
  <threadedComment ref="Q11" dT="2026-02-13T21:37:24.36" personId="{13E9A888-335E-EA44-A732-60CCF520111B}" id="{911CF497-2719-454C-BCC9-F6918528BF02}" parentId="{DE9E6F0A-38D3-0649-8A70-4063BC35E0EF}">
    <text>IHA reports 0</text>
  </threadedComment>
  <threadedComment ref="Q11" dT="2026-02-13T21:37:59.82" personId="{13E9A888-335E-EA44-A732-60CCF520111B}" id="{263A66D6-6938-454C-9AEA-349DC9B58A5E}" parentId="{DE9E6F0A-38D3-0649-8A70-4063BC35E0EF}">
    <text>IHA reports 0</text>
  </threadedComment>
  <threadedComment ref="Q11" dT="2026-02-13T21:40:54.44" personId="{13E9A888-335E-EA44-A732-60CCF520111B}" id="{7585B4C6-DD32-7C4F-AFCE-BE9BC70C11BA}" parentId="{DE9E6F0A-38D3-0649-8A70-4063BC35E0EF}">
    <text>Missing Data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www.opc.com/PoweringGeorgia/GeneratingFacilities/HydroelectricPlants/RockyMountainPumped-StorageHydroelectricPlant/index.ht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ater.sam.usace.army.mil/cart-pert.htm" TargetMode="External"/><Relationship Id="rId13" Type="http://schemas.openxmlformats.org/officeDocument/2006/relationships/hyperlink" Target="https://www.larimer.org/naturalresources/parks/carter-lake" TargetMode="External"/><Relationship Id="rId18" Type="http://schemas.openxmlformats.org/officeDocument/2006/relationships/hyperlink" Target="https://books.google.com.hk/books?id=C3ml-tb3vgIC&amp;pg=PA58&amp;lpg=PA58&amp;dq=Senator+wash+reclamation&amp;source=bl&amp;ots=nF-lE3NbqZ&amp;sig=ACfU3U0RcLSizPUtf0LbG-PLTUl7H6gBiw&amp;hl=zh-CN&amp;sa=X&amp;ved=2ahUKEwiniaPZpv_pAhUBPnAKHUKaApkQ6AEwBnoECAUQAQ" TargetMode="External"/><Relationship Id="rId3" Type="http://schemas.openxmlformats.org/officeDocument/2006/relationships/hyperlink" Target="https://en.wikipedia.org/wiki/Truman_Reservoir" TargetMode="External"/><Relationship Id="rId21" Type="http://schemas.openxmlformats.org/officeDocument/2006/relationships/comments" Target="../comments3.xml"/><Relationship Id="rId7" Type="http://schemas.openxmlformats.org/officeDocument/2006/relationships/hyperlink" Target="https://water.sam.usace.army.mil/cart-pert.htm" TargetMode="External"/><Relationship Id="rId12" Type="http://schemas.openxmlformats.org/officeDocument/2006/relationships/hyperlink" Target="https://www.power-technology.com/projects/flatiron/" TargetMode="External"/><Relationship Id="rId17" Type="http://schemas.openxmlformats.org/officeDocument/2006/relationships/hyperlink" Target="https://www.parks.ca.gov/?page_id=462" TargetMode="External"/><Relationship Id="rId2" Type="http://schemas.openxmlformats.org/officeDocument/2006/relationships/hyperlink" Target="https://www.tva.com/energy/our-power-system/hydroelectric/hiwassee" TargetMode="External"/><Relationship Id="rId16" Type="http://schemas.openxmlformats.org/officeDocument/2006/relationships/hyperlink" Target="https://www.usbr.gov/lc/phoenix/projects/waddelldamproj.html" TargetMode="External"/><Relationship Id="rId20" Type="http://schemas.openxmlformats.org/officeDocument/2006/relationships/vmlDrawing" Target="../drawings/vmlDrawing3.vml"/><Relationship Id="rId1" Type="http://schemas.openxmlformats.org/officeDocument/2006/relationships/hyperlink" Target="https://www.asme.org/wwwasmeorg/media/resourcefiles/aboutasme/who%20we%20are/engineering%20history/landmarks/56-rocky-river-hydroelectric-station.pdf" TargetMode="External"/><Relationship Id="rId6" Type="http://schemas.openxmlformats.org/officeDocument/2006/relationships/hyperlink" Target="https://water.sas.usace.army.mil/GMAP/" TargetMode="External"/><Relationship Id="rId11" Type="http://schemas.openxmlformats.org/officeDocument/2006/relationships/hyperlink" Target="https://en.wikipedia.org/wiki/O%27Neill_Forebay" TargetMode="External"/><Relationship Id="rId5" Type="http://schemas.openxmlformats.org/officeDocument/2006/relationships/hyperlink" Target="https://www.sas.usace.army.mil/About/Divisions-and-Offices/Operations-Division/Richard-B-Russell-Dam-and-Lake/" TargetMode="External"/><Relationship Id="rId15" Type="http://schemas.openxmlformats.org/officeDocument/2006/relationships/hyperlink" Target="http://www.smithmtn.com/docs/Proposed2010SMP/SM_SMP_2010_Review_12-31-10.pdf" TargetMode="External"/><Relationship Id="rId10" Type="http://schemas.openxmlformats.org/officeDocument/2006/relationships/hyperlink" Target="https://www.usbr.gov/projects/index.php?id=571" TargetMode="External"/><Relationship Id="rId19" Type="http://schemas.openxmlformats.org/officeDocument/2006/relationships/hyperlink" Target="https://www.iid.com/water/water-transportation-system/colorado-river-facilities/senator-wash" TargetMode="External"/><Relationship Id="rId4" Type="http://schemas.openxmlformats.org/officeDocument/2006/relationships/hyperlink" Target="https://www.sas.usace.army.mil/About/Divisions-and-Offices/Operations-Division/Richard-B-Russell-Dam-and-Lake/Hydropower/" TargetMode="External"/><Relationship Id="rId9" Type="http://schemas.openxmlformats.org/officeDocument/2006/relationships/hyperlink" Target="https://www.mvk.usace.army.mil/Missions/Recreation/DeGray-Lake/" TargetMode="External"/><Relationship Id="rId14" Type="http://schemas.openxmlformats.org/officeDocument/2006/relationships/hyperlink" Target="https://www.usbr.gov/lc/phoenix/projects/waddelldamproj.html"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BAA7-B8A8-9B41-87D6-2DAB81ACA37B}">
  <dimension ref="A1:N45"/>
  <sheetViews>
    <sheetView zoomScale="90" zoomScaleNormal="90" workbookViewId="0">
      <selection activeCell="A2" sqref="A2"/>
    </sheetView>
  </sheetViews>
  <sheetFormatPr baseColWidth="10" defaultColWidth="11.5" defaultRowHeight="15"/>
  <cols>
    <col min="1" max="1" width="65.83203125" bestFit="1" customWidth="1"/>
    <col min="2" max="2" width="41.1640625" customWidth="1"/>
    <col min="3" max="3" width="17.5" customWidth="1"/>
    <col min="4" max="4" width="20.33203125" bestFit="1" customWidth="1"/>
    <col min="6" max="6" width="37.83203125" customWidth="1"/>
    <col min="7" max="7" width="16.1640625" bestFit="1" customWidth="1"/>
    <col min="8" max="8" width="16.1640625" customWidth="1"/>
    <col min="9" max="10" width="11.5" style="20"/>
    <col min="11" max="11" width="20.33203125" customWidth="1"/>
    <col min="12" max="12" width="54.5" customWidth="1"/>
  </cols>
  <sheetData>
    <row r="1" spans="1:14" s="16" customFormat="1">
      <c r="A1" s="10" t="s">
        <v>11871</v>
      </c>
      <c r="B1" s="10" t="s">
        <v>12065</v>
      </c>
      <c r="C1" s="10" t="s">
        <v>9</v>
      </c>
      <c r="D1" s="10" t="s">
        <v>11881</v>
      </c>
      <c r="E1" s="10" t="s">
        <v>2</v>
      </c>
      <c r="F1" s="10" t="s">
        <v>12058</v>
      </c>
      <c r="G1" s="10" t="s">
        <v>11925</v>
      </c>
      <c r="H1" s="10" t="s">
        <v>11923</v>
      </c>
      <c r="I1" s="36" t="s">
        <v>3</v>
      </c>
      <c r="J1" s="19" t="s">
        <v>4</v>
      </c>
      <c r="K1" s="16" t="s">
        <v>19</v>
      </c>
      <c r="L1" s="16" t="s">
        <v>20</v>
      </c>
      <c r="M1" s="16" t="s">
        <v>12063</v>
      </c>
    </row>
    <row r="2" spans="1:14">
      <c r="A2" s="23" t="s">
        <v>11991</v>
      </c>
      <c r="B2" s="23" t="s">
        <v>12066</v>
      </c>
      <c r="C2" s="23" t="s">
        <v>12103</v>
      </c>
      <c r="D2" s="23">
        <v>1296000</v>
      </c>
      <c r="E2" s="23">
        <v>24</v>
      </c>
      <c r="F2" s="23" t="s">
        <v>11959</v>
      </c>
      <c r="G2" s="37">
        <f t="shared" ref="G2:G39" si="0">E2*D2</f>
        <v>31104000</v>
      </c>
      <c r="H2" s="37">
        <f t="shared" ref="H2:H39" si="1">G2/1000</f>
        <v>31104</v>
      </c>
      <c r="I2" s="38">
        <v>35.010984000000001</v>
      </c>
      <c r="J2" s="20">
        <v>-83.01</v>
      </c>
      <c r="K2" t="s">
        <v>112</v>
      </c>
      <c r="L2" t="s">
        <v>2489</v>
      </c>
      <c r="M2" t="s">
        <v>11992</v>
      </c>
      <c r="N2" s="17"/>
    </row>
    <row r="3" spans="1:14">
      <c r="A3" s="23" t="s">
        <v>11854</v>
      </c>
      <c r="B3" s="23" t="s">
        <v>12067</v>
      </c>
      <c r="C3" s="23" t="s">
        <v>12104</v>
      </c>
      <c r="D3" s="23">
        <v>2862000</v>
      </c>
      <c r="E3" s="31">
        <v>10.3</v>
      </c>
      <c r="F3" s="31" t="s">
        <v>11959</v>
      </c>
      <c r="G3" s="37">
        <f t="shared" si="0"/>
        <v>29478600.000000004</v>
      </c>
      <c r="H3" s="37">
        <f t="shared" si="1"/>
        <v>29478.600000000002</v>
      </c>
      <c r="I3" s="38">
        <v>38.198391999999998</v>
      </c>
      <c r="J3" s="20">
        <v>-79.81</v>
      </c>
      <c r="K3" t="s">
        <v>95</v>
      </c>
      <c r="L3" t="s">
        <v>11862</v>
      </c>
      <c r="M3" t="s">
        <v>11947</v>
      </c>
      <c r="N3" s="17"/>
    </row>
    <row r="4" spans="1:14">
      <c r="A4" s="23" t="s">
        <v>11976</v>
      </c>
      <c r="B4" s="23" t="s">
        <v>12068</v>
      </c>
      <c r="C4" s="23" t="s">
        <v>12105</v>
      </c>
      <c r="D4" s="23">
        <v>600000</v>
      </c>
      <c r="E4" s="31">
        <v>5</v>
      </c>
      <c r="F4" s="31" t="s">
        <v>11959</v>
      </c>
      <c r="G4" s="37">
        <f t="shared" si="0"/>
        <v>3000000</v>
      </c>
      <c r="H4" s="37">
        <f t="shared" si="1"/>
        <v>3000</v>
      </c>
      <c r="I4" s="38">
        <v>42.687055000000001</v>
      </c>
      <c r="J4" s="20">
        <v>-72.959999999999994</v>
      </c>
      <c r="K4" t="s">
        <v>95</v>
      </c>
      <c r="L4" t="s">
        <v>11346</v>
      </c>
      <c r="M4" t="s">
        <v>11928</v>
      </c>
      <c r="N4" s="17"/>
    </row>
    <row r="5" spans="1:14">
      <c r="A5" s="23" t="s">
        <v>11989</v>
      </c>
      <c r="B5" s="23" t="s">
        <v>12089</v>
      </c>
      <c r="C5" s="23" t="s">
        <v>12106</v>
      </c>
      <c r="D5" s="23">
        <v>199800</v>
      </c>
      <c r="E5" s="31">
        <v>17.670000000000002</v>
      </c>
      <c r="F5" s="31" t="s">
        <v>11959</v>
      </c>
      <c r="G5" s="37">
        <f t="shared" si="0"/>
        <v>3530466.0000000005</v>
      </c>
      <c r="H5" s="37">
        <f t="shared" si="1"/>
        <v>3530.4660000000003</v>
      </c>
      <c r="I5" s="38">
        <v>37.104114000000003</v>
      </c>
      <c r="J5" s="20">
        <v>-119.32</v>
      </c>
      <c r="K5" t="s">
        <v>112</v>
      </c>
      <c r="L5" t="s">
        <v>322</v>
      </c>
      <c r="M5" t="s">
        <v>11936</v>
      </c>
      <c r="N5" s="17"/>
    </row>
    <row r="6" spans="1:14">
      <c r="A6" s="23" t="s">
        <v>11987</v>
      </c>
      <c r="B6" s="23" t="s">
        <v>12090</v>
      </c>
      <c r="C6" s="23" t="s">
        <v>12107</v>
      </c>
      <c r="D6" s="23">
        <v>1000000</v>
      </c>
      <c r="E6" s="31">
        <v>15</v>
      </c>
      <c r="F6" s="31" t="s">
        <v>11959</v>
      </c>
      <c r="G6" s="37">
        <f t="shared" si="0"/>
        <v>15000000</v>
      </c>
      <c r="H6" s="37">
        <f t="shared" si="1"/>
        <v>15000</v>
      </c>
      <c r="I6" s="38">
        <v>42.442977999999997</v>
      </c>
      <c r="J6" s="20">
        <v>-74.45</v>
      </c>
      <c r="K6" t="s">
        <v>112</v>
      </c>
      <c r="L6" t="s">
        <v>3777</v>
      </c>
      <c r="M6" t="s">
        <v>11946</v>
      </c>
      <c r="N6" s="17"/>
    </row>
    <row r="7" spans="1:14">
      <c r="A7" s="23" t="s">
        <v>11975</v>
      </c>
      <c r="B7" s="23" t="s">
        <v>12069</v>
      </c>
      <c r="C7" s="23" t="s">
        <v>12108</v>
      </c>
      <c r="D7" s="23">
        <v>300000</v>
      </c>
      <c r="E7" s="23">
        <v>4</v>
      </c>
      <c r="F7" s="23" t="s">
        <v>11959</v>
      </c>
      <c r="G7" s="37">
        <f t="shared" si="0"/>
        <v>1200000</v>
      </c>
      <c r="H7" s="37">
        <f t="shared" si="1"/>
        <v>1200</v>
      </c>
      <c r="I7" s="38">
        <v>39.706098400000002</v>
      </c>
      <c r="J7" s="20">
        <v>-105.7</v>
      </c>
      <c r="K7" t="s">
        <v>112</v>
      </c>
      <c r="L7" t="s">
        <v>5132</v>
      </c>
      <c r="M7" t="s">
        <v>11927</v>
      </c>
      <c r="N7" s="17"/>
    </row>
    <row r="8" spans="1:14">
      <c r="A8" s="23" t="s">
        <v>11901</v>
      </c>
      <c r="B8" s="23" t="s">
        <v>12070</v>
      </c>
      <c r="C8" s="23" t="s">
        <v>12118</v>
      </c>
      <c r="D8" s="23">
        <v>250000</v>
      </c>
      <c r="E8" s="23">
        <v>216.77158034528554</v>
      </c>
      <c r="F8" s="23" t="s">
        <v>12010</v>
      </c>
      <c r="G8" s="37">
        <f t="shared" si="0"/>
        <v>54192895.086321384</v>
      </c>
      <c r="H8" s="37">
        <f t="shared" si="1"/>
        <v>54192.895086321383</v>
      </c>
      <c r="I8" s="38">
        <v>34.765914500000001</v>
      </c>
      <c r="J8" s="20">
        <v>-84.77</v>
      </c>
      <c r="K8" t="s">
        <v>95</v>
      </c>
      <c r="L8" t="s">
        <v>8407</v>
      </c>
      <c r="M8" t="s">
        <v>12064</v>
      </c>
      <c r="N8" s="17"/>
    </row>
    <row r="9" spans="1:14">
      <c r="A9" s="23" t="s">
        <v>11985</v>
      </c>
      <c r="B9" s="23" t="s">
        <v>12091</v>
      </c>
      <c r="C9" s="23" t="s">
        <v>12106</v>
      </c>
      <c r="D9" s="23">
        <v>1626000</v>
      </c>
      <c r="E9" s="23">
        <v>10</v>
      </c>
      <c r="F9" s="23" t="s">
        <v>11959</v>
      </c>
      <c r="G9" s="37">
        <f t="shared" si="0"/>
        <v>16260000</v>
      </c>
      <c r="H9" s="37">
        <f t="shared" si="1"/>
        <v>16260</v>
      </c>
      <c r="I9" s="38">
        <v>34.6548333</v>
      </c>
      <c r="J9" s="20">
        <v>-118.78</v>
      </c>
      <c r="K9" t="s">
        <v>112</v>
      </c>
      <c r="L9" t="s">
        <v>3769</v>
      </c>
      <c r="M9" t="s">
        <v>11942</v>
      </c>
      <c r="N9" s="17"/>
    </row>
    <row r="10" spans="1:14">
      <c r="A10" s="23" t="s">
        <v>11905</v>
      </c>
      <c r="B10" s="23" t="s">
        <v>12071</v>
      </c>
      <c r="C10" s="23" t="s">
        <v>12109</v>
      </c>
      <c r="D10" s="23">
        <v>31000</v>
      </c>
      <c r="E10" s="23">
        <v>37.42962962962963</v>
      </c>
      <c r="F10" s="23" t="s">
        <v>12032</v>
      </c>
      <c r="G10" s="37">
        <f t="shared" si="0"/>
        <v>1160318.5185185187</v>
      </c>
      <c r="H10" s="37">
        <f t="shared" si="1"/>
        <v>1160.3185185185187</v>
      </c>
      <c r="I10" s="38">
        <v>39.524633000000001</v>
      </c>
      <c r="J10" s="20">
        <v>-91.64</v>
      </c>
      <c r="K10" t="s">
        <v>95</v>
      </c>
      <c r="L10" t="s">
        <v>8407</v>
      </c>
      <c r="M10" t="s">
        <v>12064</v>
      </c>
      <c r="N10" s="17"/>
    </row>
    <row r="11" spans="1:14">
      <c r="A11" s="23" t="s">
        <v>11907</v>
      </c>
      <c r="B11" s="23" t="s">
        <v>8434</v>
      </c>
      <c r="C11" s="23" t="s">
        <v>12111</v>
      </c>
      <c r="D11" s="23">
        <v>28000</v>
      </c>
      <c r="E11" s="31">
        <v>4</v>
      </c>
      <c r="F11" s="31" t="s">
        <v>12036</v>
      </c>
      <c r="G11" s="37">
        <f t="shared" si="0"/>
        <v>112000</v>
      </c>
      <c r="H11" s="37">
        <f t="shared" si="1"/>
        <v>112</v>
      </c>
      <c r="I11" s="38">
        <v>34.213624000000003</v>
      </c>
      <c r="J11" s="20">
        <v>-93.11</v>
      </c>
      <c r="K11" t="s">
        <v>95</v>
      </c>
      <c r="L11" t="s">
        <v>8407</v>
      </c>
      <c r="M11" t="s">
        <v>12064</v>
      </c>
      <c r="N11" s="17"/>
    </row>
    <row r="12" spans="1:14">
      <c r="A12" s="23" t="s">
        <v>11918</v>
      </c>
      <c r="B12" s="23" t="s">
        <v>12072</v>
      </c>
      <c r="C12" s="23" t="s">
        <v>12106</v>
      </c>
      <c r="D12" s="23">
        <v>293100</v>
      </c>
      <c r="E12" s="23">
        <v>66.862745098039213</v>
      </c>
      <c r="F12" s="23" t="s">
        <v>12032</v>
      </c>
      <c r="G12" s="37">
        <f t="shared" si="0"/>
        <v>19597470.588235293</v>
      </c>
      <c r="H12" s="37">
        <f t="shared" si="1"/>
        <v>19597.470588235294</v>
      </c>
      <c r="I12" s="38">
        <v>39.513775199999998</v>
      </c>
      <c r="J12" s="20">
        <v>-121.56</v>
      </c>
      <c r="K12" t="s">
        <v>95</v>
      </c>
      <c r="L12" t="s">
        <v>11482</v>
      </c>
      <c r="M12" t="s">
        <v>11937</v>
      </c>
      <c r="N12" s="17"/>
    </row>
    <row r="13" spans="1:14">
      <c r="A13" s="23" t="s">
        <v>11981</v>
      </c>
      <c r="B13" s="23" t="s">
        <v>12092</v>
      </c>
      <c r="C13" s="23" t="s">
        <v>12103</v>
      </c>
      <c r="D13" s="23">
        <v>587200</v>
      </c>
      <c r="E13" s="23">
        <v>6.97</v>
      </c>
      <c r="F13" s="23" t="s">
        <v>11959</v>
      </c>
      <c r="G13" s="37">
        <f t="shared" si="0"/>
        <v>4092784</v>
      </c>
      <c r="H13" s="37">
        <f t="shared" si="1"/>
        <v>4092.7840000000001</v>
      </c>
      <c r="I13" s="38">
        <v>34.299374100000001</v>
      </c>
      <c r="J13" s="20">
        <v>-81.31</v>
      </c>
      <c r="K13" t="s">
        <v>112</v>
      </c>
      <c r="L13" t="s">
        <v>11361</v>
      </c>
      <c r="M13" t="s">
        <v>11931</v>
      </c>
      <c r="N13" s="17"/>
    </row>
    <row r="14" spans="1:14">
      <c r="A14" s="23" t="s">
        <v>11909</v>
      </c>
      <c r="B14" s="23" t="s">
        <v>12093</v>
      </c>
      <c r="C14" s="23" t="s">
        <v>12108</v>
      </c>
      <c r="D14" s="23">
        <v>8500</v>
      </c>
      <c r="E14" s="23">
        <v>71.945945945945937</v>
      </c>
      <c r="F14" s="23" t="s">
        <v>12032</v>
      </c>
      <c r="G14" s="37">
        <f t="shared" si="0"/>
        <v>611540.54054054047</v>
      </c>
      <c r="H14" s="37">
        <f t="shared" si="1"/>
        <v>611.54054054054052</v>
      </c>
      <c r="I14" s="38">
        <v>40.364905</v>
      </c>
      <c r="J14" s="20">
        <v>-105.24</v>
      </c>
      <c r="K14" t="s">
        <v>95</v>
      </c>
      <c r="L14" t="s">
        <v>11252</v>
      </c>
      <c r="M14" t="s">
        <v>12064</v>
      </c>
      <c r="N14" s="17"/>
    </row>
    <row r="15" spans="1:14">
      <c r="A15" s="23" t="s">
        <v>11998</v>
      </c>
      <c r="B15" s="23" t="s">
        <v>12073</v>
      </c>
      <c r="C15" s="23" t="s">
        <v>12109</v>
      </c>
      <c r="D15" s="23">
        <v>161400</v>
      </c>
      <c r="E15" s="23">
        <v>40.773333333333333</v>
      </c>
      <c r="F15" s="23" t="s">
        <v>12032</v>
      </c>
      <c r="G15" s="37">
        <f t="shared" si="0"/>
        <v>6580816</v>
      </c>
      <c r="H15" s="37">
        <f t="shared" si="1"/>
        <v>6580.8159999999998</v>
      </c>
      <c r="I15" s="38">
        <v>38.263203269999998</v>
      </c>
      <c r="J15" s="20">
        <v>-93.404982230000002</v>
      </c>
      <c r="M15" t="s">
        <v>12064</v>
      </c>
      <c r="N15" s="17"/>
    </row>
    <row r="16" spans="1:14">
      <c r="A16" s="23" t="s">
        <v>11997</v>
      </c>
      <c r="B16" s="23" t="s">
        <v>12094</v>
      </c>
      <c r="C16" s="23" t="s">
        <v>12106</v>
      </c>
      <c r="D16" s="23">
        <v>1053000</v>
      </c>
      <c r="E16" s="23">
        <v>118</v>
      </c>
      <c r="F16" s="23" t="s">
        <v>11950</v>
      </c>
      <c r="G16" s="37">
        <f t="shared" si="0"/>
        <v>124254000</v>
      </c>
      <c r="H16" s="37">
        <f t="shared" si="1"/>
        <v>124254</v>
      </c>
      <c r="I16" s="38">
        <v>37.039152000000001</v>
      </c>
      <c r="J16" s="20">
        <v>-118.96</v>
      </c>
      <c r="K16" t="s">
        <v>112</v>
      </c>
      <c r="L16" t="s">
        <v>219</v>
      </c>
      <c r="M16" t="s">
        <v>11949</v>
      </c>
      <c r="N16" s="17"/>
    </row>
    <row r="17" spans="1:14">
      <c r="A17" s="23" t="s">
        <v>11884</v>
      </c>
      <c r="B17" s="23" t="s">
        <v>12095</v>
      </c>
      <c r="C17" s="23" t="s">
        <v>12113</v>
      </c>
      <c r="D17" s="23">
        <v>95000</v>
      </c>
      <c r="E17" s="23">
        <v>46.887500000000003</v>
      </c>
      <c r="F17" s="23" t="s">
        <v>12010</v>
      </c>
      <c r="G17" s="37">
        <f t="shared" si="0"/>
        <v>4454312.5</v>
      </c>
      <c r="H17" s="37">
        <f t="shared" si="1"/>
        <v>4454.3125</v>
      </c>
      <c r="I17" s="38">
        <v>35.113480299999999</v>
      </c>
      <c r="J17" s="20">
        <v>-84.06</v>
      </c>
      <c r="K17" t="s">
        <v>95</v>
      </c>
      <c r="L17" t="s">
        <v>2344</v>
      </c>
      <c r="M17" t="s">
        <v>12064</v>
      </c>
      <c r="N17" s="17"/>
    </row>
    <row r="18" spans="1:14">
      <c r="A18" s="23" t="s">
        <v>11922</v>
      </c>
      <c r="B18" s="23" t="s">
        <v>12074</v>
      </c>
      <c r="C18" s="23" t="s">
        <v>12112</v>
      </c>
      <c r="D18" s="23">
        <v>99800</v>
      </c>
      <c r="E18" s="31">
        <v>4</v>
      </c>
      <c r="F18" s="31" t="s">
        <v>12036</v>
      </c>
      <c r="G18" s="37">
        <f t="shared" si="0"/>
        <v>399200</v>
      </c>
      <c r="H18" s="37">
        <f t="shared" si="1"/>
        <v>399.2</v>
      </c>
      <c r="I18" s="38">
        <v>33.590733</v>
      </c>
      <c r="J18" s="20">
        <v>-111.34</v>
      </c>
      <c r="K18" t="s">
        <v>95</v>
      </c>
      <c r="L18" t="s">
        <v>11252</v>
      </c>
      <c r="M18" t="s">
        <v>12064</v>
      </c>
      <c r="N18" s="17"/>
    </row>
    <row r="19" spans="1:14">
      <c r="A19" s="23" t="s">
        <v>11335</v>
      </c>
      <c r="B19" s="23" t="s">
        <v>12096</v>
      </c>
      <c r="C19" s="23" t="s">
        <v>12103</v>
      </c>
      <c r="D19" s="23">
        <v>774000</v>
      </c>
      <c r="E19" s="23">
        <v>93.5</v>
      </c>
      <c r="F19" s="23" t="s">
        <v>11950</v>
      </c>
      <c r="G19" s="37">
        <f t="shared" si="0"/>
        <v>72369000</v>
      </c>
      <c r="H19" s="37">
        <f t="shared" si="1"/>
        <v>72369</v>
      </c>
      <c r="I19" s="38">
        <v>34.960334000000003</v>
      </c>
      <c r="J19" s="20">
        <v>-82.92</v>
      </c>
      <c r="K19" t="s">
        <v>112</v>
      </c>
      <c r="L19" t="s">
        <v>2489</v>
      </c>
      <c r="M19" t="s">
        <v>11943</v>
      </c>
      <c r="N19" s="17"/>
    </row>
    <row r="20" spans="1:14">
      <c r="A20" s="23" t="s">
        <v>11895</v>
      </c>
      <c r="B20" s="23" t="s">
        <v>12097</v>
      </c>
      <c r="C20" s="23" t="s">
        <v>12110</v>
      </c>
      <c r="D20" s="23">
        <v>314000</v>
      </c>
      <c r="E20" s="31">
        <v>80</v>
      </c>
      <c r="F20" s="31" t="s">
        <v>11959</v>
      </c>
      <c r="G20" s="37">
        <f t="shared" si="0"/>
        <v>25120000</v>
      </c>
      <c r="H20" s="37">
        <f t="shared" si="1"/>
        <v>25120</v>
      </c>
      <c r="I20" s="38">
        <v>47.953884000000002</v>
      </c>
      <c r="J20" s="20">
        <v>-118.99</v>
      </c>
      <c r="K20" t="s">
        <v>112</v>
      </c>
      <c r="L20" t="s">
        <v>7050</v>
      </c>
      <c r="M20" t="s">
        <v>12064</v>
      </c>
      <c r="N20" s="17"/>
    </row>
    <row r="21" spans="1:14">
      <c r="A21" s="23" t="s">
        <v>11886</v>
      </c>
      <c r="B21" s="23" t="s">
        <v>8385</v>
      </c>
      <c r="C21" s="23" t="s">
        <v>12107</v>
      </c>
      <c r="D21" s="23">
        <v>240000</v>
      </c>
      <c r="E21" s="31">
        <v>8.1448730000000005</v>
      </c>
      <c r="F21" s="31" t="s">
        <v>12010</v>
      </c>
      <c r="G21" s="37">
        <f t="shared" si="0"/>
        <v>1954769.52</v>
      </c>
      <c r="H21" s="37">
        <f t="shared" si="1"/>
        <v>1954.7695200000001</v>
      </c>
      <c r="I21" s="38">
        <v>43.142983999999998</v>
      </c>
      <c r="J21" s="20">
        <v>-79.02</v>
      </c>
      <c r="K21" t="s">
        <v>112</v>
      </c>
      <c r="L21" t="s">
        <v>3777</v>
      </c>
      <c r="M21" t="s">
        <v>11939</v>
      </c>
      <c r="N21" s="17"/>
    </row>
    <row r="22" spans="1:14">
      <c r="A22" s="23" t="s">
        <v>11982</v>
      </c>
      <c r="B22" s="23" t="s">
        <v>11309</v>
      </c>
      <c r="C22" s="23" t="s">
        <v>12114</v>
      </c>
      <c r="D22" s="23">
        <v>1978800</v>
      </c>
      <c r="E22" s="23">
        <v>8</v>
      </c>
      <c r="F22" s="23" t="s">
        <v>11959</v>
      </c>
      <c r="G22" s="37">
        <f t="shared" si="0"/>
        <v>15830400</v>
      </c>
      <c r="H22" s="37">
        <f t="shared" si="1"/>
        <v>15830.4</v>
      </c>
      <c r="I22" s="38">
        <v>43.894480999999999</v>
      </c>
      <c r="J22" s="20">
        <v>-86.44</v>
      </c>
      <c r="K22" t="s">
        <v>112</v>
      </c>
      <c r="L22" t="s">
        <v>11312</v>
      </c>
      <c r="M22" t="s">
        <v>11933</v>
      </c>
      <c r="N22" s="17"/>
    </row>
    <row r="23" spans="1:14">
      <c r="A23" s="23" t="s">
        <v>11999</v>
      </c>
      <c r="B23" s="23" t="s">
        <v>6922</v>
      </c>
      <c r="C23" s="23" t="s">
        <v>12115</v>
      </c>
      <c r="D23" s="23">
        <v>140</v>
      </c>
      <c r="E23" s="23">
        <v>4</v>
      </c>
      <c r="F23" s="23" t="s">
        <v>12036</v>
      </c>
      <c r="G23" s="37">
        <f t="shared" si="0"/>
        <v>560</v>
      </c>
      <c r="H23" s="37">
        <f t="shared" si="1"/>
        <v>0.56000000000000005</v>
      </c>
      <c r="I23" s="38">
        <v>38.618499999999997</v>
      </c>
      <c r="J23" s="20">
        <v>-112.1225</v>
      </c>
      <c r="M23" t="s">
        <v>12000</v>
      </c>
      <c r="N23" s="17"/>
    </row>
    <row r="24" spans="1:14">
      <c r="A24" s="23" t="s">
        <v>11920</v>
      </c>
      <c r="B24" s="23" t="s">
        <v>12075</v>
      </c>
      <c r="C24" s="23" t="s">
        <v>12112</v>
      </c>
      <c r="D24" s="23">
        <v>54300</v>
      </c>
      <c r="E24" s="23">
        <v>4</v>
      </c>
      <c r="F24" s="23" t="s">
        <v>12036</v>
      </c>
      <c r="G24" s="37">
        <f t="shared" si="0"/>
        <v>217200</v>
      </c>
      <c r="H24" s="37">
        <f t="shared" si="1"/>
        <v>217.2</v>
      </c>
      <c r="I24" s="38">
        <v>33.465907999999999</v>
      </c>
      <c r="J24" s="20">
        <v>-112.03</v>
      </c>
      <c r="K24" t="s">
        <v>95</v>
      </c>
      <c r="L24" t="s">
        <v>11252</v>
      </c>
      <c r="M24" t="s">
        <v>12064</v>
      </c>
      <c r="N24" s="17"/>
    </row>
    <row r="25" spans="1:14">
      <c r="A25" s="23" t="s">
        <v>11986</v>
      </c>
      <c r="B25" s="23" t="s">
        <v>12076</v>
      </c>
      <c r="C25" s="23" t="s">
        <v>12108</v>
      </c>
      <c r="D25" s="23">
        <v>200000</v>
      </c>
      <c r="E25" s="23">
        <v>12</v>
      </c>
      <c r="F25" s="23" t="s">
        <v>11959</v>
      </c>
      <c r="G25" s="37">
        <f t="shared" si="0"/>
        <v>2400000</v>
      </c>
      <c r="H25" s="37">
        <f t="shared" si="1"/>
        <v>2400</v>
      </c>
      <c r="I25" s="38">
        <v>39.094098000000002</v>
      </c>
      <c r="J25" s="20">
        <v>-106.35</v>
      </c>
      <c r="K25" t="s">
        <v>95</v>
      </c>
      <c r="L25" t="s">
        <v>11252</v>
      </c>
      <c r="M25" t="s">
        <v>12064</v>
      </c>
      <c r="N25" s="17"/>
    </row>
    <row r="26" spans="1:14">
      <c r="A26" s="23" t="s">
        <v>11994</v>
      </c>
      <c r="B26" s="23" t="s">
        <v>12077</v>
      </c>
      <c r="C26" s="23" t="s">
        <v>12116</v>
      </c>
      <c r="D26" s="23">
        <v>1072000</v>
      </c>
      <c r="E26" s="31">
        <v>14.3</v>
      </c>
      <c r="F26" s="31" t="s">
        <v>11950</v>
      </c>
      <c r="G26" s="37">
        <f t="shared" si="0"/>
        <v>15329600</v>
      </c>
      <c r="H26" s="37">
        <f t="shared" si="1"/>
        <v>15329.6</v>
      </c>
      <c r="I26" s="38">
        <v>39.847456999999999</v>
      </c>
      <c r="J26" s="20">
        <v>-76.290000000000006</v>
      </c>
      <c r="K26" t="s">
        <v>95</v>
      </c>
      <c r="L26" t="s">
        <v>4414</v>
      </c>
      <c r="M26" t="s">
        <v>11940</v>
      </c>
      <c r="N26" s="17"/>
    </row>
    <row r="27" spans="1:14">
      <c r="A27" s="23" t="s">
        <v>11916</v>
      </c>
      <c r="B27" s="23" t="s">
        <v>12098</v>
      </c>
      <c r="C27" s="23" t="s">
        <v>12112</v>
      </c>
      <c r="D27" s="23">
        <v>40000</v>
      </c>
      <c r="E27" s="31">
        <v>80.424666666666667</v>
      </c>
      <c r="F27" s="31" t="s">
        <v>12032</v>
      </c>
      <c r="G27" s="37">
        <f t="shared" si="0"/>
        <v>3216986.6666666665</v>
      </c>
      <c r="H27" s="37">
        <f t="shared" si="1"/>
        <v>3216.9866666666667</v>
      </c>
      <c r="I27" s="38">
        <v>33.2917968</v>
      </c>
      <c r="J27" s="20">
        <v>-112.43</v>
      </c>
      <c r="K27" t="s">
        <v>95</v>
      </c>
      <c r="L27" t="s">
        <v>11252</v>
      </c>
      <c r="M27" t="s">
        <v>12064</v>
      </c>
      <c r="N27" s="17"/>
    </row>
    <row r="28" spans="1:14">
      <c r="A28" s="23" t="s">
        <v>12056</v>
      </c>
      <c r="B28" s="23" t="s">
        <v>12078</v>
      </c>
      <c r="C28" s="23" t="s">
        <v>12106</v>
      </c>
      <c r="D28" s="23">
        <v>5400</v>
      </c>
      <c r="E28" s="23">
        <v>4</v>
      </c>
      <c r="F28" s="23" t="s">
        <v>12036</v>
      </c>
      <c r="G28" s="37">
        <f t="shared" si="0"/>
        <v>21600</v>
      </c>
      <c r="H28" s="37">
        <f t="shared" si="1"/>
        <v>21.6</v>
      </c>
      <c r="I28" s="38">
        <v>34.194443999999997</v>
      </c>
      <c r="J28" s="20">
        <v>-118.39028</v>
      </c>
      <c r="M28" t="s">
        <v>12064</v>
      </c>
      <c r="N28" s="17"/>
    </row>
    <row r="29" spans="1:14">
      <c r="A29" s="23" t="s">
        <v>11924</v>
      </c>
      <c r="B29" s="23" t="s">
        <v>12079</v>
      </c>
      <c r="C29" s="23" t="s">
        <v>12105</v>
      </c>
      <c r="D29" s="23">
        <v>1168000</v>
      </c>
      <c r="E29" s="31">
        <v>7.58</v>
      </c>
      <c r="F29" s="31" t="s">
        <v>11959</v>
      </c>
      <c r="G29" s="37">
        <f t="shared" si="0"/>
        <v>8853440</v>
      </c>
      <c r="H29" s="37">
        <f t="shared" si="1"/>
        <v>8853.44</v>
      </c>
      <c r="I29" s="38">
        <v>42.61083</v>
      </c>
      <c r="J29" s="20">
        <v>-72.47139</v>
      </c>
      <c r="K29" t="s">
        <v>95</v>
      </c>
      <c r="L29" t="s">
        <v>11320</v>
      </c>
      <c r="M29" t="s">
        <v>11932</v>
      </c>
      <c r="N29" s="17"/>
    </row>
    <row r="30" spans="1:14">
      <c r="A30" s="23" t="s">
        <v>11979</v>
      </c>
      <c r="B30" s="23" t="s">
        <v>12080</v>
      </c>
      <c r="C30" s="23" t="s">
        <v>12106</v>
      </c>
      <c r="D30" s="23">
        <v>42000</v>
      </c>
      <c r="E30" s="31">
        <v>6</v>
      </c>
      <c r="F30" s="31" t="s">
        <v>11959</v>
      </c>
      <c r="G30" s="37">
        <f t="shared" si="0"/>
        <v>252000</v>
      </c>
      <c r="H30" s="37">
        <f t="shared" si="1"/>
        <v>252</v>
      </c>
      <c r="I30" s="38">
        <v>33.119999999999997</v>
      </c>
      <c r="J30" s="20">
        <v>-117.09</v>
      </c>
      <c r="K30" t="s">
        <v>112</v>
      </c>
      <c r="L30" t="s">
        <v>11707</v>
      </c>
      <c r="M30" t="s">
        <v>11930</v>
      </c>
      <c r="N30" s="17"/>
    </row>
    <row r="31" spans="1:14">
      <c r="A31" s="23" t="s">
        <v>11993</v>
      </c>
      <c r="B31" s="23" t="s">
        <v>12099</v>
      </c>
      <c r="C31" s="23" t="s">
        <v>12106</v>
      </c>
      <c r="D31" s="23">
        <v>25200</v>
      </c>
      <c r="E31" s="23">
        <v>12.964285714285714</v>
      </c>
      <c r="F31" s="23" t="s">
        <v>12032</v>
      </c>
      <c r="G31" s="37">
        <f t="shared" si="0"/>
        <v>326700</v>
      </c>
      <c r="H31" s="37">
        <f t="shared" si="1"/>
        <v>326.7</v>
      </c>
      <c r="I31" s="38">
        <v>37.058278600000001</v>
      </c>
      <c r="J31" s="20">
        <v>-120.85</v>
      </c>
      <c r="K31" t="s">
        <v>95</v>
      </c>
      <c r="L31" t="s">
        <v>11252</v>
      </c>
      <c r="M31" t="s">
        <v>12064</v>
      </c>
      <c r="N31" s="17"/>
    </row>
    <row r="32" spans="1:14">
      <c r="A32" s="23" t="s">
        <v>11990</v>
      </c>
      <c r="B32" s="23" t="s">
        <v>12081</v>
      </c>
      <c r="C32" s="23" t="s">
        <v>12117</v>
      </c>
      <c r="D32" s="23">
        <v>1713600</v>
      </c>
      <c r="E32" s="31">
        <v>22</v>
      </c>
      <c r="F32" s="31" t="s">
        <v>11959</v>
      </c>
      <c r="G32" s="37">
        <f t="shared" si="0"/>
        <v>37699200</v>
      </c>
      <c r="H32" s="37">
        <f t="shared" si="1"/>
        <v>37699.199999999997</v>
      </c>
      <c r="I32" s="38">
        <v>35.019816300000002</v>
      </c>
      <c r="J32" s="20">
        <v>-85.37</v>
      </c>
      <c r="K32" t="s">
        <v>112</v>
      </c>
      <c r="L32" t="s">
        <v>2344</v>
      </c>
      <c r="M32" t="s">
        <v>12064</v>
      </c>
      <c r="N32" s="17"/>
    </row>
    <row r="33" spans="1:14">
      <c r="A33" s="23" t="s">
        <v>11897</v>
      </c>
      <c r="B33" s="23" t="s">
        <v>12100</v>
      </c>
      <c r="C33" s="23" t="s">
        <v>12118</v>
      </c>
      <c r="D33" s="23">
        <v>328000</v>
      </c>
      <c r="E33" s="31">
        <v>4.0226287037037034</v>
      </c>
      <c r="F33" s="31" t="s">
        <v>12021</v>
      </c>
      <c r="G33" s="37">
        <f t="shared" si="0"/>
        <v>1319422.2148148147</v>
      </c>
      <c r="H33" s="37">
        <f t="shared" si="1"/>
        <v>1319.4222148148147</v>
      </c>
      <c r="I33" s="38">
        <v>34.025194999999997</v>
      </c>
      <c r="J33" s="20">
        <v>-82.59</v>
      </c>
      <c r="K33" t="s">
        <v>95</v>
      </c>
      <c r="L33" t="s">
        <v>8407</v>
      </c>
      <c r="M33" t="s">
        <v>12064</v>
      </c>
      <c r="N33" s="17"/>
    </row>
    <row r="34" spans="1:14">
      <c r="A34" s="23" t="s">
        <v>11972</v>
      </c>
      <c r="B34" s="23" t="s">
        <v>12082</v>
      </c>
      <c r="C34" s="23" t="s">
        <v>12118</v>
      </c>
      <c r="D34" s="23">
        <v>847800</v>
      </c>
      <c r="E34" s="31">
        <v>7.2</v>
      </c>
      <c r="F34" s="31" t="s">
        <v>11959</v>
      </c>
      <c r="G34" s="37">
        <f t="shared" si="0"/>
        <v>6104160</v>
      </c>
      <c r="H34" s="37">
        <f t="shared" si="1"/>
        <v>6104.16</v>
      </c>
      <c r="I34" s="38">
        <v>34.282896700000002</v>
      </c>
      <c r="J34" s="20">
        <v>-85.23</v>
      </c>
      <c r="K34" t="s">
        <v>124</v>
      </c>
      <c r="L34" t="s">
        <v>3796</v>
      </c>
      <c r="M34" t="s">
        <v>11948</v>
      </c>
      <c r="N34" s="17"/>
    </row>
    <row r="35" spans="1:14">
      <c r="A35" s="23" t="s">
        <v>11889</v>
      </c>
      <c r="B35" s="23" t="s">
        <v>12083</v>
      </c>
      <c r="C35" s="23" t="s">
        <v>12119</v>
      </c>
      <c r="D35" s="23">
        <v>31000</v>
      </c>
      <c r="E35" s="31">
        <v>406.56000000000006</v>
      </c>
      <c r="F35" s="31" t="s">
        <v>12021</v>
      </c>
      <c r="G35" s="37">
        <f t="shared" si="0"/>
        <v>12603360.000000002</v>
      </c>
      <c r="H35" s="37">
        <f t="shared" si="1"/>
        <v>12603.360000000002</v>
      </c>
      <c r="I35" s="38">
        <v>41.58258</v>
      </c>
      <c r="J35" s="20">
        <v>-73.430000000000007</v>
      </c>
      <c r="K35" t="s">
        <v>95</v>
      </c>
      <c r="L35" t="s">
        <v>8280</v>
      </c>
      <c r="M35" t="s">
        <v>11945</v>
      </c>
      <c r="N35" s="17"/>
    </row>
    <row r="36" spans="1:14">
      <c r="A36" s="23" t="s">
        <v>11899</v>
      </c>
      <c r="B36" s="23" t="s">
        <v>8411</v>
      </c>
      <c r="C36" s="23" t="s">
        <v>12120</v>
      </c>
      <c r="D36" s="23">
        <v>259200</v>
      </c>
      <c r="E36" s="31">
        <v>30.734000000000002</v>
      </c>
      <c r="F36" s="31" t="s">
        <v>12021</v>
      </c>
      <c r="G36" s="37">
        <f t="shared" si="0"/>
        <v>7966252.8000000007</v>
      </c>
      <c r="H36" s="37">
        <f t="shared" si="1"/>
        <v>7966.2528000000011</v>
      </c>
      <c r="I36" s="38">
        <v>36.265659999999997</v>
      </c>
      <c r="J36" s="20">
        <v>-95.1</v>
      </c>
      <c r="K36" t="s">
        <v>95</v>
      </c>
      <c r="L36" t="s">
        <v>8414</v>
      </c>
      <c r="M36" t="s">
        <v>11944</v>
      </c>
      <c r="N36" s="17"/>
    </row>
    <row r="37" spans="1:14">
      <c r="A37" s="23" t="s">
        <v>11984</v>
      </c>
      <c r="B37" s="23" t="s">
        <v>12101</v>
      </c>
      <c r="C37" s="23" t="s">
        <v>12106</v>
      </c>
      <c r="D37" s="23">
        <v>424000</v>
      </c>
      <c r="E37" s="31">
        <v>8</v>
      </c>
      <c r="F37" s="31" t="s">
        <v>11959</v>
      </c>
      <c r="G37" s="37">
        <f t="shared" si="0"/>
        <v>3392000</v>
      </c>
      <c r="H37" s="37">
        <f t="shared" si="1"/>
        <v>3392</v>
      </c>
      <c r="I37" s="38">
        <v>37.069105</v>
      </c>
      <c r="J37" s="20">
        <v>-121.08</v>
      </c>
      <c r="K37" t="s">
        <v>95</v>
      </c>
      <c r="L37" t="s">
        <v>11252</v>
      </c>
      <c r="M37" t="s">
        <v>12064</v>
      </c>
      <c r="N37" s="17"/>
    </row>
    <row r="38" spans="1:14">
      <c r="A38" s="23" t="s">
        <v>12059</v>
      </c>
      <c r="B38" s="23" t="s">
        <v>12084</v>
      </c>
      <c r="C38" s="23" t="s">
        <v>12106</v>
      </c>
      <c r="D38" s="23">
        <v>7200</v>
      </c>
      <c r="E38" s="23">
        <v>9.4783333333333335</v>
      </c>
      <c r="F38" s="23" t="s">
        <v>12032</v>
      </c>
      <c r="G38" s="37">
        <f t="shared" si="0"/>
        <v>68244</v>
      </c>
      <c r="H38" s="37">
        <f t="shared" si="1"/>
        <v>68.244</v>
      </c>
      <c r="I38" s="38">
        <v>32.910701349999997</v>
      </c>
      <c r="J38" s="20">
        <v>-114.4794188</v>
      </c>
      <c r="M38" t="s">
        <v>12064</v>
      </c>
      <c r="N38" s="17"/>
    </row>
    <row r="39" spans="1:14">
      <c r="A39" s="23" t="s">
        <v>11888</v>
      </c>
      <c r="B39" s="23" t="s">
        <v>12102</v>
      </c>
      <c r="C39" s="23" t="s">
        <v>12116</v>
      </c>
      <c r="D39" s="23">
        <v>469000</v>
      </c>
      <c r="E39" s="31">
        <v>11.2</v>
      </c>
      <c r="F39" s="31" t="s">
        <v>11950</v>
      </c>
      <c r="G39" s="37">
        <f t="shared" si="0"/>
        <v>5252800</v>
      </c>
      <c r="H39" s="37">
        <f t="shared" si="1"/>
        <v>5252.8</v>
      </c>
      <c r="I39" s="38">
        <v>41.831299000000001</v>
      </c>
      <c r="J39" s="20">
        <v>-79.010000000000005</v>
      </c>
      <c r="K39" t="s">
        <v>95</v>
      </c>
      <c r="L39" t="s">
        <v>8400</v>
      </c>
      <c r="M39" t="s">
        <v>11935</v>
      </c>
      <c r="N39" s="17"/>
    </row>
    <row r="40" spans="1:14">
      <c r="A40" s="23" t="s">
        <v>11903</v>
      </c>
      <c r="B40" s="23" t="s">
        <v>12085</v>
      </c>
      <c r="C40" s="23" t="s">
        <v>12104</v>
      </c>
      <c r="D40" s="23">
        <v>247300</v>
      </c>
      <c r="E40" s="31">
        <v>31.531941808981657</v>
      </c>
      <c r="F40" s="31" t="s">
        <v>12021</v>
      </c>
      <c r="G40" s="37">
        <f t="shared" ref="G40:G44" si="2">E40*D40</f>
        <v>7797849.2093611639</v>
      </c>
      <c r="H40" s="37">
        <f t="shared" ref="H40:H44" si="3">G40/1000</f>
        <v>7797.849209361164</v>
      </c>
      <c r="I40" s="39">
        <v>37.049713400000002</v>
      </c>
      <c r="J40" s="21">
        <v>-79.64</v>
      </c>
      <c r="K40" t="s">
        <v>112</v>
      </c>
      <c r="L40" t="s">
        <v>8426</v>
      </c>
      <c r="M40" t="s">
        <v>11938</v>
      </c>
      <c r="N40" s="17"/>
    </row>
    <row r="41" spans="1:14">
      <c r="A41" s="23" t="s">
        <v>11983</v>
      </c>
      <c r="B41" s="23" t="s">
        <v>12086</v>
      </c>
      <c r="C41" s="23" t="s">
        <v>12109</v>
      </c>
      <c r="D41" s="23">
        <v>408000</v>
      </c>
      <c r="E41" s="31">
        <v>8</v>
      </c>
      <c r="F41" s="31" t="s">
        <v>11959</v>
      </c>
      <c r="G41" s="37">
        <f t="shared" si="2"/>
        <v>3264000</v>
      </c>
      <c r="H41" s="37">
        <f t="shared" si="3"/>
        <v>3264</v>
      </c>
      <c r="I41" s="39">
        <v>37.453750200000002</v>
      </c>
      <c r="J41" s="21">
        <v>-90.84</v>
      </c>
      <c r="K41" t="s">
        <v>112</v>
      </c>
      <c r="L41" t="s">
        <v>11370</v>
      </c>
      <c r="M41" t="s">
        <v>11934</v>
      </c>
      <c r="N41" s="17"/>
    </row>
    <row r="42" spans="1:14">
      <c r="A42" s="23" t="s">
        <v>11951</v>
      </c>
      <c r="B42" s="23" t="s">
        <v>11951</v>
      </c>
      <c r="C42" s="23" t="s">
        <v>12106</v>
      </c>
      <c r="D42" s="23">
        <v>82500</v>
      </c>
      <c r="E42" s="31">
        <v>15.613245614035087</v>
      </c>
      <c r="F42" s="31" t="s">
        <v>12010</v>
      </c>
      <c r="G42" s="37">
        <f t="shared" si="2"/>
        <v>1288092.7631578946</v>
      </c>
      <c r="H42" s="37">
        <f t="shared" si="3"/>
        <v>1288.0927631578945</v>
      </c>
      <c r="I42" s="39">
        <v>39.525199999999998</v>
      </c>
      <c r="J42" s="21">
        <v>-121.60120000000001</v>
      </c>
      <c r="M42" t="s">
        <v>11937</v>
      </c>
      <c r="N42" s="17"/>
    </row>
    <row r="43" spans="1:14">
      <c r="A43" s="23" t="s">
        <v>11996</v>
      </c>
      <c r="B43" s="23" t="s">
        <v>12087</v>
      </c>
      <c r="C43" s="23" t="s">
        <v>12118</v>
      </c>
      <c r="D43" s="23">
        <v>208800</v>
      </c>
      <c r="E43" s="31">
        <v>13.825461088618983</v>
      </c>
      <c r="F43" s="31" t="s">
        <v>12021</v>
      </c>
      <c r="G43" s="37">
        <f t="shared" si="2"/>
        <v>2886756.2753036437</v>
      </c>
      <c r="H43" s="37">
        <f t="shared" si="3"/>
        <v>2886.7562753036436</v>
      </c>
      <c r="I43" s="39">
        <v>33.350037999999998</v>
      </c>
      <c r="J43" s="21">
        <v>-83.16</v>
      </c>
      <c r="K43" t="s">
        <v>112</v>
      </c>
      <c r="L43" s="18" t="s">
        <v>3797</v>
      </c>
      <c r="M43" t="s">
        <v>11941</v>
      </c>
      <c r="N43" s="17"/>
    </row>
    <row r="44" spans="1:14">
      <c r="A44" s="23" t="s">
        <v>11977</v>
      </c>
      <c r="B44" s="23" t="s">
        <v>12088</v>
      </c>
      <c r="C44" s="23" t="s">
        <v>12121</v>
      </c>
      <c r="D44" s="23">
        <v>453000</v>
      </c>
      <c r="E44" s="31">
        <v>6</v>
      </c>
      <c r="F44" s="31" t="s">
        <v>11959</v>
      </c>
      <c r="G44" s="37">
        <f t="shared" si="2"/>
        <v>2718000</v>
      </c>
      <c r="H44" s="37">
        <f t="shared" si="3"/>
        <v>2718</v>
      </c>
      <c r="I44" s="39">
        <v>41.000950000000003</v>
      </c>
      <c r="J44" s="21">
        <v>-75.03</v>
      </c>
      <c r="K44" t="s">
        <v>112</v>
      </c>
      <c r="L44" s="18" t="s">
        <v>8395</v>
      </c>
      <c r="M44" t="s">
        <v>11929</v>
      </c>
      <c r="N44" s="17"/>
    </row>
    <row r="45" spans="1:14" s="34" customFormat="1">
      <c r="A45" s="32" t="s">
        <v>11921</v>
      </c>
      <c r="B45" s="32"/>
      <c r="C45" s="32"/>
      <c r="D45" s="33">
        <f>SUM(D2:D44)</f>
        <v>21884040</v>
      </c>
      <c r="E45" s="33">
        <f>SUM(E2:E44)</f>
        <v>1608.6901702818591</v>
      </c>
      <c r="H45" s="33">
        <f>SUM(H2:H44)</f>
        <v>553280.79668291984</v>
      </c>
      <c r="I45" s="35"/>
      <c r="J45" s="35"/>
    </row>
  </sheetData>
  <autoFilter ref="A1:M45" xr:uid="{E0F7BAA7-B8A8-9B41-87D6-2DAB81ACA37B}"/>
  <sortState xmlns:xlrd2="http://schemas.microsoft.com/office/spreadsheetml/2017/richdata2" ref="A2:M39">
    <sortCondition ref="E2:E39"/>
  </sortState>
  <phoneticPr fontId="18" type="noConversion"/>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S1687"/>
  <sheetViews>
    <sheetView topLeftCell="E1" workbookViewId="0">
      <selection activeCell="S1" sqref="S1"/>
    </sheetView>
  </sheetViews>
  <sheetFormatPr baseColWidth="10" defaultColWidth="8.83203125" defaultRowHeight="15"/>
  <cols>
    <col min="1" max="1" width="41.83203125" customWidth="1"/>
    <col min="6" max="6" width="29.1640625" customWidth="1"/>
  </cols>
  <sheetData>
    <row r="1" spans="1:95">
      <c r="A1" t="s">
        <v>11871</v>
      </c>
      <c r="B1" t="s">
        <v>11872</v>
      </c>
      <c r="C1" t="s">
        <v>11873</v>
      </c>
      <c r="D1" t="s">
        <v>11874</v>
      </c>
      <c r="E1" t="s">
        <v>0</v>
      </c>
      <c r="F1" t="s">
        <v>1</v>
      </c>
      <c r="G1" t="s">
        <v>11881</v>
      </c>
      <c r="H1" t="s">
        <v>2</v>
      </c>
      <c r="I1" t="s">
        <v>11893</v>
      </c>
      <c r="J1" t="s">
        <v>3</v>
      </c>
      <c r="K1" t="s">
        <v>4</v>
      </c>
      <c r="L1" t="s">
        <v>5</v>
      </c>
      <c r="M1" t="s">
        <v>6</v>
      </c>
      <c r="N1" t="s">
        <v>7</v>
      </c>
      <c r="O1" t="s">
        <v>8</v>
      </c>
      <c r="P1" t="s">
        <v>9</v>
      </c>
      <c r="Q1" t="s">
        <v>10</v>
      </c>
      <c r="R1" t="s">
        <v>11</v>
      </c>
      <c r="S1" t="s">
        <v>12</v>
      </c>
      <c r="T1" t="s">
        <v>13</v>
      </c>
      <c r="U1" t="s">
        <v>11875</v>
      </c>
      <c r="V1" t="s">
        <v>11876</v>
      </c>
      <c r="W1" t="s">
        <v>11877</v>
      </c>
      <c r="X1" t="s">
        <v>14</v>
      </c>
      <c r="Y1" t="s">
        <v>15</v>
      </c>
      <c r="Z1" t="s">
        <v>16</v>
      </c>
      <c r="AA1" t="s">
        <v>17</v>
      </c>
      <c r="AB1" t="s">
        <v>18</v>
      </c>
      <c r="AC1" t="s">
        <v>19</v>
      </c>
      <c r="AD1" t="s">
        <v>20</v>
      </c>
      <c r="AE1" t="s">
        <v>21</v>
      </c>
      <c r="AF1" t="s">
        <v>22</v>
      </c>
      <c r="AG1" t="s">
        <v>23</v>
      </c>
      <c r="AH1" t="s">
        <v>24</v>
      </c>
      <c r="AI1" t="s">
        <v>11878</v>
      </c>
      <c r="AJ1" t="s">
        <v>25</v>
      </c>
      <c r="AK1" t="s">
        <v>26</v>
      </c>
      <c r="AL1" t="s">
        <v>27</v>
      </c>
      <c r="AM1" t="s">
        <v>28</v>
      </c>
      <c r="AN1" t="s">
        <v>29</v>
      </c>
      <c r="AO1" t="s">
        <v>30</v>
      </c>
      <c r="AP1" t="s">
        <v>31</v>
      </c>
      <c r="AQ1" t="s">
        <v>32</v>
      </c>
      <c r="AR1" t="s">
        <v>33</v>
      </c>
      <c r="AS1" t="s">
        <v>11879</v>
      </c>
      <c r="AT1" t="s">
        <v>34</v>
      </c>
      <c r="AU1" t="s">
        <v>35</v>
      </c>
      <c r="AV1" t="s">
        <v>36</v>
      </c>
      <c r="AW1" t="s">
        <v>37</v>
      </c>
      <c r="AX1" t="s">
        <v>38</v>
      </c>
      <c r="AY1" t="s">
        <v>39</v>
      </c>
      <c r="AZ1" t="s">
        <v>40</v>
      </c>
      <c r="BA1" t="s">
        <v>41</v>
      </c>
      <c r="BB1" t="s">
        <v>42</v>
      </c>
      <c r="BC1" t="s">
        <v>43</v>
      </c>
      <c r="BD1" t="s">
        <v>44</v>
      </c>
      <c r="BE1" t="s">
        <v>45</v>
      </c>
      <c r="BF1" t="s">
        <v>46</v>
      </c>
      <c r="BG1" t="s">
        <v>47</v>
      </c>
      <c r="BH1" t="s">
        <v>48</v>
      </c>
      <c r="BI1" t="s">
        <v>49</v>
      </c>
      <c r="BJ1" t="s">
        <v>50</v>
      </c>
      <c r="BK1" t="s">
        <v>51</v>
      </c>
      <c r="BL1" t="s">
        <v>52</v>
      </c>
      <c r="BM1" t="s">
        <v>53</v>
      </c>
      <c r="BN1" t="s">
        <v>54</v>
      </c>
      <c r="BO1" t="s">
        <v>55</v>
      </c>
      <c r="BP1" t="s">
        <v>56</v>
      </c>
      <c r="BQ1" t="s">
        <v>57</v>
      </c>
      <c r="BR1" t="s">
        <v>58</v>
      </c>
      <c r="BS1" t="s">
        <v>59</v>
      </c>
      <c r="BT1" t="s">
        <v>60</v>
      </c>
      <c r="BU1" t="s">
        <v>61</v>
      </c>
      <c r="BV1" t="s">
        <v>62</v>
      </c>
      <c r="BW1" t="s">
        <v>63</v>
      </c>
      <c r="BX1" t="s">
        <v>64</v>
      </c>
      <c r="BY1" t="s">
        <v>65</v>
      </c>
      <c r="BZ1" t="s">
        <v>66</v>
      </c>
      <c r="CA1" t="s">
        <v>67</v>
      </c>
      <c r="CB1" t="s">
        <v>68</v>
      </c>
      <c r="CC1" t="s">
        <v>69</v>
      </c>
      <c r="CD1" t="s">
        <v>70</v>
      </c>
      <c r="CE1" t="s">
        <v>71</v>
      </c>
      <c r="CF1" t="s">
        <v>72</v>
      </c>
      <c r="CG1" t="s">
        <v>73</v>
      </c>
      <c r="CH1" t="s">
        <v>74</v>
      </c>
      <c r="CI1" t="s">
        <v>75</v>
      </c>
      <c r="CJ1" t="s">
        <v>76</v>
      </c>
      <c r="CK1" t="s">
        <v>77</v>
      </c>
      <c r="CL1" t="s">
        <v>78</v>
      </c>
      <c r="CM1" t="s">
        <v>79</v>
      </c>
      <c r="CN1" t="s">
        <v>80</v>
      </c>
      <c r="CO1" t="s">
        <v>81</v>
      </c>
      <c r="CP1" t="s">
        <v>82</v>
      </c>
      <c r="CQ1" t="s">
        <v>83</v>
      </c>
    </row>
    <row r="2" spans="1:95" ht="365" hidden="1">
      <c r="A2" t="s">
        <v>11880</v>
      </c>
      <c r="B2" t="s">
        <v>84</v>
      </c>
      <c r="C2" t="s">
        <v>85</v>
      </c>
      <c r="D2" t="s">
        <v>85</v>
      </c>
      <c r="E2" t="s">
        <v>13</v>
      </c>
      <c r="F2" s="1" t="s">
        <v>86</v>
      </c>
      <c r="G2">
        <v>5000</v>
      </c>
      <c r="H2">
        <v>2.4</v>
      </c>
      <c r="I2">
        <f>H2*G2</f>
        <v>12000</v>
      </c>
      <c r="J2">
        <v>36.441170999999898</v>
      </c>
      <c r="K2">
        <v>126.795958999999</v>
      </c>
      <c r="M2" t="s">
        <v>87</v>
      </c>
      <c r="P2" t="s">
        <v>88</v>
      </c>
      <c r="R2" t="s">
        <v>89</v>
      </c>
      <c r="S2" t="s">
        <v>90</v>
      </c>
      <c r="T2" t="s">
        <v>91</v>
      </c>
      <c r="Z2" t="s">
        <v>92</v>
      </c>
      <c r="AA2" t="s">
        <v>93</v>
      </c>
      <c r="AB2" t="s">
        <v>94</v>
      </c>
      <c r="AC2" t="s">
        <v>95</v>
      </c>
      <c r="AE2">
        <v>0</v>
      </c>
      <c r="AK2" t="s">
        <v>96</v>
      </c>
      <c r="AQ2">
        <v>0</v>
      </c>
      <c r="AS2">
        <v>0</v>
      </c>
      <c r="AT2">
        <v>0</v>
      </c>
      <c r="AW2">
        <v>0</v>
      </c>
      <c r="AZ2">
        <v>0</v>
      </c>
      <c r="BC2">
        <v>0</v>
      </c>
      <c r="BO2">
        <v>0</v>
      </c>
      <c r="BP2">
        <v>0</v>
      </c>
      <c r="BQ2">
        <v>0</v>
      </c>
      <c r="BR2">
        <v>0</v>
      </c>
      <c r="BS2">
        <v>0</v>
      </c>
      <c r="BT2">
        <v>0</v>
      </c>
      <c r="BU2">
        <v>0</v>
      </c>
      <c r="BV2">
        <v>0</v>
      </c>
      <c r="BW2">
        <v>0</v>
      </c>
      <c r="BX2">
        <v>0</v>
      </c>
      <c r="BY2">
        <v>1</v>
      </c>
      <c r="BZ2">
        <v>0</v>
      </c>
      <c r="CA2">
        <v>0</v>
      </c>
      <c r="CB2">
        <v>0</v>
      </c>
      <c r="CC2">
        <v>0</v>
      </c>
      <c r="CD2">
        <v>0</v>
      </c>
      <c r="CE2">
        <v>0</v>
      </c>
      <c r="CF2">
        <v>0</v>
      </c>
      <c r="CG2">
        <v>0</v>
      </c>
      <c r="CH2">
        <v>1</v>
      </c>
      <c r="CI2">
        <v>0</v>
      </c>
      <c r="CJ2">
        <v>0</v>
      </c>
      <c r="CK2">
        <v>0</v>
      </c>
      <c r="CL2">
        <v>0</v>
      </c>
      <c r="CM2">
        <v>0</v>
      </c>
      <c r="CN2">
        <v>0</v>
      </c>
      <c r="CO2">
        <v>0</v>
      </c>
      <c r="CP2">
        <v>0</v>
      </c>
      <c r="CQ2">
        <v>0</v>
      </c>
    </row>
    <row r="3" spans="1:95" ht="304" hidden="1">
      <c r="A3" t="s">
        <v>97</v>
      </c>
      <c r="B3" t="s">
        <v>84</v>
      </c>
      <c r="C3" t="s">
        <v>85</v>
      </c>
      <c r="D3" t="s">
        <v>85</v>
      </c>
      <c r="E3" t="s">
        <v>13</v>
      </c>
      <c r="F3" s="1" t="s">
        <v>98</v>
      </c>
      <c r="G3">
        <v>8000</v>
      </c>
      <c r="H3">
        <v>3.5</v>
      </c>
      <c r="I3">
        <f t="shared" ref="I3:I66" si="0">H3*G3</f>
        <v>28000</v>
      </c>
      <c r="J3">
        <v>36.441170999999898</v>
      </c>
      <c r="K3">
        <v>126.795958999999</v>
      </c>
      <c r="M3" t="s">
        <v>87</v>
      </c>
      <c r="P3" t="s">
        <v>88</v>
      </c>
      <c r="R3" t="s">
        <v>89</v>
      </c>
      <c r="S3" t="s">
        <v>90</v>
      </c>
      <c r="T3" t="s">
        <v>91</v>
      </c>
      <c r="Z3" t="s">
        <v>92</v>
      </c>
      <c r="AA3" t="s">
        <v>93</v>
      </c>
      <c r="AB3" t="s">
        <v>94</v>
      </c>
      <c r="AC3" t="s">
        <v>95</v>
      </c>
      <c r="AD3" t="s">
        <v>99</v>
      </c>
      <c r="AE3">
        <v>0</v>
      </c>
      <c r="AH3" t="s">
        <v>100</v>
      </c>
      <c r="AQ3">
        <v>0</v>
      </c>
      <c r="AS3">
        <v>0</v>
      </c>
      <c r="AT3">
        <v>0</v>
      </c>
      <c r="AW3">
        <v>0</v>
      </c>
      <c r="AZ3">
        <v>0</v>
      </c>
      <c r="BC3">
        <v>0</v>
      </c>
      <c r="BO3">
        <v>0</v>
      </c>
      <c r="BP3">
        <v>0</v>
      </c>
      <c r="BQ3">
        <v>0</v>
      </c>
      <c r="BR3">
        <v>0</v>
      </c>
      <c r="BS3">
        <v>0</v>
      </c>
      <c r="BT3">
        <v>0</v>
      </c>
      <c r="BU3">
        <v>0</v>
      </c>
      <c r="BV3">
        <v>0</v>
      </c>
      <c r="BW3">
        <v>0</v>
      </c>
      <c r="BX3">
        <v>0</v>
      </c>
      <c r="BY3">
        <v>1</v>
      </c>
      <c r="BZ3">
        <v>0</v>
      </c>
      <c r="CA3">
        <v>0</v>
      </c>
      <c r="CB3">
        <v>0</v>
      </c>
      <c r="CC3">
        <v>0</v>
      </c>
      <c r="CD3">
        <v>0</v>
      </c>
      <c r="CE3">
        <v>0</v>
      </c>
      <c r="CF3">
        <v>0</v>
      </c>
      <c r="CG3">
        <v>0</v>
      </c>
      <c r="CH3">
        <v>1</v>
      </c>
      <c r="CI3">
        <v>0</v>
      </c>
      <c r="CJ3">
        <v>0</v>
      </c>
      <c r="CK3">
        <v>0</v>
      </c>
      <c r="CL3">
        <v>0</v>
      </c>
      <c r="CM3">
        <v>0</v>
      </c>
      <c r="CN3">
        <v>0</v>
      </c>
      <c r="CO3">
        <v>0</v>
      </c>
      <c r="CP3">
        <v>0</v>
      </c>
      <c r="CQ3">
        <v>0</v>
      </c>
    </row>
    <row r="4" spans="1:95" ht="409.6" hidden="1">
      <c r="A4" t="s">
        <v>101</v>
      </c>
      <c r="B4" t="s">
        <v>84</v>
      </c>
      <c r="C4" t="s">
        <v>102</v>
      </c>
      <c r="D4" t="s">
        <v>102</v>
      </c>
      <c r="E4" t="s">
        <v>13</v>
      </c>
      <c r="F4" s="1" t="s">
        <v>103</v>
      </c>
      <c r="G4">
        <v>2000</v>
      </c>
      <c r="H4">
        <v>0.25</v>
      </c>
      <c r="I4">
        <f t="shared" si="0"/>
        <v>500</v>
      </c>
      <c r="J4">
        <v>61.2180556</v>
      </c>
      <c r="K4">
        <v>-149.900277799999</v>
      </c>
      <c r="M4" t="s">
        <v>104</v>
      </c>
      <c r="O4" t="s">
        <v>105</v>
      </c>
      <c r="P4" t="s">
        <v>106</v>
      </c>
      <c r="R4" t="s">
        <v>107</v>
      </c>
      <c r="S4" t="s">
        <v>108</v>
      </c>
      <c r="T4" t="s">
        <v>109</v>
      </c>
      <c r="Y4" t="s">
        <v>110</v>
      </c>
      <c r="Z4" t="s">
        <v>111</v>
      </c>
      <c r="AA4" t="s">
        <v>93</v>
      </c>
      <c r="AC4" t="s">
        <v>112</v>
      </c>
      <c r="AD4" t="s">
        <v>110</v>
      </c>
      <c r="AE4">
        <v>0</v>
      </c>
      <c r="AH4" t="s">
        <v>113</v>
      </c>
      <c r="AQ4">
        <v>0</v>
      </c>
      <c r="AS4">
        <v>0</v>
      </c>
      <c r="AT4">
        <v>0</v>
      </c>
      <c r="AW4">
        <v>0</v>
      </c>
      <c r="AZ4">
        <v>0</v>
      </c>
      <c r="BC4">
        <v>0</v>
      </c>
      <c r="BO4">
        <v>0</v>
      </c>
      <c r="BP4">
        <v>0</v>
      </c>
      <c r="BQ4">
        <v>0</v>
      </c>
      <c r="BR4">
        <v>0</v>
      </c>
      <c r="BS4">
        <v>0</v>
      </c>
      <c r="BT4">
        <v>0</v>
      </c>
      <c r="BU4">
        <v>0</v>
      </c>
      <c r="BV4">
        <v>0</v>
      </c>
      <c r="BW4">
        <v>0</v>
      </c>
      <c r="BX4">
        <v>0</v>
      </c>
      <c r="BY4">
        <v>0</v>
      </c>
      <c r="BZ4">
        <v>0</v>
      </c>
      <c r="CA4">
        <v>0</v>
      </c>
      <c r="CB4">
        <v>0</v>
      </c>
      <c r="CC4">
        <v>1</v>
      </c>
      <c r="CD4">
        <v>0</v>
      </c>
      <c r="CE4">
        <v>0</v>
      </c>
      <c r="CF4">
        <v>0</v>
      </c>
      <c r="CG4">
        <v>0</v>
      </c>
      <c r="CH4">
        <v>0</v>
      </c>
      <c r="CI4">
        <v>0</v>
      </c>
      <c r="CJ4">
        <v>0</v>
      </c>
      <c r="CK4">
        <v>0</v>
      </c>
      <c r="CL4">
        <v>0</v>
      </c>
      <c r="CM4">
        <v>0</v>
      </c>
      <c r="CN4">
        <v>0</v>
      </c>
      <c r="CO4">
        <v>0</v>
      </c>
      <c r="CP4">
        <v>0</v>
      </c>
      <c r="CQ4">
        <v>0</v>
      </c>
    </row>
    <row r="5" spans="1:95" ht="409.6" hidden="1">
      <c r="A5" t="s">
        <v>114</v>
      </c>
      <c r="B5" t="s">
        <v>84</v>
      </c>
      <c r="C5" t="s">
        <v>102</v>
      </c>
      <c r="D5" t="s">
        <v>102</v>
      </c>
      <c r="E5" t="s">
        <v>13</v>
      </c>
      <c r="F5" s="1" t="s">
        <v>115</v>
      </c>
      <c r="G5">
        <v>1000</v>
      </c>
      <c r="H5">
        <v>0.2</v>
      </c>
      <c r="I5">
        <f t="shared" si="0"/>
        <v>200</v>
      </c>
      <c r="J5">
        <v>52.585017000000001</v>
      </c>
      <c r="K5">
        <v>-2.0576349999999999</v>
      </c>
      <c r="M5" t="s">
        <v>116</v>
      </c>
      <c r="O5" t="s">
        <v>117</v>
      </c>
      <c r="P5" t="s">
        <v>118</v>
      </c>
      <c r="R5" t="s">
        <v>119</v>
      </c>
      <c r="S5" t="s">
        <v>120</v>
      </c>
      <c r="T5" t="s">
        <v>121</v>
      </c>
      <c r="Y5" t="s">
        <v>122</v>
      </c>
      <c r="Z5" t="s">
        <v>123</v>
      </c>
      <c r="AA5" t="s">
        <v>93</v>
      </c>
      <c r="AC5" t="s">
        <v>124</v>
      </c>
      <c r="AE5">
        <v>0</v>
      </c>
      <c r="AH5" t="s">
        <v>125</v>
      </c>
      <c r="AI5" t="s">
        <v>126</v>
      </c>
      <c r="AL5" t="s">
        <v>127</v>
      </c>
      <c r="AQ5">
        <v>0</v>
      </c>
      <c r="AS5">
        <v>4510000</v>
      </c>
      <c r="AT5">
        <v>0</v>
      </c>
      <c r="AV5" t="s">
        <v>128</v>
      </c>
      <c r="AW5">
        <v>3270000</v>
      </c>
      <c r="AZ5">
        <v>0</v>
      </c>
      <c r="BC5">
        <v>0</v>
      </c>
      <c r="BD5" t="s">
        <v>129</v>
      </c>
      <c r="BO5">
        <v>0</v>
      </c>
      <c r="BP5">
        <v>0</v>
      </c>
      <c r="BQ5">
        <v>0</v>
      </c>
      <c r="BR5">
        <v>0</v>
      </c>
      <c r="BS5">
        <v>0</v>
      </c>
      <c r="BT5">
        <v>0</v>
      </c>
      <c r="BU5">
        <v>0</v>
      </c>
      <c r="BV5">
        <v>0</v>
      </c>
      <c r="BW5">
        <v>0</v>
      </c>
      <c r="BX5">
        <v>0</v>
      </c>
      <c r="BY5">
        <v>1</v>
      </c>
      <c r="BZ5">
        <v>0</v>
      </c>
      <c r="CA5">
        <v>0</v>
      </c>
      <c r="CB5">
        <v>0</v>
      </c>
      <c r="CC5">
        <v>0</v>
      </c>
      <c r="CD5">
        <v>0</v>
      </c>
      <c r="CE5">
        <v>0</v>
      </c>
      <c r="CF5">
        <v>0</v>
      </c>
      <c r="CG5">
        <v>0</v>
      </c>
      <c r="CH5">
        <v>0</v>
      </c>
      <c r="CI5">
        <v>0</v>
      </c>
      <c r="CJ5">
        <v>0</v>
      </c>
      <c r="CK5">
        <v>0</v>
      </c>
      <c r="CL5">
        <v>0</v>
      </c>
      <c r="CM5">
        <v>0</v>
      </c>
      <c r="CN5">
        <v>0</v>
      </c>
      <c r="CO5">
        <v>0</v>
      </c>
      <c r="CP5">
        <v>0</v>
      </c>
      <c r="CQ5">
        <v>0</v>
      </c>
    </row>
    <row r="6" spans="1:95" hidden="1">
      <c r="A6" t="s">
        <v>130</v>
      </c>
      <c r="B6" t="s">
        <v>84</v>
      </c>
      <c r="C6" t="s">
        <v>131</v>
      </c>
      <c r="D6" t="s">
        <v>131</v>
      </c>
      <c r="E6" t="s">
        <v>132</v>
      </c>
      <c r="F6" t="s">
        <v>133</v>
      </c>
      <c r="G6">
        <v>60000</v>
      </c>
      <c r="H6">
        <v>5</v>
      </c>
      <c r="I6">
        <f t="shared" si="0"/>
        <v>300000</v>
      </c>
      <c r="J6">
        <v>31.723247000000001</v>
      </c>
      <c r="K6">
        <v>119.59789600000001</v>
      </c>
      <c r="M6" t="s">
        <v>134</v>
      </c>
      <c r="O6" t="s">
        <v>135</v>
      </c>
      <c r="P6" t="s">
        <v>136</v>
      </c>
      <c r="R6" t="s">
        <v>137</v>
      </c>
      <c r="S6" t="s">
        <v>138</v>
      </c>
      <c r="T6" t="s">
        <v>139</v>
      </c>
      <c r="V6" t="s">
        <v>140</v>
      </c>
      <c r="Z6" t="s">
        <v>92</v>
      </c>
      <c r="AA6" t="s">
        <v>93</v>
      </c>
      <c r="AC6" t="s">
        <v>124</v>
      </c>
      <c r="AD6" t="s">
        <v>141</v>
      </c>
      <c r="AE6">
        <v>0</v>
      </c>
      <c r="AH6" t="s">
        <v>142</v>
      </c>
      <c r="AJ6" t="s">
        <v>142</v>
      </c>
      <c r="AQ6">
        <v>40</v>
      </c>
      <c r="AR6" t="s">
        <v>143</v>
      </c>
      <c r="AS6">
        <v>0</v>
      </c>
      <c r="AT6">
        <v>0</v>
      </c>
      <c r="AW6">
        <v>0</v>
      </c>
      <c r="AZ6">
        <v>0</v>
      </c>
      <c r="BC6">
        <v>0</v>
      </c>
      <c r="BO6">
        <v>0</v>
      </c>
      <c r="BP6">
        <v>0</v>
      </c>
      <c r="BQ6">
        <v>0</v>
      </c>
      <c r="BR6">
        <v>0</v>
      </c>
      <c r="BS6">
        <v>0</v>
      </c>
      <c r="BT6">
        <v>0</v>
      </c>
      <c r="BU6">
        <v>0</v>
      </c>
      <c r="BV6">
        <v>0</v>
      </c>
      <c r="BW6">
        <v>0</v>
      </c>
      <c r="BX6">
        <v>0</v>
      </c>
      <c r="BY6">
        <v>0</v>
      </c>
      <c r="BZ6">
        <v>0</v>
      </c>
      <c r="CA6">
        <v>0</v>
      </c>
      <c r="CB6">
        <v>1</v>
      </c>
      <c r="CC6">
        <v>0</v>
      </c>
      <c r="CD6">
        <v>0</v>
      </c>
      <c r="CE6">
        <v>0</v>
      </c>
      <c r="CF6">
        <v>1</v>
      </c>
      <c r="CG6">
        <v>0</v>
      </c>
      <c r="CH6">
        <v>1</v>
      </c>
      <c r="CI6">
        <v>0</v>
      </c>
      <c r="CJ6">
        <v>0</v>
      </c>
      <c r="CK6">
        <v>0</v>
      </c>
      <c r="CL6">
        <v>0</v>
      </c>
      <c r="CM6">
        <v>0</v>
      </c>
      <c r="CN6">
        <v>0</v>
      </c>
      <c r="CO6">
        <v>0</v>
      </c>
      <c r="CP6">
        <v>0</v>
      </c>
      <c r="CQ6">
        <v>0</v>
      </c>
    </row>
    <row r="7" spans="1:95" hidden="1">
      <c r="A7" t="s">
        <v>144</v>
      </c>
      <c r="B7" t="s">
        <v>84</v>
      </c>
      <c r="C7" t="s">
        <v>145</v>
      </c>
      <c r="D7" t="s">
        <v>131</v>
      </c>
      <c r="E7" t="s">
        <v>146</v>
      </c>
      <c r="F7" t="s">
        <v>147</v>
      </c>
      <c r="G7">
        <v>100</v>
      </c>
      <c r="H7">
        <v>0.5</v>
      </c>
      <c r="I7">
        <f t="shared" si="0"/>
        <v>50</v>
      </c>
      <c r="J7">
        <v>36.598103199999898</v>
      </c>
      <c r="K7">
        <v>101.822235599999</v>
      </c>
      <c r="M7" t="s">
        <v>148</v>
      </c>
      <c r="N7" t="s">
        <v>149</v>
      </c>
      <c r="O7" t="s">
        <v>150</v>
      </c>
      <c r="P7" t="s">
        <v>151</v>
      </c>
      <c r="R7" t="s">
        <v>137</v>
      </c>
      <c r="S7" t="s">
        <v>152</v>
      </c>
      <c r="V7" t="s">
        <v>153</v>
      </c>
      <c r="Z7" t="s">
        <v>92</v>
      </c>
      <c r="AA7" t="s">
        <v>93</v>
      </c>
      <c r="AC7" t="s">
        <v>124</v>
      </c>
      <c r="AD7" t="s">
        <v>154</v>
      </c>
      <c r="AE7">
        <v>0</v>
      </c>
      <c r="AH7" t="s">
        <v>155</v>
      </c>
      <c r="AL7" t="s">
        <v>155</v>
      </c>
      <c r="AQ7">
        <v>30</v>
      </c>
      <c r="AR7" t="s">
        <v>156</v>
      </c>
      <c r="AS7">
        <v>0</v>
      </c>
      <c r="AT7">
        <v>0</v>
      </c>
      <c r="AW7">
        <v>0</v>
      </c>
      <c r="AZ7">
        <v>0</v>
      </c>
      <c r="BC7">
        <v>0</v>
      </c>
      <c r="BO7">
        <v>0</v>
      </c>
      <c r="BP7">
        <v>0</v>
      </c>
      <c r="BQ7">
        <v>0</v>
      </c>
      <c r="BR7">
        <v>0</v>
      </c>
      <c r="BS7">
        <v>0</v>
      </c>
      <c r="BT7">
        <v>0</v>
      </c>
      <c r="BU7">
        <v>0</v>
      </c>
      <c r="BV7">
        <v>0</v>
      </c>
      <c r="BW7">
        <v>0</v>
      </c>
      <c r="BX7">
        <v>0</v>
      </c>
      <c r="BY7">
        <v>0</v>
      </c>
      <c r="BZ7">
        <v>0</v>
      </c>
      <c r="CA7">
        <v>0</v>
      </c>
      <c r="CB7">
        <v>0</v>
      </c>
      <c r="CC7">
        <v>1</v>
      </c>
      <c r="CD7">
        <v>0</v>
      </c>
      <c r="CE7">
        <v>0</v>
      </c>
      <c r="CF7">
        <v>0</v>
      </c>
      <c r="CG7">
        <v>0</v>
      </c>
      <c r="CH7">
        <v>1</v>
      </c>
      <c r="CI7">
        <v>0</v>
      </c>
      <c r="CJ7">
        <v>0</v>
      </c>
      <c r="CK7">
        <v>0</v>
      </c>
      <c r="CL7">
        <v>0</v>
      </c>
      <c r="CM7">
        <v>0</v>
      </c>
      <c r="CN7">
        <v>0</v>
      </c>
      <c r="CO7">
        <v>0</v>
      </c>
      <c r="CP7">
        <v>0</v>
      </c>
      <c r="CQ7">
        <v>0</v>
      </c>
    </row>
    <row r="8" spans="1:95" hidden="1">
      <c r="A8" t="s">
        <v>157</v>
      </c>
      <c r="B8" t="s">
        <v>84</v>
      </c>
      <c r="C8" t="s">
        <v>131</v>
      </c>
      <c r="D8" t="s">
        <v>131</v>
      </c>
      <c r="E8" t="s">
        <v>146</v>
      </c>
      <c r="F8" t="s">
        <v>158</v>
      </c>
      <c r="G8">
        <v>500</v>
      </c>
      <c r="H8">
        <v>1</v>
      </c>
      <c r="I8">
        <f t="shared" si="0"/>
        <v>500</v>
      </c>
      <c r="J8">
        <v>31.352858999999999</v>
      </c>
      <c r="K8">
        <v>118.432941</v>
      </c>
      <c r="M8" t="s">
        <v>159</v>
      </c>
      <c r="O8" t="s">
        <v>160</v>
      </c>
      <c r="P8" t="s">
        <v>161</v>
      </c>
      <c r="R8" t="s">
        <v>137</v>
      </c>
      <c r="S8" t="s">
        <v>162</v>
      </c>
      <c r="T8" t="s">
        <v>163</v>
      </c>
      <c r="Z8" t="s">
        <v>92</v>
      </c>
      <c r="AA8" t="s">
        <v>164</v>
      </c>
      <c r="AC8" t="s">
        <v>95</v>
      </c>
      <c r="AD8" t="s">
        <v>165</v>
      </c>
      <c r="AE8">
        <v>0</v>
      </c>
      <c r="AL8" t="s">
        <v>166</v>
      </c>
      <c r="AQ8">
        <v>30</v>
      </c>
      <c r="AR8" t="s">
        <v>167</v>
      </c>
      <c r="AS8">
        <v>0</v>
      </c>
      <c r="AT8">
        <v>0</v>
      </c>
      <c r="AW8">
        <v>0</v>
      </c>
      <c r="AZ8">
        <v>0</v>
      </c>
      <c r="BC8">
        <v>0</v>
      </c>
      <c r="BO8">
        <v>0</v>
      </c>
      <c r="BP8">
        <v>0</v>
      </c>
      <c r="BQ8">
        <v>0</v>
      </c>
      <c r="BR8">
        <v>0</v>
      </c>
      <c r="BS8">
        <v>0</v>
      </c>
      <c r="BT8">
        <v>0</v>
      </c>
      <c r="BU8">
        <v>0</v>
      </c>
      <c r="BV8">
        <v>0</v>
      </c>
      <c r="BW8">
        <v>0</v>
      </c>
      <c r="BX8">
        <v>0</v>
      </c>
      <c r="BY8">
        <v>0</v>
      </c>
      <c r="BZ8">
        <v>0</v>
      </c>
      <c r="CA8">
        <v>0</v>
      </c>
      <c r="CB8">
        <v>1</v>
      </c>
      <c r="CC8">
        <v>0</v>
      </c>
      <c r="CD8">
        <v>0</v>
      </c>
      <c r="CE8">
        <v>0</v>
      </c>
      <c r="CF8">
        <v>0</v>
      </c>
      <c r="CG8">
        <v>0</v>
      </c>
      <c r="CH8">
        <v>1</v>
      </c>
      <c r="CI8">
        <v>0</v>
      </c>
      <c r="CJ8">
        <v>0</v>
      </c>
      <c r="CK8">
        <v>0</v>
      </c>
      <c r="CL8">
        <v>0</v>
      </c>
      <c r="CM8">
        <v>0</v>
      </c>
      <c r="CN8">
        <v>0</v>
      </c>
      <c r="CO8">
        <v>0</v>
      </c>
      <c r="CP8">
        <v>0</v>
      </c>
      <c r="CQ8">
        <v>0</v>
      </c>
    </row>
    <row r="9" spans="1:95" ht="409.6" hidden="1">
      <c r="A9" t="s">
        <v>168</v>
      </c>
      <c r="B9" t="s">
        <v>84</v>
      </c>
      <c r="C9" t="s">
        <v>102</v>
      </c>
      <c r="D9" t="s">
        <v>102</v>
      </c>
      <c r="E9" t="s">
        <v>146</v>
      </c>
      <c r="F9" s="1" t="s">
        <v>169</v>
      </c>
      <c r="G9">
        <v>0</v>
      </c>
      <c r="H9">
        <v>0</v>
      </c>
      <c r="I9">
        <f t="shared" si="0"/>
        <v>0</v>
      </c>
      <c r="J9">
        <v>48.360352599999999</v>
      </c>
      <c r="K9">
        <v>2.8268920999999998</v>
      </c>
      <c r="M9" t="s">
        <v>104</v>
      </c>
      <c r="O9" t="s">
        <v>170</v>
      </c>
      <c r="P9" t="s">
        <v>171</v>
      </c>
      <c r="R9" t="s">
        <v>172</v>
      </c>
      <c r="S9" t="s">
        <v>173</v>
      </c>
      <c r="T9" t="s">
        <v>174</v>
      </c>
      <c r="Y9" t="s">
        <v>175</v>
      </c>
      <c r="Z9" t="s">
        <v>123</v>
      </c>
      <c r="AA9" t="s">
        <v>93</v>
      </c>
      <c r="AC9" t="s">
        <v>124</v>
      </c>
      <c r="AD9" t="s">
        <v>175</v>
      </c>
      <c r="AE9">
        <v>0</v>
      </c>
      <c r="AH9" t="s">
        <v>176</v>
      </c>
      <c r="AQ9">
        <v>0</v>
      </c>
      <c r="AS9">
        <v>0</v>
      </c>
      <c r="AT9">
        <v>0</v>
      </c>
      <c r="AW9">
        <v>0</v>
      </c>
      <c r="AZ9">
        <v>0</v>
      </c>
      <c r="BC9">
        <v>0</v>
      </c>
      <c r="BO9">
        <v>0</v>
      </c>
      <c r="BP9">
        <v>0</v>
      </c>
      <c r="BQ9">
        <v>0</v>
      </c>
      <c r="BR9">
        <v>0</v>
      </c>
      <c r="BS9">
        <v>0</v>
      </c>
      <c r="BT9">
        <v>0</v>
      </c>
      <c r="BU9">
        <v>0</v>
      </c>
      <c r="BV9">
        <v>0</v>
      </c>
      <c r="BW9">
        <v>0</v>
      </c>
      <c r="BX9">
        <v>0</v>
      </c>
      <c r="BY9">
        <v>0</v>
      </c>
      <c r="BZ9">
        <v>0</v>
      </c>
      <c r="CA9">
        <v>0</v>
      </c>
      <c r="CB9">
        <v>0</v>
      </c>
      <c r="CC9">
        <v>1</v>
      </c>
      <c r="CD9">
        <v>0</v>
      </c>
      <c r="CE9">
        <v>0</v>
      </c>
      <c r="CF9">
        <v>0</v>
      </c>
      <c r="CG9">
        <v>0</v>
      </c>
      <c r="CH9">
        <v>0</v>
      </c>
      <c r="CI9">
        <v>0</v>
      </c>
      <c r="CJ9">
        <v>0</v>
      </c>
      <c r="CK9">
        <v>0</v>
      </c>
      <c r="CL9">
        <v>0</v>
      </c>
      <c r="CM9">
        <v>0</v>
      </c>
      <c r="CN9">
        <v>0</v>
      </c>
      <c r="CO9">
        <v>0</v>
      </c>
      <c r="CP9">
        <v>0</v>
      </c>
      <c r="CQ9">
        <v>0</v>
      </c>
    </row>
    <row r="10" spans="1:95" ht="320" hidden="1">
      <c r="A10" t="s">
        <v>177</v>
      </c>
      <c r="B10" t="s">
        <v>84</v>
      </c>
      <c r="C10" t="s">
        <v>102</v>
      </c>
      <c r="D10" t="s">
        <v>102</v>
      </c>
      <c r="E10" t="s">
        <v>146</v>
      </c>
      <c r="F10" s="1" t="s">
        <v>178</v>
      </c>
      <c r="G10">
        <v>8</v>
      </c>
      <c r="H10">
        <v>4</v>
      </c>
      <c r="I10">
        <f t="shared" si="0"/>
        <v>32</v>
      </c>
      <c r="J10">
        <v>21.438912299999899</v>
      </c>
      <c r="K10">
        <v>-158.0000565</v>
      </c>
      <c r="M10" t="s">
        <v>179</v>
      </c>
      <c r="O10" t="s">
        <v>180</v>
      </c>
      <c r="P10" t="s">
        <v>181</v>
      </c>
      <c r="R10" t="s">
        <v>107</v>
      </c>
      <c r="S10" t="s">
        <v>182</v>
      </c>
      <c r="T10" t="s">
        <v>183</v>
      </c>
      <c r="Y10" t="s">
        <v>184</v>
      </c>
      <c r="Z10" t="s">
        <v>92</v>
      </c>
      <c r="AA10" t="s">
        <v>93</v>
      </c>
      <c r="AC10" t="s">
        <v>112</v>
      </c>
      <c r="AD10" t="s">
        <v>184</v>
      </c>
      <c r="AE10">
        <v>0</v>
      </c>
      <c r="AH10" t="s">
        <v>185</v>
      </c>
      <c r="AL10" t="s">
        <v>186</v>
      </c>
      <c r="AQ10">
        <v>0</v>
      </c>
      <c r="AS10">
        <v>0</v>
      </c>
      <c r="AT10">
        <v>0</v>
      </c>
      <c r="AU10" t="s">
        <v>187</v>
      </c>
      <c r="AV10" t="s">
        <v>184</v>
      </c>
      <c r="AW10">
        <v>0</v>
      </c>
      <c r="AX10" t="s">
        <v>187</v>
      </c>
      <c r="AY10" t="s">
        <v>188</v>
      </c>
      <c r="AZ10">
        <v>0</v>
      </c>
      <c r="BC10">
        <v>0</v>
      </c>
      <c r="BO10">
        <v>0</v>
      </c>
      <c r="BP10">
        <v>0</v>
      </c>
      <c r="BQ10">
        <v>0</v>
      </c>
      <c r="BR10">
        <v>0</v>
      </c>
      <c r="BS10">
        <v>0</v>
      </c>
      <c r="BT10">
        <v>0</v>
      </c>
      <c r="BU10">
        <v>0</v>
      </c>
      <c r="BV10">
        <v>0</v>
      </c>
      <c r="BW10">
        <v>0</v>
      </c>
      <c r="BX10">
        <v>0</v>
      </c>
      <c r="BY10">
        <v>1</v>
      </c>
      <c r="BZ10">
        <v>0</v>
      </c>
      <c r="CA10">
        <v>0</v>
      </c>
      <c r="CB10">
        <v>0</v>
      </c>
      <c r="CC10">
        <v>0</v>
      </c>
      <c r="CD10">
        <v>0</v>
      </c>
      <c r="CE10">
        <v>0</v>
      </c>
      <c r="CF10">
        <v>0</v>
      </c>
      <c r="CG10">
        <v>1</v>
      </c>
      <c r="CH10">
        <v>1</v>
      </c>
      <c r="CI10">
        <v>0</v>
      </c>
      <c r="CJ10">
        <v>0</v>
      </c>
      <c r="CK10">
        <v>0</v>
      </c>
      <c r="CL10">
        <v>0</v>
      </c>
      <c r="CM10">
        <v>0</v>
      </c>
      <c r="CN10">
        <v>0</v>
      </c>
      <c r="CO10">
        <v>0</v>
      </c>
      <c r="CP10">
        <v>0</v>
      </c>
      <c r="CQ10">
        <v>1</v>
      </c>
    </row>
    <row r="11" spans="1:95" hidden="1">
      <c r="A11" t="s">
        <v>189</v>
      </c>
      <c r="B11" t="s">
        <v>84</v>
      </c>
      <c r="C11" t="s">
        <v>102</v>
      </c>
      <c r="D11" t="s">
        <v>102</v>
      </c>
      <c r="E11" t="s">
        <v>190</v>
      </c>
      <c r="F11" t="s">
        <v>191</v>
      </c>
      <c r="G11">
        <v>5000</v>
      </c>
      <c r="H11">
        <v>0.1</v>
      </c>
      <c r="I11">
        <f t="shared" si="0"/>
        <v>500</v>
      </c>
      <c r="J11">
        <v>43.653225999999997</v>
      </c>
      <c r="K11">
        <v>-79.383184299999996</v>
      </c>
      <c r="M11" t="s">
        <v>192</v>
      </c>
      <c r="O11" t="s">
        <v>193</v>
      </c>
      <c r="P11" t="s">
        <v>194</v>
      </c>
      <c r="R11" t="s">
        <v>195</v>
      </c>
      <c r="S11" t="s">
        <v>196</v>
      </c>
      <c r="T11" t="s">
        <v>197</v>
      </c>
      <c r="U11" t="s">
        <v>139</v>
      </c>
      <c r="X11" t="s">
        <v>198</v>
      </c>
      <c r="Z11" t="s">
        <v>92</v>
      </c>
      <c r="AA11" t="s">
        <v>93</v>
      </c>
      <c r="AC11" t="s">
        <v>112</v>
      </c>
      <c r="AD11" t="s">
        <v>198</v>
      </c>
      <c r="AE11">
        <v>0</v>
      </c>
      <c r="AH11" t="s">
        <v>199</v>
      </c>
      <c r="AL11" t="s">
        <v>200</v>
      </c>
      <c r="AQ11">
        <v>0</v>
      </c>
      <c r="AS11">
        <v>0</v>
      </c>
      <c r="AT11">
        <v>0</v>
      </c>
      <c r="AW11">
        <v>0</v>
      </c>
      <c r="AZ11">
        <v>0</v>
      </c>
      <c r="BC11">
        <v>0</v>
      </c>
      <c r="BO11">
        <v>0</v>
      </c>
      <c r="BP11">
        <v>0</v>
      </c>
      <c r="BQ11">
        <v>0</v>
      </c>
      <c r="BR11">
        <v>0</v>
      </c>
      <c r="BS11">
        <v>0</v>
      </c>
      <c r="BT11">
        <v>0</v>
      </c>
      <c r="BU11">
        <v>0</v>
      </c>
      <c r="BV11">
        <v>0</v>
      </c>
      <c r="BW11">
        <v>0</v>
      </c>
      <c r="BX11">
        <v>0</v>
      </c>
      <c r="BY11">
        <v>1</v>
      </c>
      <c r="BZ11">
        <v>0</v>
      </c>
      <c r="CA11">
        <v>0</v>
      </c>
      <c r="CB11">
        <v>0</v>
      </c>
      <c r="CC11">
        <v>0</v>
      </c>
      <c r="CD11">
        <v>0</v>
      </c>
      <c r="CE11">
        <v>0</v>
      </c>
      <c r="CF11">
        <v>0</v>
      </c>
      <c r="CG11">
        <v>0</v>
      </c>
      <c r="CH11">
        <v>0</v>
      </c>
      <c r="CI11">
        <v>0</v>
      </c>
      <c r="CJ11">
        <v>0</v>
      </c>
      <c r="CK11">
        <v>0</v>
      </c>
      <c r="CL11">
        <v>0</v>
      </c>
      <c r="CM11">
        <v>0</v>
      </c>
      <c r="CN11">
        <v>0</v>
      </c>
      <c r="CO11">
        <v>0</v>
      </c>
      <c r="CP11">
        <v>0</v>
      </c>
      <c r="CQ11">
        <v>1</v>
      </c>
    </row>
    <row r="12" spans="1:95" ht="409.6" hidden="1">
      <c r="A12" t="s">
        <v>201</v>
      </c>
      <c r="B12" t="s">
        <v>84</v>
      </c>
      <c r="C12" t="s">
        <v>102</v>
      </c>
      <c r="D12" t="s">
        <v>102</v>
      </c>
      <c r="E12" t="s">
        <v>146</v>
      </c>
      <c r="F12" s="1" t="s">
        <v>202</v>
      </c>
      <c r="G12">
        <v>2000</v>
      </c>
      <c r="H12">
        <v>2</v>
      </c>
      <c r="I12">
        <f t="shared" si="0"/>
        <v>4000</v>
      </c>
      <c r="J12">
        <v>53.412909999999897</v>
      </c>
      <c r="K12">
        <v>-8.2438900000000004</v>
      </c>
      <c r="M12" t="s">
        <v>203</v>
      </c>
      <c r="R12" t="s">
        <v>204</v>
      </c>
      <c r="S12" t="s">
        <v>205</v>
      </c>
      <c r="U12" t="s">
        <v>206</v>
      </c>
      <c r="Z12" t="s">
        <v>92</v>
      </c>
      <c r="AA12" t="s">
        <v>93</v>
      </c>
      <c r="AC12" t="s">
        <v>124</v>
      </c>
      <c r="AD12" t="s">
        <v>207</v>
      </c>
      <c r="AE12">
        <v>0</v>
      </c>
      <c r="AL12" t="s">
        <v>208</v>
      </c>
      <c r="AQ12">
        <v>0</v>
      </c>
      <c r="AS12">
        <v>0</v>
      </c>
      <c r="AT12">
        <v>0</v>
      </c>
      <c r="AW12">
        <v>0</v>
      </c>
      <c r="AZ12">
        <v>0</v>
      </c>
      <c r="BC12">
        <v>0</v>
      </c>
      <c r="BO12">
        <v>0</v>
      </c>
      <c r="BP12">
        <v>0</v>
      </c>
      <c r="BQ12">
        <v>0</v>
      </c>
      <c r="BR12">
        <v>0</v>
      </c>
      <c r="BS12">
        <v>0</v>
      </c>
      <c r="BT12">
        <v>0</v>
      </c>
      <c r="BU12">
        <v>0</v>
      </c>
      <c r="BV12">
        <v>0</v>
      </c>
      <c r="BW12">
        <v>0</v>
      </c>
      <c r="BX12">
        <v>0</v>
      </c>
      <c r="BY12">
        <v>1</v>
      </c>
      <c r="BZ12">
        <v>0</v>
      </c>
      <c r="CA12">
        <v>0</v>
      </c>
      <c r="CB12">
        <v>0</v>
      </c>
      <c r="CC12">
        <v>0</v>
      </c>
      <c r="CD12">
        <v>0</v>
      </c>
      <c r="CE12">
        <v>0</v>
      </c>
      <c r="CF12">
        <v>0</v>
      </c>
      <c r="CG12">
        <v>1</v>
      </c>
      <c r="CH12">
        <v>1</v>
      </c>
      <c r="CI12">
        <v>0</v>
      </c>
      <c r="CJ12">
        <v>0</v>
      </c>
      <c r="CK12">
        <v>0</v>
      </c>
      <c r="CL12">
        <v>0</v>
      </c>
      <c r="CM12">
        <v>0</v>
      </c>
      <c r="CN12">
        <v>0</v>
      </c>
      <c r="CO12">
        <v>0</v>
      </c>
      <c r="CP12">
        <v>0</v>
      </c>
      <c r="CQ12">
        <v>0</v>
      </c>
    </row>
    <row r="13" spans="1:95" hidden="1">
      <c r="A13" t="s">
        <v>209</v>
      </c>
      <c r="B13" t="s">
        <v>84</v>
      </c>
      <c r="C13" t="s">
        <v>102</v>
      </c>
      <c r="D13" t="s">
        <v>102</v>
      </c>
      <c r="E13" t="s">
        <v>210</v>
      </c>
      <c r="F13" t="s">
        <v>211</v>
      </c>
      <c r="G13">
        <v>20000</v>
      </c>
      <c r="H13">
        <v>4</v>
      </c>
      <c r="I13">
        <f t="shared" si="0"/>
        <v>80000</v>
      </c>
      <c r="J13">
        <v>36.678393800000002</v>
      </c>
      <c r="K13">
        <v>-119.92779470000001</v>
      </c>
      <c r="M13" t="s">
        <v>212</v>
      </c>
      <c r="O13" t="s">
        <v>213</v>
      </c>
      <c r="P13" t="s">
        <v>214</v>
      </c>
      <c r="R13" t="s">
        <v>107</v>
      </c>
      <c r="S13" t="s">
        <v>215</v>
      </c>
      <c r="T13" t="s">
        <v>216</v>
      </c>
      <c r="U13" t="s">
        <v>217</v>
      </c>
      <c r="X13" t="s">
        <v>218</v>
      </c>
      <c r="Y13" t="s">
        <v>219</v>
      </c>
      <c r="Z13" t="s">
        <v>92</v>
      </c>
      <c r="AA13" t="s">
        <v>93</v>
      </c>
      <c r="AC13" t="s">
        <v>95</v>
      </c>
      <c r="AD13" t="s">
        <v>220</v>
      </c>
      <c r="AE13">
        <v>100</v>
      </c>
      <c r="AH13" t="s">
        <v>185</v>
      </c>
      <c r="AL13" t="s">
        <v>185</v>
      </c>
      <c r="AQ13">
        <v>30</v>
      </c>
      <c r="AR13" t="s">
        <v>221</v>
      </c>
      <c r="AS13">
        <v>0</v>
      </c>
      <c r="AT13">
        <v>0</v>
      </c>
      <c r="AW13">
        <v>0</v>
      </c>
      <c r="AZ13">
        <v>0</v>
      </c>
      <c r="BC13">
        <v>0</v>
      </c>
      <c r="BO13">
        <v>0</v>
      </c>
      <c r="BP13">
        <v>0</v>
      </c>
      <c r="BQ13">
        <v>0</v>
      </c>
      <c r="BR13">
        <v>0</v>
      </c>
      <c r="BS13">
        <v>0</v>
      </c>
      <c r="BT13">
        <v>0</v>
      </c>
      <c r="BU13">
        <v>1</v>
      </c>
      <c r="BV13">
        <v>1</v>
      </c>
      <c r="BW13">
        <v>0</v>
      </c>
      <c r="BX13">
        <v>0</v>
      </c>
      <c r="BY13">
        <v>1</v>
      </c>
      <c r="BZ13">
        <v>0</v>
      </c>
      <c r="CA13">
        <v>0</v>
      </c>
      <c r="CB13">
        <v>0</v>
      </c>
      <c r="CC13">
        <v>0</v>
      </c>
      <c r="CD13">
        <v>0</v>
      </c>
      <c r="CE13">
        <v>0</v>
      </c>
      <c r="CF13">
        <v>0</v>
      </c>
      <c r="CG13">
        <v>0</v>
      </c>
      <c r="CH13">
        <v>1</v>
      </c>
      <c r="CI13">
        <v>0</v>
      </c>
      <c r="CJ13">
        <v>0</v>
      </c>
      <c r="CK13">
        <v>0</v>
      </c>
      <c r="CL13">
        <v>1</v>
      </c>
      <c r="CM13">
        <v>0</v>
      </c>
      <c r="CN13">
        <v>0</v>
      </c>
      <c r="CO13">
        <v>0</v>
      </c>
      <c r="CP13">
        <v>0</v>
      </c>
      <c r="CQ13">
        <v>0</v>
      </c>
    </row>
    <row r="14" spans="1:95" ht="409.6" hidden="1">
      <c r="A14" t="s">
        <v>222</v>
      </c>
      <c r="B14" t="s">
        <v>84</v>
      </c>
      <c r="C14" t="s">
        <v>223</v>
      </c>
      <c r="D14" t="s">
        <v>145</v>
      </c>
      <c r="E14" t="s">
        <v>146</v>
      </c>
      <c r="F14" s="1" t="s">
        <v>224</v>
      </c>
      <c r="G14">
        <v>350</v>
      </c>
      <c r="H14">
        <v>7</v>
      </c>
      <c r="I14">
        <f t="shared" si="0"/>
        <v>2450</v>
      </c>
      <c r="J14">
        <v>52.460800900000002</v>
      </c>
      <c r="K14">
        <v>-1.914995</v>
      </c>
      <c r="M14" t="s">
        <v>225</v>
      </c>
      <c r="N14" t="s">
        <v>226</v>
      </c>
      <c r="O14" t="s">
        <v>227</v>
      </c>
      <c r="P14" t="s">
        <v>118</v>
      </c>
      <c r="R14" t="s">
        <v>119</v>
      </c>
      <c r="S14" t="s">
        <v>228</v>
      </c>
      <c r="U14" t="s">
        <v>229</v>
      </c>
      <c r="Y14" t="s">
        <v>230</v>
      </c>
      <c r="Z14" t="s">
        <v>92</v>
      </c>
      <c r="AA14" t="s">
        <v>93</v>
      </c>
      <c r="AC14" t="s">
        <v>124</v>
      </c>
      <c r="AD14" t="s">
        <v>231</v>
      </c>
      <c r="AE14">
        <v>0</v>
      </c>
      <c r="AH14" t="s">
        <v>232</v>
      </c>
      <c r="AI14" t="s">
        <v>233</v>
      </c>
      <c r="AJ14" t="s">
        <v>232</v>
      </c>
      <c r="AQ14">
        <v>0</v>
      </c>
      <c r="AS14">
        <v>0</v>
      </c>
      <c r="AT14">
        <v>0</v>
      </c>
      <c r="AU14" t="s">
        <v>234</v>
      </c>
      <c r="AV14" t="s">
        <v>235</v>
      </c>
      <c r="AW14">
        <v>1760000</v>
      </c>
      <c r="AZ14">
        <v>0</v>
      </c>
      <c r="BC14">
        <v>0</v>
      </c>
      <c r="BD14" t="s">
        <v>236</v>
      </c>
      <c r="BE14" t="s">
        <v>237</v>
      </c>
      <c r="BF14" t="s">
        <v>238</v>
      </c>
      <c r="BO14">
        <v>0</v>
      </c>
      <c r="BP14">
        <v>0</v>
      </c>
      <c r="BQ14">
        <v>0</v>
      </c>
      <c r="BR14">
        <v>0</v>
      </c>
      <c r="BS14">
        <v>0</v>
      </c>
      <c r="BT14">
        <v>0</v>
      </c>
      <c r="BU14">
        <v>1</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row>
    <row r="15" spans="1:95" hidden="1">
      <c r="A15" t="s">
        <v>239</v>
      </c>
      <c r="B15" t="s">
        <v>84</v>
      </c>
      <c r="C15" t="s">
        <v>131</v>
      </c>
      <c r="D15" t="s">
        <v>145</v>
      </c>
      <c r="E15" t="s">
        <v>146</v>
      </c>
      <c r="F15" t="s">
        <v>240</v>
      </c>
      <c r="G15">
        <v>660</v>
      </c>
      <c r="H15">
        <v>1</v>
      </c>
      <c r="I15">
        <f t="shared" si="0"/>
        <v>660</v>
      </c>
      <c r="J15">
        <v>43.6289467</v>
      </c>
      <c r="K15">
        <v>-79.394419900000003</v>
      </c>
      <c r="M15" t="s">
        <v>241</v>
      </c>
      <c r="N15" t="s">
        <v>242</v>
      </c>
      <c r="O15" t="s">
        <v>193</v>
      </c>
      <c r="P15" t="s">
        <v>194</v>
      </c>
      <c r="R15" t="s">
        <v>195</v>
      </c>
      <c r="S15" t="s">
        <v>243</v>
      </c>
      <c r="U15" t="s">
        <v>244</v>
      </c>
      <c r="X15" t="s">
        <v>198</v>
      </c>
      <c r="Y15" t="s">
        <v>245</v>
      </c>
      <c r="Z15" t="s">
        <v>92</v>
      </c>
      <c r="AA15" t="s">
        <v>93</v>
      </c>
      <c r="AC15" t="s">
        <v>112</v>
      </c>
      <c r="AD15" t="s">
        <v>245</v>
      </c>
      <c r="AE15">
        <v>0</v>
      </c>
      <c r="AQ15">
        <v>0</v>
      </c>
      <c r="AS15">
        <v>0</v>
      </c>
      <c r="AT15">
        <v>0</v>
      </c>
      <c r="AU15" t="s">
        <v>187</v>
      </c>
      <c r="AV15" t="s">
        <v>246</v>
      </c>
      <c r="AW15">
        <v>0</v>
      </c>
      <c r="AX15" t="s">
        <v>234</v>
      </c>
      <c r="AY15" t="s">
        <v>247</v>
      </c>
      <c r="AZ15">
        <v>0</v>
      </c>
      <c r="BA15" t="s">
        <v>248</v>
      </c>
      <c r="BB15" t="s">
        <v>249</v>
      </c>
      <c r="BC15">
        <v>0</v>
      </c>
      <c r="BO15">
        <v>0</v>
      </c>
      <c r="BP15">
        <v>0</v>
      </c>
      <c r="BQ15">
        <v>0</v>
      </c>
      <c r="BR15">
        <v>0</v>
      </c>
      <c r="BS15">
        <v>0</v>
      </c>
      <c r="BT15">
        <v>0</v>
      </c>
      <c r="BU15">
        <v>1</v>
      </c>
      <c r="BV15">
        <v>0</v>
      </c>
      <c r="BW15">
        <v>0</v>
      </c>
      <c r="BX15">
        <v>0</v>
      </c>
      <c r="BY15">
        <v>1</v>
      </c>
      <c r="BZ15">
        <v>0</v>
      </c>
      <c r="CA15">
        <v>0</v>
      </c>
      <c r="CB15">
        <v>0</v>
      </c>
      <c r="CC15">
        <v>0</v>
      </c>
      <c r="CD15">
        <v>0</v>
      </c>
      <c r="CE15">
        <v>0</v>
      </c>
      <c r="CF15">
        <v>0</v>
      </c>
      <c r="CG15">
        <v>0</v>
      </c>
      <c r="CH15">
        <v>0</v>
      </c>
      <c r="CI15">
        <v>0</v>
      </c>
      <c r="CJ15">
        <v>0</v>
      </c>
      <c r="CK15">
        <v>0</v>
      </c>
      <c r="CL15">
        <v>0</v>
      </c>
      <c r="CM15">
        <v>0</v>
      </c>
      <c r="CN15">
        <v>0</v>
      </c>
      <c r="CO15">
        <v>0</v>
      </c>
      <c r="CP15">
        <v>0</v>
      </c>
      <c r="CQ15">
        <v>0</v>
      </c>
    </row>
    <row r="16" spans="1:95" hidden="1">
      <c r="A16" t="s">
        <v>250</v>
      </c>
      <c r="B16" t="s">
        <v>84</v>
      </c>
      <c r="C16" t="s">
        <v>102</v>
      </c>
      <c r="D16" t="s">
        <v>102</v>
      </c>
      <c r="E16" t="s">
        <v>13</v>
      </c>
      <c r="F16" t="s">
        <v>251</v>
      </c>
      <c r="G16">
        <v>5000</v>
      </c>
      <c r="H16">
        <v>0</v>
      </c>
      <c r="I16">
        <f t="shared" si="0"/>
        <v>0</v>
      </c>
      <c r="J16">
        <v>12.5092044</v>
      </c>
      <c r="K16">
        <v>-70.008630600000004</v>
      </c>
      <c r="M16" t="s">
        <v>252</v>
      </c>
      <c r="O16" t="s">
        <v>253</v>
      </c>
      <c r="P16" t="s">
        <v>254</v>
      </c>
      <c r="R16" t="s">
        <v>254</v>
      </c>
      <c r="S16" t="s">
        <v>255</v>
      </c>
      <c r="T16" t="s">
        <v>256</v>
      </c>
      <c r="Y16" t="s">
        <v>257</v>
      </c>
      <c r="Z16" t="s">
        <v>123</v>
      </c>
      <c r="AA16" t="s">
        <v>93</v>
      </c>
      <c r="AC16" t="s">
        <v>112</v>
      </c>
      <c r="AD16" t="s">
        <v>257</v>
      </c>
      <c r="AE16">
        <v>0</v>
      </c>
      <c r="AH16" t="s">
        <v>199</v>
      </c>
      <c r="AQ16">
        <v>20</v>
      </c>
      <c r="AS16">
        <v>0</v>
      </c>
      <c r="AT16">
        <v>0</v>
      </c>
      <c r="AW16">
        <v>0</v>
      </c>
      <c r="AZ16">
        <v>0</v>
      </c>
      <c r="BC16">
        <v>0</v>
      </c>
      <c r="BO16">
        <v>0</v>
      </c>
      <c r="BP16">
        <v>0</v>
      </c>
      <c r="BQ16">
        <v>0</v>
      </c>
      <c r="BR16">
        <v>0</v>
      </c>
      <c r="BS16">
        <v>0</v>
      </c>
      <c r="BT16">
        <v>0</v>
      </c>
      <c r="BU16">
        <v>0</v>
      </c>
      <c r="BV16">
        <v>0</v>
      </c>
      <c r="BW16">
        <v>0</v>
      </c>
      <c r="BX16">
        <v>0</v>
      </c>
      <c r="BY16">
        <v>0</v>
      </c>
      <c r="BZ16">
        <v>0</v>
      </c>
      <c r="CA16">
        <v>0</v>
      </c>
      <c r="CB16">
        <v>0</v>
      </c>
      <c r="CC16">
        <v>0</v>
      </c>
      <c r="CD16">
        <v>0</v>
      </c>
      <c r="CE16">
        <v>0</v>
      </c>
      <c r="CF16">
        <v>0</v>
      </c>
      <c r="CG16">
        <v>1</v>
      </c>
      <c r="CH16">
        <v>0</v>
      </c>
      <c r="CI16">
        <v>1</v>
      </c>
      <c r="CJ16">
        <v>0</v>
      </c>
      <c r="CK16">
        <v>0</v>
      </c>
      <c r="CL16">
        <v>0</v>
      </c>
      <c r="CM16">
        <v>0</v>
      </c>
      <c r="CN16">
        <v>0</v>
      </c>
      <c r="CO16">
        <v>0</v>
      </c>
      <c r="CP16">
        <v>0</v>
      </c>
      <c r="CQ16">
        <v>0</v>
      </c>
    </row>
    <row r="17" spans="1:95" hidden="1">
      <c r="A17" t="s">
        <v>258</v>
      </c>
      <c r="B17" t="s">
        <v>84</v>
      </c>
      <c r="C17" t="s">
        <v>131</v>
      </c>
      <c r="D17" t="s">
        <v>131</v>
      </c>
      <c r="E17" t="s">
        <v>210</v>
      </c>
      <c r="F17" t="s">
        <v>259</v>
      </c>
      <c r="G17">
        <v>330000</v>
      </c>
      <c r="H17">
        <v>6</v>
      </c>
      <c r="I17">
        <f t="shared" si="0"/>
        <v>1980000</v>
      </c>
      <c r="J17">
        <v>54.844877199999999</v>
      </c>
      <c r="K17">
        <v>-5.8000087000000002</v>
      </c>
      <c r="M17" t="s">
        <v>260</v>
      </c>
      <c r="O17" t="s">
        <v>261</v>
      </c>
      <c r="P17" t="s">
        <v>262</v>
      </c>
      <c r="R17" t="s">
        <v>119</v>
      </c>
      <c r="S17" t="s">
        <v>263</v>
      </c>
      <c r="T17" t="s">
        <v>264</v>
      </c>
      <c r="Y17" t="s">
        <v>265</v>
      </c>
      <c r="Z17" t="s">
        <v>92</v>
      </c>
      <c r="AA17" t="s">
        <v>93</v>
      </c>
      <c r="AC17" t="s">
        <v>112</v>
      </c>
      <c r="AD17" t="s">
        <v>265</v>
      </c>
      <c r="AE17">
        <v>0</v>
      </c>
      <c r="AH17" t="s">
        <v>266</v>
      </c>
      <c r="AQ17">
        <v>0</v>
      </c>
      <c r="AS17">
        <v>0</v>
      </c>
      <c r="AT17">
        <v>0</v>
      </c>
      <c r="AU17" t="s">
        <v>267</v>
      </c>
      <c r="AV17" t="s">
        <v>268</v>
      </c>
      <c r="AW17">
        <v>7100000</v>
      </c>
      <c r="AZ17">
        <v>0</v>
      </c>
      <c r="BC17">
        <v>0</v>
      </c>
      <c r="BO17">
        <v>0</v>
      </c>
      <c r="BP17">
        <v>0</v>
      </c>
      <c r="BQ17">
        <v>0</v>
      </c>
      <c r="BR17">
        <v>0</v>
      </c>
      <c r="BS17">
        <v>0</v>
      </c>
      <c r="BT17">
        <v>0</v>
      </c>
      <c r="BU17">
        <v>1</v>
      </c>
      <c r="BV17">
        <v>0</v>
      </c>
      <c r="BW17">
        <v>0</v>
      </c>
      <c r="BX17">
        <v>0</v>
      </c>
      <c r="BY17">
        <v>0</v>
      </c>
      <c r="BZ17">
        <v>0</v>
      </c>
      <c r="CA17">
        <v>0</v>
      </c>
      <c r="CB17">
        <v>0</v>
      </c>
      <c r="CC17">
        <v>0</v>
      </c>
      <c r="CD17">
        <v>0</v>
      </c>
      <c r="CE17">
        <v>0</v>
      </c>
      <c r="CF17">
        <v>0</v>
      </c>
      <c r="CG17">
        <v>1</v>
      </c>
      <c r="CH17">
        <v>1</v>
      </c>
      <c r="CI17">
        <v>0</v>
      </c>
      <c r="CJ17">
        <v>0</v>
      </c>
      <c r="CK17">
        <v>0</v>
      </c>
      <c r="CL17">
        <v>0</v>
      </c>
      <c r="CM17">
        <v>0</v>
      </c>
      <c r="CN17">
        <v>0</v>
      </c>
      <c r="CO17">
        <v>0</v>
      </c>
      <c r="CP17">
        <v>0</v>
      </c>
      <c r="CQ17">
        <v>0</v>
      </c>
    </row>
    <row r="18" spans="1:95" ht="409.6" hidden="1">
      <c r="A18" t="s">
        <v>269</v>
      </c>
      <c r="B18" t="s">
        <v>84</v>
      </c>
      <c r="C18" t="s">
        <v>131</v>
      </c>
      <c r="D18" t="s">
        <v>145</v>
      </c>
      <c r="E18" t="s">
        <v>210</v>
      </c>
      <c r="F18" s="1" t="s">
        <v>270</v>
      </c>
      <c r="G18">
        <v>500</v>
      </c>
      <c r="H18">
        <v>3</v>
      </c>
      <c r="I18">
        <f t="shared" si="0"/>
        <v>1500</v>
      </c>
      <c r="J18">
        <v>44.0570375</v>
      </c>
      <c r="K18">
        <v>-64.687023600000003</v>
      </c>
      <c r="M18" t="s">
        <v>271</v>
      </c>
      <c r="N18" t="s">
        <v>272</v>
      </c>
      <c r="O18" t="s">
        <v>273</v>
      </c>
      <c r="P18" t="s">
        <v>274</v>
      </c>
      <c r="R18" t="s">
        <v>195</v>
      </c>
      <c r="S18" t="s">
        <v>275</v>
      </c>
      <c r="T18" t="s">
        <v>276</v>
      </c>
      <c r="Z18" t="s">
        <v>92</v>
      </c>
      <c r="AA18" t="s">
        <v>93</v>
      </c>
      <c r="AB18" t="s">
        <v>277</v>
      </c>
      <c r="AC18" t="s">
        <v>95</v>
      </c>
      <c r="AD18" t="s">
        <v>278</v>
      </c>
      <c r="AE18">
        <v>0</v>
      </c>
      <c r="AH18" t="s">
        <v>279</v>
      </c>
      <c r="AJ18" t="s">
        <v>280</v>
      </c>
      <c r="AL18" t="s">
        <v>281</v>
      </c>
      <c r="AQ18">
        <v>20</v>
      </c>
      <c r="AS18">
        <v>0</v>
      </c>
      <c r="AT18">
        <v>0</v>
      </c>
      <c r="AW18">
        <v>0</v>
      </c>
      <c r="AZ18">
        <v>0</v>
      </c>
      <c r="BC18">
        <v>0</v>
      </c>
      <c r="BO18">
        <v>0</v>
      </c>
      <c r="BP18">
        <v>0</v>
      </c>
      <c r="BQ18">
        <v>0</v>
      </c>
      <c r="BR18">
        <v>0</v>
      </c>
      <c r="BS18">
        <v>1</v>
      </c>
      <c r="BT18">
        <v>1</v>
      </c>
      <c r="BU18">
        <v>1</v>
      </c>
      <c r="BV18">
        <v>0</v>
      </c>
      <c r="BW18">
        <v>0</v>
      </c>
      <c r="BX18">
        <v>0</v>
      </c>
      <c r="BY18">
        <v>0</v>
      </c>
      <c r="BZ18">
        <v>1</v>
      </c>
      <c r="CA18">
        <v>0</v>
      </c>
      <c r="CB18">
        <v>0</v>
      </c>
      <c r="CC18">
        <v>1</v>
      </c>
      <c r="CD18">
        <v>0</v>
      </c>
      <c r="CE18">
        <v>1</v>
      </c>
      <c r="CF18">
        <v>0</v>
      </c>
      <c r="CG18">
        <v>0</v>
      </c>
      <c r="CH18">
        <v>1</v>
      </c>
      <c r="CI18">
        <v>0</v>
      </c>
      <c r="CJ18">
        <v>0</v>
      </c>
      <c r="CK18">
        <v>0</v>
      </c>
      <c r="CL18">
        <v>0</v>
      </c>
      <c r="CM18">
        <v>0</v>
      </c>
      <c r="CN18">
        <v>0</v>
      </c>
      <c r="CO18">
        <v>0</v>
      </c>
      <c r="CP18">
        <v>0</v>
      </c>
      <c r="CQ18">
        <v>0</v>
      </c>
    </row>
    <row r="19" spans="1:95" hidden="1">
      <c r="A19" t="s">
        <v>282</v>
      </c>
      <c r="B19" t="s">
        <v>84</v>
      </c>
      <c r="C19" t="s">
        <v>102</v>
      </c>
      <c r="D19" t="s">
        <v>102</v>
      </c>
      <c r="E19" t="s">
        <v>146</v>
      </c>
      <c r="F19" t="s">
        <v>283</v>
      </c>
      <c r="G19">
        <v>30</v>
      </c>
      <c r="H19">
        <v>4</v>
      </c>
      <c r="I19">
        <f t="shared" si="0"/>
        <v>120</v>
      </c>
      <c r="J19">
        <v>33.420941200000001</v>
      </c>
      <c r="K19">
        <v>-117.432145199999</v>
      </c>
      <c r="M19" t="s">
        <v>284</v>
      </c>
      <c r="O19" t="s">
        <v>285</v>
      </c>
      <c r="P19" t="s">
        <v>214</v>
      </c>
      <c r="R19" t="s">
        <v>107</v>
      </c>
      <c r="S19" t="s">
        <v>286</v>
      </c>
      <c r="T19" t="s">
        <v>287</v>
      </c>
      <c r="U19" t="s">
        <v>288</v>
      </c>
      <c r="V19" t="s">
        <v>289</v>
      </c>
      <c r="Z19" t="s">
        <v>92</v>
      </c>
      <c r="AA19" t="s">
        <v>164</v>
      </c>
      <c r="AC19" t="s">
        <v>124</v>
      </c>
      <c r="AD19" t="s">
        <v>290</v>
      </c>
      <c r="AE19">
        <v>100</v>
      </c>
      <c r="AH19" t="s">
        <v>291</v>
      </c>
      <c r="AI19" t="s">
        <v>292</v>
      </c>
      <c r="AJ19" t="s">
        <v>290</v>
      </c>
      <c r="AK19" t="s">
        <v>290</v>
      </c>
      <c r="AL19" t="s">
        <v>290</v>
      </c>
      <c r="AM19" t="s">
        <v>293</v>
      </c>
      <c r="AQ19">
        <v>30</v>
      </c>
      <c r="AR19" t="s">
        <v>294</v>
      </c>
      <c r="AS19">
        <v>3960000</v>
      </c>
      <c r="AT19">
        <v>0</v>
      </c>
      <c r="AU19" t="s">
        <v>267</v>
      </c>
      <c r="AV19" t="s">
        <v>295</v>
      </c>
      <c r="AW19">
        <v>2260000</v>
      </c>
      <c r="AX19" t="s">
        <v>296</v>
      </c>
      <c r="AY19" t="s">
        <v>297</v>
      </c>
      <c r="AZ19">
        <v>1700000</v>
      </c>
      <c r="BC19">
        <v>0</v>
      </c>
      <c r="BO19">
        <v>0</v>
      </c>
      <c r="BP19">
        <v>0</v>
      </c>
      <c r="BQ19">
        <v>0</v>
      </c>
      <c r="BR19">
        <v>0</v>
      </c>
      <c r="BS19">
        <v>0</v>
      </c>
      <c r="BT19">
        <v>0</v>
      </c>
      <c r="BU19">
        <v>0</v>
      </c>
      <c r="BV19">
        <v>0</v>
      </c>
      <c r="BW19">
        <v>0</v>
      </c>
      <c r="BX19">
        <v>0</v>
      </c>
      <c r="BY19">
        <v>0</v>
      </c>
      <c r="BZ19">
        <v>1</v>
      </c>
      <c r="CA19">
        <v>0</v>
      </c>
      <c r="CB19">
        <v>1</v>
      </c>
      <c r="CC19">
        <v>1</v>
      </c>
      <c r="CD19">
        <v>0</v>
      </c>
      <c r="CE19">
        <v>0</v>
      </c>
      <c r="CF19">
        <v>0</v>
      </c>
      <c r="CG19">
        <v>1</v>
      </c>
      <c r="CH19">
        <v>0</v>
      </c>
      <c r="CI19">
        <v>0</v>
      </c>
      <c r="CJ19">
        <v>0</v>
      </c>
      <c r="CK19">
        <v>0</v>
      </c>
      <c r="CL19">
        <v>0</v>
      </c>
      <c r="CM19">
        <v>0</v>
      </c>
      <c r="CN19">
        <v>0</v>
      </c>
      <c r="CO19">
        <v>0</v>
      </c>
      <c r="CP19">
        <v>0</v>
      </c>
      <c r="CQ19">
        <v>0</v>
      </c>
    </row>
    <row r="20" spans="1:95" hidden="1">
      <c r="A20" t="s">
        <v>298</v>
      </c>
      <c r="B20" t="s">
        <v>84</v>
      </c>
      <c r="C20" t="s">
        <v>102</v>
      </c>
      <c r="D20" t="s">
        <v>102</v>
      </c>
      <c r="E20" t="s">
        <v>146</v>
      </c>
      <c r="F20" t="s">
        <v>299</v>
      </c>
      <c r="G20">
        <v>420</v>
      </c>
      <c r="H20">
        <v>0.13</v>
      </c>
      <c r="I20">
        <f t="shared" si="0"/>
        <v>54.6</v>
      </c>
      <c r="J20">
        <v>50.9323312</v>
      </c>
      <c r="K20">
        <v>6.3782481000000004</v>
      </c>
      <c r="M20" t="s">
        <v>241</v>
      </c>
      <c r="N20" t="s">
        <v>300</v>
      </c>
      <c r="O20" t="s">
        <v>301</v>
      </c>
      <c r="P20" t="s">
        <v>302</v>
      </c>
      <c r="R20" t="s">
        <v>303</v>
      </c>
      <c r="S20" t="s">
        <v>304</v>
      </c>
      <c r="U20" t="s">
        <v>305</v>
      </c>
      <c r="Y20" t="s">
        <v>306</v>
      </c>
      <c r="Z20" t="s">
        <v>307</v>
      </c>
      <c r="AA20" t="s">
        <v>93</v>
      </c>
      <c r="AC20" t="s">
        <v>95</v>
      </c>
      <c r="AD20" t="s">
        <v>176</v>
      </c>
      <c r="AE20">
        <v>0</v>
      </c>
      <c r="AQ20">
        <v>0</v>
      </c>
      <c r="AS20">
        <v>0</v>
      </c>
      <c r="AT20">
        <v>0</v>
      </c>
      <c r="AW20">
        <v>0</v>
      </c>
      <c r="AZ20">
        <v>0</v>
      </c>
      <c r="BC20">
        <v>0</v>
      </c>
      <c r="BO20">
        <v>0</v>
      </c>
      <c r="BP20">
        <v>0</v>
      </c>
      <c r="BQ20">
        <v>0</v>
      </c>
      <c r="BR20">
        <v>0</v>
      </c>
      <c r="BS20">
        <v>0</v>
      </c>
      <c r="BT20">
        <v>0</v>
      </c>
      <c r="BU20">
        <v>1</v>
      </c>
      <c r="BV20">
        <v>0</v>
      </c>
      <c r="BW20">
        <v>0</v>
      </c>
      <c r="BX20">
        <v>0</v>
      </c>
      <c r="BY20">
        <v>1</v>
      </c>
      <c r="BZ20">
        <v>0</v>
      </c>
      <c r="CA20">
        <v>0</v>
      </c>
      <c r="CB20">
        <v>0</v>
      </c>
      <c r="CC20">
        <v>0</v>
      </c>
      <c r="CD20">
        <v>0</v>
      </c>
      <c r="CE20">
        <v>0</v>
      </c>
      <c r="CF20">
        <v>0</v>
      </c>
      <c r="CG20">
        <v>0</v>
      </c>
      <c r="CH20">
        <v>0</v>
      </c>
      <c r="CI20">
        <v>0</v>
      </c>
      <c r="CJ20">
        <v>0</v>
      </c>
      <c r="CK20">
        <v>0</v>
      </c>
      <c r="CL20">
        <v>0</v>
      </c>
      <c r="CM20">
        <v>0</v>
      </c>
      <c r="CN20">
        <v>0</v>
      </c>
      <c r="CO20">
        <v>0</v>
      </c>
      <c r="CP20">
        <v>0</v>
      </c>
      <c r="CQ20">
        <v>0</v>
      </c>
    </row>
    <row r="21" spans="1:95" hidden="1">
      <c r="A21" t="s">
        <v>308</v>
      </c>
      <c r="B21" t="s">
        <v>84</v>
      </c>
      <c r="C21" t="s">
        <v>102</v>
      </c>
      <c r="D21" t="s">
        <v>102</v>
      </c>
      <c r="E21" t="s">
        <v>146</v>
      </c>
      <c r="F21" t="s">
        <v>309</v>
      </c>
      <c r="G21">
        <v>500</v>
      </c>
      <c r="H21">
        <v>0</v>
      </c>
      <c r="I21">
        <f t="shared" si="0"/>
        <v>0</v>
      </c>
      <c r="J21">
        <v>2.3354965999999999</v>
      </c>
      <c r="K21">
        <v>37.994345299999999</v>
      </c>
      <c r="M21" t="s">
        <v>310</v>
      </c>
      <c r="P21" t="s">
        <v>311</v>
      </c>
      <c r="R21" t="s">
        <v>312</v>
      </c>
      <c r="S21" t="s">
        <v>313</v>
      </c>
      <c r="T21" t="s">
        <v>314</v>
      </c>
      <c r="Z21" t="s">
        <v>92</v>
      </c>
      <c r="AA21" t="s">
        <v>93</v>
      </c>
      <c r="AB21" t="s">
        <v>315</v>
      </c>
      <c r="AC21" t="s">
        <v>95</v>
      </c>
      <c r="AE21">
        <v>0</v>
      </c>
      <c r="AH21" t="s">
        <v>113</v>
      </c>
      <c r="AI21" t="s">
        <v>113</v>
      </c>
      <c r="AJ21" t="s">
        <v>316</v>
      </c>
      <c r="AQ21">
        <v>0</v>
      </c>
      <c r="AS21">
        <v>0</v>
      </c>
      <c r="AT21">
        <v>0</v>
      </c>
      <c r="AW21">
        <v>0</v>
      </c>
      <c r="AZ21">
        <v>0</v>
      </c>
      <c r="BC21">
        <v>0</v>
      </c>
      <c r="BO21">
        <v>0</v>
      </c>
      <c r="BP21">
        <v>0</v>
      </c>
      <c r="BQ21">
        <v>0</v>
      </c>
      <c r="BR21">
        <v>0</v>
      </c>
      <c r="BS21">
        <v>0</v>
      </c>
      <c r="BT21">
        <v>0</v>
      </c>
      <c r="BU21">
        <v>1</v>
      </c>
      <c r="BV21">
        <v>0</v>
      </c>
      <c r="BW21">
        <v>0</v>
      </c>
      <c r="BX21">
        <v>0</v>
      </c>
      <c r="BY21">
        <v>0</v>
      </c>
      <c r="BZ21">
        <v>0</v>
      </c>
      <c r="CA21">
        <v>0</v>
      </c>
      <c r="CB21">
        <v>0</v>
      </c>
      <c r="CC21">
        <v>1</v>
      </c>
      <c r="CD21">
        <v>1</v>
      </c>
      <c r="CE21">
        <v>0</v>
      </c>
      <c r="CF21">
        <v>0</v>
      </c>
      <c r="CG21">
        <v>1</v>
      </c>
      <c r="CH21">
        <v>0</v>
      </c>
      <c r="CI21">
        <v>0</v>
      </c>
      <c r="CJ21">
        <v>0</v>
      </c>
      <c r="CK21">
        <v>0</v>
      </c>
      <c r="CL21">
        <v>0</v>
      </c>
      <c r="CM21">
        <v>0</v>
      </c>
      <c r="CN21">
        <v>0</v>
      </c>
      <c r="CO21">
        <v>0</v>
      </c>
      <c r="CP21">
        <v>0</v>
      </c>
      <c r="CQ21">
        <v>0</v>
      </c>
    </row>
    <row r="22" spans="1:95" hidden="1">
      <c r="A22" t="s">
        <v>317</v>
      </c>
      <c r="B22" t="s">
        <v>84</v>
      </c>
      <c r="C22" t="s">
        <v>131</v>
      </c>
      <c r="D22" t="s">
        <v>131</v>
      </c>
      <c r="E22" t="s">
        <v>13</v>
      </c>
      <c r="F22" t="s">
        <v>318</v>
      </c>
      <c r="G22">
        <v>0</v>
      </c>
      <c r="H22">
        <v>0</v>
      </c>
      <c r="I22">
        <f t="shared" si="0"/>
        <v>0</v>
      </c>
      <c r="J22">
        <v>34.055103000000003</v>
      </c>
      <c r="K22">
        <v>-117.7499909</v>
      </c>
      <c r="M22" t="s">
        <v>225</v>
      </c>
      <c r="O22" t="s">
        <v>319</v>
      </c>
      <c r="P22" t="s">
        <v>214</v>
      </c>
      <c r="R22" t="s">
        <v>107</v>
      </c>
      <c r="S22" t="s">
        <v>320</v>
      </c>
      <c r="T22" t="s">
        <v>321</v>
      </c>
      <c r="Y22" t="s">
        <v>322</v>
      </c>
      <c r="Z22" t="s">
        <v>92</v>
      </c>
      <c r="AA22" t="s">
        <v>93</v>
      </c>
      <c r="AC22" t="s">
        <v>95</v>
      </c>
      <c r="AD22" t="s">
        <v>322</v>
      </c>
      <c r="AE22">
        <v>0</v>
      </c>
      <c r="AQ22">
        <v>0</v>
      </c>
      <c r="AS22">
        <v>0</v>
      </c>
      <c r="AT22">
        <v>0</v>
      </c>
      <c r="AU22" t="s">
        <v>296</v>
      </c>
      <c r="AV22" t="s">
        <v>323</v>
      </c>
      <c r="AW22">
        <v>1620000</v>
      </c>
      <c r="AZ22">
        <v>0</v>
      </c>
      <c r="BC22">
        <v>0</v>
      </c>
      <c r="BD22" t="s">
        <v>324</v>
      </c>
      <c r="BO22">
        <v>0</v>
      </c>
      <c r="BP22">
        <v>0</v>
      </c>
      <c r="BQ22">
        <v>0</v>
      </c>
      <c r="BR22">
        <v>0</v>
      </c>
      <c r="BS22">
        <v>0</v>
      </c>
      <c r="BT22">
        <v>0</v>
      </c>
      <c r="BU22">
        <v>1</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row>
    <row r="23" spans="1:95" hidden="1">
      <c r="A23" t="s">
        <v>325</v>
      </c>
      <c r="B23" t="s">
        <v>84</v>
      </c>
      <c r="C23" t="s">
        <v>102</v>
      </c>
      <c r="D23" t="s">
        <v>102</v>
      </c>
      <c r="E23" t="s">
        <v>210</v>
      </c>
      <c r="F23" t="s">
        <v>326</v>
      </c>
      <c r="G23">
        <v>25</v>
      </c>
      <c r="H23">
        <v>0.62</v>
      </c>
      <c r="I23">
        <f t="shared" si="0"/>
        <v>15.5</v>
      </c>
      <c r="J23">
        <v>32.8807318</v>
      </c>
      <c r="K23">
        <v>-117.24019989999999</v>
      </c>
      <c r="M23" t="s">
        <v>327</v>
      </c>
      <c r="N23" t="s">
        <v>328</v>
      </c>
      <c r="O23" t="s">
        <v>329</v>
      </c>
      <c r="P23" t="s">
        <v>330</v>
      </c>
      <c r="R23" t="s">
        <v>107</v>
      </c>
      <c r="S23" t="s">
        <v>331</v>
      </c>
      <c r="T23" t="s">
        <v>332</v>
      </c>
      <c r="X23" t="s">
        <v>218</v>
      </c>
      <c r="Z23" t="s">
        <v>92</v>
      </c>
      <c r="AA23" t="s">
        <v>93</v>
      </c>
      <c r="AC23" t="s">
        <v>95</v>
      </c>
      <c r="AD23" t="s">
        <v>333</v>
      </c>
      <c r="AE23">
        <v>0</v>
      </c>
      <c r="AH23" t="s">
        <v>185</v>
      </c>
      <c r="AQ23">
        <v>0</v>
      </c>
      <c r="AS23">
        <v>0</v>
      </c>
      <c r="AT23">
        <v>0</v>
      </c>
      <c r="AW23">
        <v>0</v>
      </c>
      <c r="AZ23">
        <v>0</v>
      </c>
      <c r="BC23">
        <v>0</v>
      </c>
      <c r="BO23">
        <v>0</v>
      </c>
      <c r="BP23">
        <v>0</v>
      </c>
      <c r="BQ23">
        <v>0</v>
      </c>
      <c r="BR23">
        <v>0</v>
      </c>
      <c r="BS23">
        <v>0</v>
      </c>
      <c r="BT23">
        <v>0</v>
      </c>
      <c r="BU23">
        <v>1</v>
      </c>
      <c r="BV23">
        <v>0</v>
      </c>
      <c r="BW23">
        <v>0</v>
      </c>
      <c r="BX23">
        <v>1</v>
      </c>
      <c r="BY23">
        <v>0</v>
      </c>
      <c r="BZ23">
        <v>0</v>
      </c>
      <c r="CA23">
        <v>0</v>
      </c>
      <c r="CB23">
        <v>0</v>
      </c>
      <c r="CC23">
        <v>0</v>
      </c>
      <c r="CD23">
        <v>0</v>
      </c>
      <c r="CE23">
        <v>0</v>
      </c>
      <c r="CF23">
        <v>0</v>
      </c>
      <c r="CG23">
        <v>0</v>
      </c>
      <c r="CH23">
        <v>1</v>
      </c>
      <c r="CI23">
        <v>0</v>
      </c>
      <c r="CJ23">
        <v>0</v>
      </c>
      <c r="CK23">
        <v>0</v>
      </c>
      <c r="CL23">
        <v>0</v>
      </c>
      <c r="CM23">
        <v>0</v>
      </c>
      <c r="CN23">
        <v>0</v>
      </c>
      <c r="CO23">
        <v>0</v>
      </c>
      <c r="CP23">
        <v>0</v>
      </c>
      <c r="CQ23">
        <v>0</v>
      </c>
    </row>
    <row r="24" spans="1:95" hidden="1">
      <c r="A24" t="s">
        <v>334</v>
      </c>
      <c r="B24" t="s">
        <v>84</v>
      </c>
      <c r="C24" t="s">
        <v>102</v>
      </c>
      <c r="D24" t="s">
        <v>102</v>
      </c>
      <c r="E24" t="s">
        <v>146</v>
      </c>
      <c r="F24" t="s">
        <v>335</v>
      </c>
      <c r="G24">
        <v>320</v>
      </c>
      <c r="H24">
        <v>0.8</v>
      </c>
      <c r="I24">
        <f t="shared" si="0"/>
        <v>256</v>
      </c>
      <c r="J24">
        <v>53.349988799999998</v>
      </c>
      <c r="K24">
        <v>-7.1989628999999997</v>
      </c>
      <c r="M24" t="s">
        <v>336</v>
      </c>
      <c r="O24" t="s">
        <v>337</v>
      </c>
      <c r="P24" t="s">
        <v>338</v>
      </c>
      <c r="R24" t="s">
        <v>204</v>
      </c>
      <c r="S24" t="s">
        <v>339</v>
      </c>
      <c r="T24" t="s">
        <v>340</v>
      </c>
      <c r="Y24" t="s">
        <v>341</v>
      </c>
      <c r="Z24" t="s">
        <v>307</v>
      </c>
      <c r="AA24" t="s">
        <v>164</v>
      </c>
      <c r="AB24" t="s">
        <v>342</v>
      </c>
      <c r="AC24" t="s">
        <v>95</v>
      </c>
      <c r="AD24" t="s">
        <v>343</v>
      </c>
      <c r="AE24">
        <v>0</v>
      </c>
      <c r="AH24" t="s">
        <v>344</v>
      </c>
      <c r="AI24" t="s">
        <v>345</v>
      </c>
      <c r="AL24" t="s">
        <v>343</v>
      </c>
      <c r="AQ24">
        <v>20</v>
      </c>
      <c r="AS24">
        <v>0</v>
      </c>
      <c r="AT24">
        <v>0</v>
      </c>
      <c r="AW24">
        <v>0</v>
      </c>
      <c r="AZ24">
        <v>0</v>
      </c>
      <c r="BC24">
        <v>0</v>
      </c>
      <c r="BD24" t="s">
        <v>346</v>
      </c>
      <c r="BO24">
        <v>0</v>
      </c>
      <c r="BP24">
        <v>0</v>
      </c>
      <c r="BQ24">
        <v>0</v>
      </c>
      <c r="BR24">
        <v>0</v>
      </c>
      <c r="BS24">
        <v>0</v>
      </c>
      <c r="BT24">
        <v>0</v>
      </c>
      <c r="BU24">
        <v>0</v>
      </c>
      <c r="BV24">
        <v>0</v>
      </c>
      <c r="BW24">
        <v>0</v>
      </c>
      <c r="BX24">
        <v>1</v>
      </c>
      <c r="BY24">
        <v>1</v>
      </c>
      <c r="BZ24">
        <v>1</v>
      </c>
      <c r="CA24">
        <v>0</v>
      </c>
      <c r="CB24">
        <v>0</v>
      </c>
      <c r="CC24">
        <v>0</v>
      </c>
      <c r="CD24">
        <v>0</v>
      </c>
      <c r="CE24">
        <v>0</v>
      </c>
      <c r="CF24">
        <v>0</v>
      </c>
      <c r="CG24">
        <v>0</v>
      </c>
      <c r="CH24">
        <v>0</v>
      </c>
      <c r="CI24">
        <v>0</v>
      </c>
      <c r="CJ24">
        <v>0</v>
      </c>
      <c r="CK24">
        <v>0</v>
      </c>
      <c r="CL24">
        <v>0</v>
      </c>
      <c r="CM24">
        <v>0</v>
      </c>
      <c r="CN24">
        <v>0</v>
      </c>
      <c r="CO24">
        <v>0</v>
      </c>
      <c r="CP24">
        <v>0</v>
      </c>
      <c r="CQ24">
        <v>1</v>
      </c>
    </row>
    <row r="25" spans="1:95" hidden="1">
      <c r="A25" t="s">
        <v>347</v>
      </c>
      <c r="B25" t="s">
        <v>84</v>
      </c>
      <c r="C25" t="s">
        <v>102</v>
      </c>
      <c r="D25" t="s">
        <v>102</v>
      </c>
      <c r="E25" t="s">
        <v>190</v>
      </c>
      <c r="F25" t="s">
        <v>348</v>
      </c>
      <c r="G25">
        <v>320</v>
      </c>
      <c r="H25">
        <v>0.8</v>
      </c>
      <c r="I25">
        <f t="shared" si="0"/>
        <v>256</v>
      </c>
      <c r="J25">
        <v>61.1688233</v>
      </c>
      <c r="K25">
        <v>-149.9106884</v>
      </c>
      <c r="M25" t="s">
        <v>349</v>
      </c>
      <c r="N25" t="s">
        <v>350</v>
      </c>
      <c r="O25" t="s">
        <v>105</v>
      </c>
      <c r="P25" t="s">
        <v>351</v>
      </c>
      <c r="R25" t="s">
        <v>352</v>
      </c>
      <c r="S25" t="s">
        <v>353</v>
      </c>
      <c r="T25" t="s">
        <v>354</v>
      </c>
      <c r="Y25" t="s">
        <v>110</v>
      </c>
      <c r="Z25" t="s">
        <v>111</v>
      </c>
      <c r="AA25" t="s">
        <v>93</v>
      </c>
      <c r="AB25" t="s">
        <v>355</v>
      </c>
      <c r="AC25" t="s">
        <v>112</v>
      </c>
      <c r="AD25" t="s">
        <v>356</v>
      </c>
      <c r="AE25">
        <v>0</v>
      </c>
      <c r="AH25" t="s">
        <v>344</v>
      </c>
      <c r="AI25" t="s">
        <v>345</v>
      </c>
      <c r="AL25" t="s">
        <v>110</v>
      </c>
      <c r="AQ25">
        <v>0</v>
      </c>
      <c r="AS25">
        <v>0</v>
      </c>
      <c r="AT25">
        <v>0</v>
      </c>
      <c r="AU25" t="s">
        <v>296</v>
      </c>
      <c r="AV25" t="s">
        <v>357</v>
      </c>
      <c r="AW25">
        <v>0</v>
      </c>
      <c r="AY25" t="s">
        <v>110</v>
      </c>
      <c r="AZ25">
        <v>0</v>
      </c>
      <c r="BC25">
        <v>0</v>
      </c>
      <c r="BD25" t="s">
        <v>358</v>
      </c>
      <c r="BO25">
        <v>0</v>
      </c>
      <c r="BP25">
        <v>0</v>
      </c>
      <c r="BQ25">
        <v>0</v>
      </c>
      <c r="BR25">
        <v>0</v>
      </c>
      <c r="BS25">
        <v>0</v>
      </c>
      <c r="BT25">
        <v>0</v>
      </c>
      <c r="BU25">
        <v>1</v>
      </c>
      <c r="BV25">
        <v>0</v>
      </c>
      <c r="BW25">
        <v>0</v>
      </c>
      <c r="BX25">
        <v>0</v>
      </c>
      <c r="BY25">
        <v>1</v>
      </c>
      <c r="BZ25">
        <v>0</v>
      </c>
      <c r="CA25">
        <v>0</v>
      </c>
      <c r="CB25">
        <v>0</v>
      </c>
      <c r="CC25">
        <v>0</v>
      </c>
      <c r="CD25">
        <v>0</v>
      </c>
      <c r="CE25">
        <v>0</v>
      </c>
      <c r="CF25">
        <v>0</v>
      </c>
      <c r="CG25">
        <v>0</v>
      </c>
      <c r="CH25">
        <v>1</v>
      </c>
      <c r="CI25">
        <v>0</v>
      </c>
      <c r="CJ25">
        <v>0</v>
      </c>
      <c r="CK25">
        <v>0</v>
      </c>
      <c r="CL25">
        <v>0</v>
      </c>
      <c r="CM25">
        <v>0</v>
      </c>
      <c r="CN25">
        <v>0</v>
      </c>
      <c r="CO25">
        <v>0</v>
      </c>
      <c r="CP25">
        <v>0</v>
      </c>
      <c r="CQ25">
        <v>0</v>
      </c>
    </row>
    <row r="26" spans="1:95" hidden="1">
      <c r="A26" t="s">
        <v>359</v>
      </c>
      <c r="B26" t="s">
        <v>84</v>
      </c>
      <c r="C26" t="s">
        <v>102</v>
      </c>
      <c r="D26" t="s">
        <v>102</v>
      </c>
      <c r="E26" t="s">
        <v>146</v>
      </c>
      <c r="F26" t="s">
        <v>360</v>
      </c>
      <c r="G26">
        <v>160</v>
      </c>
      <c r="H26">
        <v>0.8</v>
      </c>
      <c r="I26">
        <f t="shared" si="0"/>
        <v>128</v>
      </c>
      <c r="J26">
        <v>57.122498100000001</v>
      </c>
      <c r="K26">
        <v>-170.27994609999999</v>
      </c>
      <c r="M26" t="s">
        <v>361</v>
      </c>
      <c r="O26" t="s">
        <v>362</v>
      </c>
      <c r="P26" t="s">
        <v>351</v>
      </c>
      <c r="R26" t="s">
        <v>352</v>
      </c>
      <c r="S26" t="s">
        <v>363</v>
      </c>
      <c r="T26" t="s">
        <v>364</v>
      </c>
      <c r="U26" t="s">
        <v>365</v>
      </c>
      <c r="V26" t="s">
        <v>366</v>
      </c>
      <c r="Y26" t="s">
        <v>367</v>
      </c>
      <c r="Z26" t="s">
        <v>111</v>
      </c>
      <c r="AA26" t="s">
        <v>93</v>
      </c>
      <c r="AB26" t="s">
        <v>368</v>
      </c>
      <c r="AC26" t="s">
        <v>112</v>
      </c>
      <c r="AD26" t="s">
        <v>367</v>
      </c>
      <c r="AE26">
        <v>100</v>
      </c>
      <c r="AH26" t="s">
        <v>344</v>
      </c>
      <c r="AI26" t="s">
        <v>344</v>
      </c>
      <c r="AJ26" t="s">
        <v>367</v>
      </c>
      <c r="AL26" t="s">
        <v>367</v>
      </c>
      <c r="AM26" t="s">
        <v>367</v>
      </c>
      <c r="AQ26">
        <v>20</v>
      </c>
      <c r="AS26">
        <v>0</v>
      </c>
      <c r="AT26">
        <v>0</v>
      </c>
      <c r="AU26" t="s">
        <v>296</v>
      </c>
      <c r="AV26" t="s">
        <v>357</v>
      </c>
      <c r="AW26">
        <v>0</v>
      </c>
      <c r="AX26" t="s">
        <v>187</v>
      </c>
      <c r="AY26" t="s">
        <v>367</v>
      </c>
      <c r="AZ26">
        <v>0</v>
      </c>
      <c r="BC26">
        <v>0</v>
      </c>
      <c r="BO26">
        <v>0</v>
      </c>
      <c r="BP26">
        <v>0</v>
      </c>
      <c r="BQ26">
        <v>0</v>
      </c>
      <c r="BR26">
        <v>0</v>
      </c>
      <c r="BS26">
        <v>0</v>
      </c>
      <c r="BT26">
        <v>0</v>
      </c>
      <c r="BU26">
        <v>0</v>
      </c>
      <c r="BV26">
        <v>0</v>
      </c>
      <c r="BW26">
        <v>0</v>
      </c>
      <c r="BX26">
        <v>1</v>
      </c>
      <c r="BY26">
        <v>1</v>
      </c>
      <c r="BZ26">
        <v>0</v>
      </c>
      <c r="CA26">
        <v>0</v>
      </c>
      <c r="CB26">
        <v>0</v>
      </c>
      <c r="CC26">
        <v>1</v>
      </c>
      <c r="CD26">
        <v>0</v>
      </c>
      <c r="CE26">
        <v>0</v>
      </c>
      <c r="CF26">
        <v>1</v>
      </c>
      <c r="CG26">
        <v>1</v>
      </c>
      <c r="CH26">
        <v>0</v>
      </c>
      <c r="CI26">
        <v>0</v>
      </c>
      <c r="CJ26">
        <v>0</v>
      </c>
      <c r="CK26">
        <v>1</v>
      </c>
      <c r="CL26">
        <v>0</v>
      </c>
      <c r="CM26">
        <v>0</v>
      </c>
      <c r="CN26">
        <v>0</v>
      </c>
      <c r="CO26">
        <v>0</v>
      </c>
      <c r="CP26">
        <v>0</v>
      </c>
      <c r="CQ26">
        <v>1</v>
      </c>
    </row>
    <row r="27" spans="1:95" hidden="1">
      <c r="A27" t="s">
        <v>369</v>
      </c>
      <c r="B27" t="s">
        <v>84</v>
      </c>
      <c r="C27" t="s">
        <v>102</v>
      </c>
      <c r="D27" t="s">
        <v>102</v>
      </c>
      <c r="E27" t="s">
        <v>146</v>
      </c>
      <c r="F27" t="s">
        <v>370</v>
      </c>
      <c r="G27">
        <v>140</v>
      </c>
      <c r="H27">
        <v>0</v>
      </c>
      <c r="I27">
        <f t="shared" si="0"/>
        <v>0</v>
      </c>
      <c r="J27">
        <v>39.838169800000003</v>
      </c>
      <c r="K27">
        <v>-74.964888700000003</v>
      </c>
      <c r="M27" t="s">
        <v>371</v>
      </c>
      <c r="O27" t="s">
        <v>372</v>
      </c>
      <c r="P27" t="s">
        <v>373</v>
      </c>
      <c r="R27" t="s">
        <v>352</v>
      </c>
      <c r="S27" t="s">
        <v>374</v>
      </c>
      <c r="T27" t="s">
        <v>375</v>
      </c>
      <c r="U27" t="s">
        <v>375</v>
      </c>
      <c r="X27" t="s">
        <v>376</v>
      </c>
      <c r="Z27" t="s">
        <v>92</v>
      </c>
      <c r="AA27" t="s">
        <v>93</v>
      </c>
      <c r="AC27" t="s">
        <v>124</v>
      </c>
      <c r="AD27" t="s">
        <v>377</v>
      </c>
      <c r="AE27">
        <v>100</v>
      </c>
      <c r="AH27" t="s">
        <v>378</v>
      </c>
      <c r="AQ27">
        <v>0</v>
      </c>
      <c r="AS27">
        <v>0</v>
      </c>
      <c r="AT27">
        <v>0</v>
      </c>
      <c r="AW27">
        <v>0</v>
      </c>
      <c r="AZ27">
        <v>0</v>
      </c>
      <c r="BC27">
        <v>0</v>
      </c>
      <c r="BO27">
        <v>0</v>
      </c>
      <c r="BP27">
        <v>0</v>
      </c>
      <c r="BQ27">
        <v>0</v>
      </c>
      <c r="BR27">
        <v>0</v>
      </c>
      <c r="BS27">
        <v>0</v>
      </c>
      <c r="BT27">
        <v>0</v>
      </c>
      <c r="BU27">
        <v>0</v>
      </c>
      <c r="BV27">
        <v>0</v>
      </c>
      <c r="BW27">
        <v>0</v>
      </c>
      <c r="BX27">
        <v>1</v>
      </c>
      <c r="BY27">
        <v>0</v>
      </c>
      <c r="BZ27">
        <v>0</v>
      </c>
      <c r="CA27">
        <v>0</v>
      </c>
      <c r="CB27">
        <v>0</v>
      </c>
      <c r="CC27">
        <v>0</v>
      </c>
      <c r="CD27">
        <v>0</v>
      </c>
      <c r="CE27">
        <v>0</v>
      </c>
      <c r="CF27">
        <v>0</v>
      </c>
      <c r="CG27">
        <v>0</v>
      </c>
      <c r="CH27">
        <v>0</v>
      </c>
      <c r="CI27">
        <v>1</v>
      </c>
      <c r="CJ27">
        <v>0</v>
      </c>
      <c r="CK27">
        <v>0</v>
      </c>
      <c r="CL27">
        <v>0</v>
      </c>
      <c r="CM27">
        <v>0</v>
      </c>
      <c r="CN27">
        <v>0</v>
      </c>
      <c r="CO27">
        <v>0</v>
      </c>
      <c r="CP27">
        <v>0</v>
      </c>
      <c r="CQ27">
        <v>0</v>
      </c>
    </row>
    <row r="28" spans="1:95" hidden="1">
      <c r="A28" t="s">
        <v>379</v>
      </c>
      <c r="B28" t="s">
        <v>84</v>
      </c>
      <c r="C28" t="s">
        <v>102</v>
      </c>
      <c r="D28" t="s">
        <v>102</v>
      </c>
      <c r="E28" t="s">
        <v>146</v>
      </c>
      <c r="F28" t="s">
        <v>380</v>
      </c>
      <c r="G28">
        <v>215</v>
      </c>
      <c r="H28">
        <v>0</v>
      </c>
      <c r="I28">
        <f t="shared" si="0"/>
        <v>0</v>
      </c>
      <c r="J28">
        <v>31.492108399999999</v>
      </c>
      <c r="K28">
        <v>-86.364958200000004</v>
      </c>
      <c r="M28" t="s">
        <v>371</v>
      </c>
      <c r="O28" t="s">
        <v>381</v>
      </c>
      <c r="P28" t="s">
        <v>382</v>
      </c>
      <c r="R28" t="s">
        <v>107</v>
      </c>
      <c r="S28" t="s">
        <v>383</v>
      </c>
      <c r="T28" t="s">
        <v>384</v>
      </c>
      <c r="Z28" t="s">
        <v>92</v>
      </c>
      <c r="AA28" t="s">
        <v>93</v>
      </c>
      <c r="AC28" t="s">
        <v>124</v>
      </c>
      <c r="AD28" t="s">
        <v>385</v>
      </c>
      <c r="AE28">
        <v>0</v>
      </c>
      <c r="AH28" t="s">
        <v>378</v>
      </c>
      <c r="AQ28">
        <v>0</v>
      </c>
      <c r="AS28">
        <v>0</v>
      </c>
      <c r="AT28">
        <v>0</v>
      </c>
      <c r="AW28">
        <v>0</v>
      </c>
      <c r="AZ28">
        <v>0</v>
      </c>
      <c r="BC28">
        <v>0</v>
      </c>
      <c r="BO28">
        <v>0</v>
      </c>
      <c r="BP28">
        <v>0</v>
      </c>
      <c r="BQ28">
        <v>0</v>
      </c>
      <c r="BR28">
        <v>0</v>
      </c>
      <c r="BS28">
        <v>0</v>
      </c>
      <c r="BT28">
        <v>0</v>
      </c>
      <c r="BU28">
        <v>0</v>
      </c>
      <c r="BV28">
        <v>0</v>
      </c>
      <c r="BW28">
        <v>0</v>
      </c>
      <c r="BX28">
        <v>1</v>
      </c>
      <c r="BY28">
        <v>0</v>
      </c>
      <c r="BZ28">
        <v>0</v>
      </c>
      <c r="CA28">
        <v>0</v>
      </c>
      <c r="CB28">
        <v>0</v>
      </c>
      <c r="CC28">
        <v>0</v>
      </c>
      <c r="CD28">
        <v>0</v>
      </c>
      <c r="CE28">
        <v>0</v>
      </c>
      <c r="CF28">
        <v>0</v>
      </c>
      <c r="CG28">
        <v>0</v>
      </c>
      <c r="CH28">
        <v>0</v>
      </c>
      <c r="CI28">
        <v>1</v>
      </c>
      <c r="CJ28">
        <v>0</v>
      </c>
      <c r="CK28">
        <v>0</v>
      </c>
      <c r="CL28">
        <v>0</v>
      </c>
      <c r="CM28">
        <v>0</v>
      </c>
      <c r="CN28">
        <v>0</v>
      </c>
      <c r="CO28">
        <v>0</v>
      </c>
      <c r="CP28">
        <v>0</v>
      </c>
      <c r="CQ28">
        <v>0</v>
      </c>
    </row>
    <row r="29" spans="1:95" hidden="1">
      <c r="A29" t="s">
        <v>386</v>
      </c>
      <c r="B29" t="s">
        <v>84</v>
      </c>
      <c r="C29" t="s">
        <v>145</v>
      </c>
      <c r="D29" t="s">
        <v>387</v>
      </c>
      <c r="E29" t="s">
        <v>146</v>
      </c>
      <c r="F29" t="s">
        <v>388</v>
      </c>
      <c r="G29">
        <v>430</v>
      </c>
      <c r="H29">
        <v>0</v>
      </c>
      <c r="I29">
        <f t="shared" si="0"/>
        <v>0</v>
      </c>
      <c r="J29">
        <v>42.339725999999999</v>
      </c>
      <c r="K29">
        <v>-71.104888000000003</v>
      </c>
      <c r="M29" t="s">
        <v>371</v>
      </c>
      <c r="N29" t="s">
        <v>389</v>
      </c>
      <c r="O29" t="s">
        <v>390</v>
      </c>
      <c r="P29" t="s">
        <v>391</v>
      </c>
      <c r="R29" t="s">
        <v>352</v>
      </c>
      <c r="S29" t="s">
        <v>392</v>
      </c>
      <c r="T29" t="s">
        <v>393</v>
      </c>
      <c r="X29" t="s">
        <v>394</v>
      </c>
      <c r="Z29" t="s">
        <v>92</v>
      </c>
      <c r="AA29" t="s">
        <v>93</v>
      </c>
      <c r="AC29" t="s">
        <v>124</v>
      </c>
      <c r="AD29" t="s">
        <v>395</v>
      </c>
      <c r="AE29">
        <v>0</v>
      </c>
      <c r="AH29" t="s">
        <v>378</v>
      </c>
      <c r="AQ29">
        <v>0</v>
      </c>
      <c r="AS29">
        <v>0</v>
      </c>
      <c r="AT29">
        <v>0</v>
      </c>
      <c r="AW29">
        <v>0</v>
      </c>
      <c r="AZ29">
        <v>0</v>
      </c>
      <c r="BC29">
        <v>0</v>
      </c>
      <c r="BO29">
        <v>0</v>
      </c>
      <c r="BP29">
        <v>0</v>
      </c>
      <c r="BQ29">
        <v>0</v>
      </c>
      <c r="BR29">
        <v>0</v>
      </c>
      <c r="BS29">
        <v>0</v>
      </c>
      <c r="BT29">
        <v>0</v>
      </c>
      <c r="BU29">
        <v>0</v>
      </c>
      <c r="BV29">
        <v>0</v>
      </c>
      <c r="BW29">
        <v>0</v>
      </c>
      <c r="BX29">
        <v>1</v>
      </c>
      <c r="BY29">
        <v>0</v>
      </c>
      <c r="BZ29">
        <v>0</v>
      </c>
      <c r="CA29">
        <v>0</v>
      </c>
      <c r="CB29">
        <v>0</v>
      </c>
      <c r="CC29">
        <v>0</v>
      </c>
      <c r="CD29">
        <v>0</v>
      </c>
      <c r="CE29">
        <v>0</v>
      </c>
      <c r="CF29">
        <v>0</v>
      </c>
      <c r="CG29">
        <v>0</v>
      </c>
      <c r="CH29">
        <v>0</v>
      </c>
      <c r="CI29">
        <v>1</v>
      </c>
      <c r="CJ29">
        <v>0</v>
      </c>
      <c r="CK29">
        <v>0</v>
      </c>
      <c r="CL29">
        <v>0</v>
      </c>
      <c r="CM29">
        <v>0</v>
      </c>
      <c r="CN29">
        <v>0</v>
      </c>
      <c r="CO29">
        <v>0</v>
      </c>
      <c r="CP29">
        <v>0</v>
      </c>
      <c r="CQ29">
        <v>0</v>
      </c>
    </row>
    <row r="30" spans="1:95" hidden="1">
      <c r="A30" t="s">
        <v>396</v>
      </c>
      <c r="B30" t="s">
        <v>84</v>
      </c>
      <c r="C30" t="s">
        <v>102</v>
      </c>
      <c r="D30" t="s">
        <v>102</v>
      </c>
      <c r="E30" t="s">
        <v>146</v>
      </c>
      <c r="F30" t="s">
        <v>397</v>
      </c>
      <c r="G30">
        <v>1200</v>
      </c>
      <c r="H30">
        <v>0</v>
      </c>
      <c r="I30">
        <f t="shared" si="0"/>
        <v>0</v>
      </c>
      <c r="J30">
        <v>42.700916900000003</v>
      </c>
      <c r="K30">
        <v>-84.429745999999895</v>
      </c>
      <c r="M30" t="s">
        <v>371</v>
      </c>
      <c r="N30" t="s">
        <v>398</v>
      </c>
      <c r="O30" t="s">
        <v>399</v>
      </c>
      <c r="P30" t="s">
        <v>400</v>
      </c>
      <c r="R30" t="s">
        <v>107</v>
      </c>
      <c r="S30" t="s">
        <v>401</v>
      </c>
      <c r="T30" t="s">
        <v>402</v>
      </c>
      <c r="X30" t="s">
        <v>403</v>
      </c>
      <c r="Z30" t="s">
        <v>92</v>
      </c>
      <c r="AA30" t="s">
        <v>93</v>
      </c>
      <c r="AC30" t="s">
        <v>124</v>
      </c>
      <c r="AD30" t="s">
        <v>404</v>
      </c>
      <c r="AE30">
        <v>0</v>
      </c>
      <c r="AH30" t="s">
        <v>378</v>
      </c>
      <c r="AQ30">
        <v>0</v>
      </c>
      <c r="AS30">
        <v>0</v>
      </c>
      <c r="AT30">
        <v>0</v>
      </c>
      <c r="AW30">
        <v>0</v>
      </c>
      <c r="AZ30">
        <v>0</v>
      </c>
      <c r="BC30">
        <v>0</v>
      </c>
      <c r="BO30">
        <v>0</v>
      </c>
      <c r="BP30">
        <v>0</v>
      </c>
      <c r="BQ30">
        <v>0</v>
      </c>
      <c r="BR30">
        <v>0</v>
      </c>
      <c r="BS30">
        <v>0</v>
      </c>
      <c r="BT30">
        <v>0</v>
      </c>
      <c r="BU30">
        <v>0</v>
      </c>
      <c r="BV30">
        <v>0</v>
      </c>
      <c r="BW30">
        <v>0</v>
      </c>
      <c r="BX30">
        <v>1</v>
      </c>
      <c r="BY30">
        <v>0</v>
      </c>
      <c r="BZ30">
        <v>0</v>
      </c>
      <c r="CA30">
        <v>0</v>
      </c>
      <c r="CB30">
        <v>0</v>
      </c>
      <c r="CC30">
        <v>0</v>
      </c>
      <c r="CD30">
        <v>0</v>
      </c>
      <c r="CE30">
        <v>0</v>
      </c>
      <c r="CF30">
        <v>0</v>
      </c>
      <c r="CG30">
        <v>0</v>
      </c>
      <c r="CH30">
        <v>0</v>
      </c>
      <c r="CI30">
        <v>1</v>
      </c>
      <c r="CJ30">
        <v>0</v>
      </c>
      <c r="CK30">
        <v>0</v>
      </c>
      <c r="CL30">
        <v>0</v>
      </c>
      <c r="CM30">
        <v>0</v>
      </c>
      <c r="CN30">
        <v>0</v>
      </c>
      <c r="CO30">
        <v>0</v>
      </c>
      <c r="CP30">
        <v>0</v>
      </c>
      <c r="CQ30">
        <v>0</v>
      </c>
    </row>
    <row r="31" spans="1:95" hidden="1">
      <c r="A31" t="s">
        <v>405</v>
      </c>
      <c r="B31" t="s">
        <v>84</v>
      </c>
      <c r="C31" t="s">
        <v>102</v>
      </c>
      <c r="D31" t="s">
        <v>102</v>
      </c>
      <c r="E31" t="s">
        <v>146</v>
      </c>
      <c r="F31" t="s">
        <v>406</v>
      </c>
      <c r="G31">
        <v>300</v>
      </c>
      <c r="H31">
        <v>0</v>
      </c>
      <c r="I31">
        <f t="shared" si="0"/>
        <v>0</v>
      </c>
      <c r="J31">
        <v>44.432499999999997</v>
      </c>
      <c r="K31">
        <v>26.103888999999999</v>
      </c>
      <c r="M31" t="s">
        <v>371</v>
      </c>
      <c r="O31" t="s">
        <v>407</v>
      </c>
      <c r="P31" t="s">
        <v>407</v>
      </c>
      <c r="R31" t="s">
        <v>408</v>
      </c>
      <c r="S31" t="s">
        <v>409</v>
      </c>
      <c r="T31" t="s">
        <v>410</v>
      </c>
      <c r="Z31" t="s">
        <v>92</v>
      </c>
      <c r="AA31" t="s">
        <v>93</v>
      </c>
      <c r="AC31" t="s">
        <v>124</v>
      </c>
      <c r="AD31" t="s">
        <v>411</v>
      </c>
      <c r="AE31">
        <v>0</v>
      </c>
      <c r="AH31" t="s">
        <v>378</v>
      </c>
      <c r="AQ31">
        <v>0</v>
      </c>
      <c r="AS31">
        <v>0</v>
      </c>
      <c r="AT31">
        <v>0</v>
      </c>
      <c r="AW31">
        <v>0</v>
      </c>
      <c r="AZ31">
        <v>0</v>
      </c>
      <c r="BC31">
        <v>0</v>
      </c>
      <c r="BO31">
        <v>0</v>
      </c>
      <c r="BP31">
        <v>0</v>
      </c>
      <c r="BQ31">
        <v>0</v>
      </c>
      <c r="BR31">
        <v>0</v>
      </c>
      <c r="BS31">
        <v>0</v>
      </c>
      <c r="BT31">
        <v>0</v>
      </c>
      <c r="BU31">
        <v>0</v>
      </c>
      <c r="BV31">
        <v>0</v>
      </c>
      <c r="BW31">
        <v>0</v>
      </c>
      <c r="BX31">
        <v>1</v>
      </c>
      <c r="BY31">
        <v>0</v>
      </c>
      <c r="BZ31">
        <v>0</v>
      </c>
      <c r="CA31">
        <v>0</v>
      </c>
      <c r="CB31">
        <v>0</v>
      </c>
      <c r="CC31">
        <v>0</v>
      </c>
      <c r="CD31">
        <v>0</v>
      </c>
      <c r="CE31">
        <v>0</v>
      </c>
      <c r="CF31">
        <v>0</v>
      </c>
      <c r="CG31">
        <v>0</v>
      </c>
      <c r="CH31">
        <v>0</v>
      </c>
      <c r="CI31">
        <v>1</v>
      </c>
      <c r="CJ31">
        <v>0</v>
      </c>
      <c r="CK31">
        <v>0</v>
      </c>
      <c r="CL31">
        <v>0</v>
      </c>
      <c r="CM31">
        <v>0</v>
      </c>
      <c r="CN31">
        <v>0</v>
      </c>
      <c r="CO31">
        <v>0</v>
      </c>
      <c r="CP31">
        <v>0</v>
      </c>
      <c r="CQ31">
        <v>0</v>
      </c>
    </row>
    <row r="32" spans="1:95" hidden="1">
      <c r="A32" t="s">
        <v>412</v>
      </c>
      <c r="B32" t="s">
        <v>84</v>
      </c>
      <c r="C32" t="s">
        <v>102</v>
      </c>
      <c r="D32" t="s">
        <v>102</v>
      </c>
      <c r="E32" t="s">
        <v>146</v>
      </c>
      <c r="F32" t="s">
        <v>413</v>
      </c>
      <c r="G32">
        <v>215</v>
      </c>
      <c r="H32">
        <v>0</v>
      </c>
      <c r="I32">
        <f t="shared" si="0"/>
        <v>0</v>
      </c>
      <c r="J32">
        <v>29.6657838</v>
      </c>
      <c r="K32">
        <v>-95.019372799999999</v>
      </c>
      <c r="M32" t="s">
        <v>414</v>
      </c>
      <c r="O32" t="s">
        <v>415</v>
      </c>
      <c r="P32" t="s">
        <v>416</v>
      </c>
      <c r="R32" t="s">
        <v>107</v>
      </c>
      <c r="S32" t="s">
        <v>417</v>
      </c>
      <c r="T32" t="s">
        <v>418</v>
      </c>
      <c r="X32" t="s">
        <v>419</v>
      </c>
      <c r="Z32" t="s">
        <v>92</v>
      </c>
      <c r="AA32" t="s">
        <v>93</v>
      </c>
      <c r="AC32" t="s">
        <v>124</v>
      </c>
      <c r="AD32" t="s">
        <v>420</v>
      </c>
      <c r="AE32">
        <v>0</v>
      </c>
      <c r="AH32" t="s">
        <v>421</v>
      </c>
      <c r="AQ32">
        <v>0</v>
      </c>
      <c r="AS32">
        <v>0</v>
      </c>
      <c r="AT32">
        <v>0</v>
      </c>
      <c r="AW32">
        <v>0</v>
      </c>
      <c r="AZ32">
        <v>0</v>
      </c>
      <c r="BC32">
        <v>0</v>
      </c>
      <c r="BO32">
        <v>0</v>
      </c>
      <c r="BP32">
        <v>0</v>
      </c>
      <c r="BQ32">
        <v>0</v>
      </c>
      <c r="BR32">
        <v>0</v>
      </c>
      <c r="BS32">
        <v>0</v>
      </c>
      <c r="BT32">
        <v>0</v>
      </c>
      <c r="BU32">
        <v>0</v>
      </c>
      <c r="BV32">
        <v>0</v>
      </c>
      <c r="BW32">
        <v>0</v>
      </c>
      <c r="BX32">
        <v>1</v>
      </c>
      <c r="BY32">
        <v>0</v>
      </c>
      <c r="BZ32">
        <v>0</v>
      </c>
      <c r="CA32">
        <v>0</v>
      </c>
      <c r="CB32">
        <v>0</v>
      </c>
      <c r="CC32">
        <v>0</v>
      </c>
      <c r="CD32">
        <v>0</v>
      </c>
      <c r="CE32">
        <v>0</v>
      </c>
      <c r="CF32">
        <v>0</v>
      </c>
      <c r="CG32">
        <v>0</v>
      </c>
      <c r="CH32">
        <v>0</v>
      </c>
      <c r="CI32">
        <v>1</v>
      </c>
      <c r="CJ32">
        <v>0</v>
      </c>
      <c r="CK32">
        <v>0</v>
      </c>
      <c r="CL32">
        <v>0</v>
      </c>
      <c r="CM32">
        <v>0</v>
      </c>
      <c r="CN32">
        <v>0</v>
      </c>
      <c r="CO32">
        <v>0</v>
      </c>
      <c r="CP32">
        <v>0</v>
      </c>
      <c r="CQ32">
        <v>1</v>
      </c>
    </row>
    <row r="33" spans="1:95" hidden="1">
      <c r="A33" t="s">
        <v>422</v>
      </c>
      <c r="B33" t="s">
        <v>84</v>
      </c>
      <c r="C33" t="s">
        <v>102</v>
      </c>
      <c r="D33" t="s">
        <v>102</v>
      </c>
      <c r="E33" t="s">
        <v>146</v>
      </c>
      <c r="F33" t="s">
        <v>423</v>
      </c>
      <c r="G33">
        <v>4000</v>
      </c>
      <c r="H33">
        <v>0</v>
      </c>
      <c r="I33">
        <f t="shared" si="0"/>
        <v>0</v>
      </c>
      <c r="J33">
        <v>35.994032900000001</v>
      </c>
      <c r="K33">
        <v>-78.898618999999997</v>
      </c>
      <c r="M33" t="s">
        <v>371</v>
      </c>
      <c r="O33" t="s">
        <v>424</v>
      </c>
      <c r="P33" t="s">
        <v>425</v>
      </c>
      <c r="R33" t="s">
        <v>426</v>
      </c>
      <c r="S33" t="s">
        <v>427</v>
      </c>
      <c r="U33" t="s">
        <v>428</v>
      </c>
      <c r="Z33" t="s">
        <v>92</v>
      </c>
      <c r="AA33" t="s">
        <v>93</v>
      </c>
      <c r="AC33" t="s">
        <v>124</v>
      </c>
      <c r="AD33" t="s">
        <v>429</v>
      </c>
      <c r="AE33">
        <v>0</v>
      </c>
      <c r="AH33" t="s">
        <v>430</v>
      </c>
      <c r="AQ33">
        <v>0</v>
      </c>
      <c r="AS33">
        <v>0</v>
      </c>
      <c r="AT33">
        <v>0</v>
      </c>
      <c r="AW33">
        <v>0</v>
      </c>
      <c r="AZ33">
        <v>0</v>
      </c>
      <c r="BC33">
        <v>0</v>
      </c>
      <c r="BO33">
        <v>0</v>
      </c>
      <c r="BP33">
        <v>0</v>
      </c>
      <c r="BQ33">
        <v>0</v>
      </c>
      <c r="BR33">
        <v>0</v>
      </c>
      <c r="BS33">
        <v>0</v>
      </c>
      <c r="BT33">
        <v>0</v>
      </c>
      <c r="BU33">
        <v>0</v>
      </c>
      <c r="BV33">
        <v>0</v>
      </c>
      <c r="BW33">
        <v>0</v>
      </c>
      <c r="BX33">
        <v>1</v>
      </c>
      <c r="BY33">
        <v>0</v>
      </c>
      <c r="BZ33">
        <v>0</v>
      </c>
      <c r="CA33">
        <v>0</v>
      </c>
      <c r="CB33">
        <v>0</v>
      </c>
      <c r="CC33">
        <v>0</v>
      </c>
      <c r="CD33">
        <v>0</v>
      </c>
      <c r="CE33">
        <v>0</v>
      </c>
      <c r="CF33">
        <v>0</v>
      </c>
      <c r="CG33">
        <v>0</v>
      </c>
      <c r="CH33">
        <v>0</v>
      </c>
      <c r="CI33">
        <v>1</v>
      </c>
      <c r="CJ33">
        <v>0</v>
      </c>
      <c r="CK33">
        <v>0</v>
      </c>
      <c r="CL33">
        <v>0</v>
      </c>
      <c r="CM33">
        <v>0</v>
      </c>
      <c r="CN33">
        <v>0</v>
      </c>
      <c r="CO33">
        <v>0</v>
      </c>
      <c r="CP33">
        <v>0</v>
      </c>
      <c r="CQ33">
        <v>0</v>
      </c>
    </row>
    <row r="34" spans="1:95" hidden="1">
      <c r="A34" t="s">
        <v>431</v>
      </c>
      <c r="B34" t="s">
        <v>84</v>
      </c>
      <c r="C34" t="s">
        <v>102</v>
      </c>
      <c r="D34" t="s">
        <v>102</v>
      </c>
      <c r="E34" t="s">
        <v>146</v>
      </c>
      <c r="F34" t="s">
        <v>432</v>
      </c>
      <c r="G34">
        <v>300</v>
      </c>
      <c r="H34">
        <v>0</v>
      </c>
      <c r="I34">
        <f t="shared" si="0"/>
        <v>0</v>
      </c>
      <c r="J34">
        <v>41.810883699999998</v>
      </c>
      <c r="K34">
        <v>-88.216652800000006</v>
      </c>
      <c r="M34" t="s">
        <v>371</v>
      </c>
      <c r="N34" t="s">
        <v>433</v>
      </c>
      <c r="O34" t="s">
        <v>434</v>
      </c>
      <c r="P34" t="s">
        <v>435</v>
      </c>
      <c r="R34" t="s">
        <v>107</v>
      </c>
      <c r="S34" t="s">
        <v>436</v>
      </c>
      <c r="T34" t="s">
        <v>437</v>
      </c>
      <c r="X34" t="s">
        <v>376</v>
      </c>
      <c r="Z34" t="s">
        <v>92</v>
      </c>
      <c r="AA34" t="s">
        <v>93</v>
      </c>
      <c r="AC34" t="s">
        <v>124</v>
      </c>
      <c r="AD34" t="s">
        <v>438</v>
      </c>
      <c r="AE34">
        <v>0</v>
      </c>
      <c r="AH34" t="s">
        <v>421</v>
      </c>
      <c r="AQ34">
        <v>0</v>
      </c>
      <c r="AS34">
        <v>0</v>
      </c>
      <c r="AT34">
        <v>0</v>
      </c>
      <c r="AW34">
        <v>0</v>
      </c>
      <c r="AZ34">
        <v>0</v>
      </c>
      <c r="BC34">
        <v>0</v>
      </c>
      <c r="BO34">
        <v>0</v>
      </c>
      <c r="BP34">
        <v>0</v>
      </c>
      <c r="BQ34">
        <v>0</v>
      </c>
      <c r="BR34">
        <v>0</v>
      </c>
      <c r="BS34">
        <v>0</v>
      </c>
      <c r="BT34">
        <v>0</v>
      </c>
      <c r="BU34">
        <v>0</v>
      </c>
      <c r="BV34">
        <v>0</v>
      </c>
      <c r="BW34">
        <v>0</v>
      </c>
      <c r="BX34">
        <v>1</v>
      </c>
      <c r="BY34">
        <v>0</v>
      </c>
      <c r="BZ34">
        <v>0</v>
      </c>
      <c r="CA34">
        <v>0</v>
      </c>
      <c r="CB34">
        <v>0</v>
      </c>
      <c r="CC34">
        <v>0</v>
      </c>
      <c r="CD34">
        <v>0</v>
      </c>
      <c r="CE34">
        <v>0</v>
      </c>
      <c r="CF34">
        <v>0</v>
      </c>
      <c r="CG34">
        <v>0</v>
      </c>
      <c r="CH34">
        <v>0</v>
      </c>
      <c r="CI34">
        <v>1</v>
      </c>
      <c r="CJ34">
        <v>0</v>
      </c>
      <c r="CK34">
        <v>0</v>
      </c>
      <c r="CL34">
        <v>0</v>
      </c>
      <c r="CM34">
        <v>0</v>
      </c>
      <c r="CN34">
        <v>0</v>
      </c>
      <c r="CO34">
        <v>0</v>
      </c>
      <c r="CP34">
        <v>0</v>
      </c>
      <c r="CQ34">
        <v>0</v>
      </c>
    </row>
    <row r="35" spans="1:95" hidden="1">
      <c r="A35" t="s">
        <v>439</v>
      </c>
      <c r="B35" t="s">
        <v>84</v>
      </c>
      <c r="C35" t="s">
        <v>102</v>
      </c>
      <c r="D35" t="s">
        <v>102</v>
      </c>
      <c r="E35" t="s">
        <v>146</v>
      </c>
      <c r="F35" t="s">
        <v>440</v>
      </c>
      <c r="G35">
        <v>600</v>
      </c>
      <c r="H35">
        <v>0</v>
      </c>
      <c r="I35">
        <f t="shared" si="0"/>
        <v>0</v>
      </c>
      <c r="J35">
        <v>33.464501200000001</v>
      </c>
      <c r="K35">
        <v>-112.057851</v>
      </c>
      <c r="M35" t="s">
        <v>371</v>
      </c>
      <c r="N35" t="s">
        <v>441</v>
      </c>
      <c r="O35" t="s">
        <v>442</v>
      </c>
      <c r="P35" t="s">
        <v>443</v>
      </c>
      <c r="R35" t="s">
        <v>107</v>
      </c>
      <c r="S35" t="s">
        <v>444</v>
      </c>
      <c r="T35" t="s">
        <v>402</v>
      </c>
      <c r="Z35" t="s">
        <v>92</v>
      </c>
      <c r="AA35" t="s">
        <v>93</v>
      </c>
      <c r="AC35" t="s">
        <v>124</v>
      </c>
      <c r="AD35" t="s">
        <v>441</v>
      </c>
      <c r="AE35">
        <v>0</v>
      </c>
      <c r="AH35" t="s">
        <v>430</v>
      </c>
      <c r="AQ35">
        <v>0</v>
      </c>
      <c r="AS35">
        <v>0</v>
      </c>
      <c r="AT35">
        <v>0</v>
      </c>
      <c r="AW35">
        <v>0</v>
      </c>
      <c r="AZ35">
        <v>0</v>
      </c>
      <c r="BC35">
        <v>0</v>
      </c>
      <c r="BO35">
        <v>0</v>
      </c>
      <c r="BP35">
        <v>0</v>
      </c>
      <c r="BQ35">
        <v>0</v>
      </c>
      <c r="BR35">
        <v>0</v>
      </c>
      <c r="BS35">
        <v>0</v>
      </c>
      <c r="BT35">
        <v>0</v>
      </c>
      <c r="BU35">
        <v>0</v>
      </c>
      <c r="BV35">
        <v>0</v>
      </c>
      <c r="BW35">
        <v>0</v>
      </c>
      <c r="BX35">
        <v>1</v>
      </c>
      <c r="BY35">
        <v>0</v>
      </c>
      <c r="BZ35">
        <v>0</v>
      </c>
      <c r="CA35">
        <v>0</v>
      </c>
      <c r="CB35">
        <v>0</v>
      </c>
      <c r="CC35">
        <v>0</v>
      </c>
      <c r="CD35">
        <v>0</v>
      </c>
      <c r="CE35">
        <v>0</v>
      </c>
      <c r="CF35">
        <v>0</v>
      </c>
      <c r="CG35">
        <v>0</v>
      </c>
      <c r="CH35">
        <v>0</v>
      </c>
      <c r="CI35">
        <v>1</v>
      </c>
      <c r="CJ35">
        <v>0</v>
      </c>
      <c r="CK35">
        <v>0</v>
      </c>
      <c r="CL35">
        <v>0</v>
      </c>
      <c r="CM35">
        <v>0</v>
      </c>
      <c r="CN35">
        <v>0</v>
      </c>
      <c r="CO35">
        <v>0</v>
      </c>
      <c r="CP35">
        <v>0</v>
      </c>
      <c r="CQ35">
        <v>0</v>
      </c>
    </row>
    <row r="36" spans="1:95" hidden="1">
      <c r="A36" t="s">
        <v>445</v>
      </c>
      <c r="B36" t="s">
        <v>84</v>
      </c>
      <c r="C36" t="s">
        <v>102</v>
      </c>
      <c r="D36" t="s">
        <v>102</v>
      </c>
      <c r="E36" t="s">
        <v>146</v>
      </c>
      <c r="F36" t="s">
        <v>446</v>
      </c>
      <c r="G36">
        <v>600</v>
      </c>
      <c r="H36">
        <v>0</v>
      </c>
      <c r="I36">
        <f t="shared" si="0"/>
        <v>0</v>
      </c>
      <c r="J36">
        <v>32.802143299999898</v>
      </c>
      <c r="K36">
        <v>-96.814125099999899</v>
      </c>
      <c r="M36" t="s">
        <v>371</v>
      </c>
      <c r="N36" t="s">
        <v>447</v>
      </c>
      <c r="O36" t="s">
        <v>448</v>
      </c>
      <c r="P36" t="s">
        <v>416</v>
      </c>
      <c r="R36" t="s">
        <v>352</v>
      </c>
      <c r="S36" t="s">
        <v>449</v>
      </c>
      <c r="T36" t="s">
        <v>450</v>
      </c>
      <c r="X36" t="s">
        <v>419</v>
      </c>
      <c r="Z36" t="s">
        <v>111</v>
      </c>
      <c r="AA36" t="s">
        <v>93</v>
      </c>
      <c r="AC36" t="s">
        <v>124</v>
      </c>
      <c r="AD36" t="s">
        <v>447</v>
      </c>
      <c r="AE36">
        <v>0</v>
      </c>
      <c r="AH36" t="s">
        <v>430</v>
      </c>
      <c r="AQ36">
        <v>0</v>
      </c>
      <c r="AS36">
        <v>0</v>
      </c>
      <c r="AT36">
        <v>0</v>
      </c>
      <c r="AW36">
        <v>0</v>
      </c>
      <c r="AZ36">
        <v>0</v>
      </c>
      <c r="BC36">
        <v>0</v>
      </c>
      <c r="BO36">
        <v>0</v>
      </c>
      <c r="BP36">
        <v>0</v>
      </c>
      <c r="BQ36">
        <v>0</v>
      </c>
      <c r="BR36">
        <v>0</v>
      </c>
      <c r="BS36">
        <v>0</v>
      </c>
      <c r="BT36">
        <v>0</v>
      </c>
      <c r="BU36">
        <v>0</v>
      </c>
      <c r="BV36">
        <v>0</v>
      </c>
      <c r="BW36">
        <v>0</v>
      </c>
      <c r="BX36">
        <v>1</v>
      </c>
      <c r="BY36">
        <v>0</v>
      </c>
      <c r="BZ36">
        <v>0</v>
      </c>
      <c r="CA36">
        <v>0</v>
      </c>
      <c r="CB36">
        <v>0</v>
      </c>
      <c r="CC36">
        <v>0</v>
      </c>
      <c r="CD36">
        <v>0</v>
      </c>
      <c r="CE36">
        <v>0</v>
      </c>
      <c r="CF36">
        <v>0</v>
      </c>
      <c r="CG36">
        <v>0</v>
      </c>
      <c r="CH36">
        <v>0</v>
      </c>
      <c r="CI36">
        <v>1</v>
      </c>
      <c r="CJ36">
        <v>0</v>
      </c>
      <c r="CK36">
        <v>0</v>
      </c>
      <c r="CL36">
        <v>0</v>
      </c>
      <c r="CM36">
        <v>0</v>
      </c>
      <c r="CN36">
        <v>0</v>
      </c>
      <c r="CO36">
        <v>0</v>
      </c>
      <c r="CP36">
        <v>0</v>
      </c>
      <c r="CQ36">
        <v>0</v>
      </c>
    </row>
    <row r="37" spans="1:95" hidden="1">
      <c r="A37" t="s">
        <v>451</v>
      </c>
      <c r="B37" t="s">
        <v>84</v>
      </c>
      <c r="C37" t="s">
        <v>102</v>
      </c>
      <c r="D37" t="s">
        <v>102</v>
      </c>
      <c r="E37" t="s">
        <v>146</v>
      </c>
      <c r="F37" t="s">
        <v>452</v>
      </c>
      <c r="G37">
        <v>4800</v>
      </c>
      <c r="H37">
        <v>0</v>
      </c>
      <c r="I37">
        <f t="shared" si="0"/>
        <v>0</v>
      </c>
      <c r="J37">
        <v>30.267153</v>
      </c>
      <c r="K37">
        <v>-97.743060799999995</v>
      </c>
      <c r="M37" t="s">
        <v>371</v>
      </c>
      <c r="O37" t="s">
        <v>453</v>
      </c>
      <c r="P37" t="s">
        <v>416</v>
      </c>
      <c r="R37" t="s">
        <v>107</v>
      </c>
      <c r="S37" t="s">
        <v>454</v>
      </c>
      <c r="T37" t="s">
        <v>455</v>
      </c>
      <c r="X37" t="s">
        <v>419</v>
      </c>
      <c r="Y37" t="s">
        <v>456</v>
      </c>
      <c r="Z37" t="s">
        <v>111</v>
      </c>
      <c r="AA37" t="s">
        <v>93</v>
      </c>
      <c r="AC37" t="s">
        <v>112</v>
      </c>
      <c r="AD37" t="s">
        <v>456</v>
      </c>
      <c r="AE37">
        <v>0</v>
      </c>
      <c r="AH37" t="s">
        <v>430</v>
      </c>
      <c r="AQ37">
        <v>20</v>
      </c>
      <c r="AS37">
        <v>0</v>
      </c>
      <c r="AT37">
        <v>0</v>
      </c>
      <c r="AW37">
        <v>0</v>
      </c>
      <c r="AZ37">
        <v>0</v>
      </c>
      <c r="BC37">
        <v>0</v>
      </c>
      <c r="BO37">
        <v>0</v>
      </c>
      <c r="BP37">
        <v>0</v>
      </c>
      <c r="BQ37">
        <v>0</v>
      </c>
      <c r="BR37">
        <v>0</v>
      </c>
      <c r="BS37">
        <v>0</v>
      </c>
      <c r="BT37">
        <v>0</v>
      </c>
      <c r="BU37">
        <v>0</v>
      </c>
      <c r="BV37">
        <v>0</v>
      </c>
      <c r="BW37">
        <v>0</v>
      </c>
      <c r="BX37">
        <v>1</v>
      </c>
      <c r="BY37">
        <v>0</v>
      </c>
      <c r="BZ37">
        <v>0</v>
      </c>
      <c r="CA37">
        <v>0</v>
      </c>
      <c r="CB37">
        <v>0</v>
      </c>
      <c r="CC37">
        <v>0</v>
      </c>
      <c r="CD37">
        <v>0</v>
      </c>
      <c r="CE37">
        <v>0</v>
      </c>
      <c r="CF37">
        <v>0</v>
      </c>
      <c r="CG37">
        <v>0</v>
      </c>
      <c r="CH37">
        <v>0</v>
      </c>
      <c r="CI37">
        <v>1</v>
      </c>
      <c r="CJ37">
        <v>0</v>
      </c>
      <c r="CK37">
        <v>0</v>
      </c>
      <c r="CL37">
        <v>0</v>
      </c>
      <c r="CM37">
        <v>0</v>
      </c>
      <c r="CN37">
        <v>0</v>
      </c>
      <c r="CO37">
        <v>0</v>
      </c>
      <c r="CP37">
        <v>0</v>
      </c>
      <c r="CQ37">
        <v>0</v>
      </c>
    </row>
    <row r="38" spans="1:95" hidden="1">
      <c r="A38" t="s">
        <v>457</v>
      </c>
      <c r="B38" t="s">
        <v>84</v>
      </c>
      <c r="C38" t="s">
        <v>102</v>
      </c>
      <c r="D38" t="s">
        <v>102</v>
      </c>
      <c r="E38" t="s">
        <v>146</v>
      </c>
      <c r="F38" t="s">
        <v>458</v>
      </c>
      <c r="G38">
        <v>800</v>
      </c>
      <c r="H38">
        <v>0</v>
      </c>
      <c r="I38">
        <f t="shared" si="0"/>
        <v>0</v>
      </c>
      <c r="J38">
        <v>45.487062000000002</v>
      </c>
      <c r="K38">
        <v>-122.8037102</v>
      </c>
      <c r="M38" t="s">
        <v>371</v>
      </c>
      <c r="O38" t="s">
        <v>459</v>
      </c>
      <c r="P38" t="s">
        <v>460</v>
      </c>
      <c r="R38" t="s">
        <v>107</v>
      </c>
      <c r="S38" t="s">
        <v>461</v>
      </c>
      <c r="T38" t="s">
        <v>462</v>
      </c>
      <c r="Y38" t="s">
        <v>463</v>
      </c>
      <c r="Z38" t="s">
        <v>92</v>
      </c>
      <c r="AA38" t="s">
        <v>93</v>
      </c>
      <c r="AC38" t="s">
        <v>124</v>
      </c>
      <c r="AD38" t="s">
        <v>464</v>
      </c>
      <c r="AE38">
        <v>0</v>
      </c>
      <c r="AH38" t="s">
        <v>430</v>
      </c>
      <c r="AQ38">
        <v>0</v>
      </c>
      <c r="AS38">
        <v>0</v>
      </c>
      <c r="AT38">
        <v>0</v>
      </c>
      <c r="AW38">
        <v>0</v>
      </c>
      <c r="AZ38">
        <v>0</v>
      </c>
      <c r="BC38">
        <v>0</v>
      </c>
      <c r="BO38">
        <v>0</v>
      </c>
      <c r="BP38">
        <v>0</v>
      </c>
      <c r="BQ38">
        <v>0</v>
      </c>
      <c r="BR38">
        <v>0</v>
      </c>
      <c r="BS38">
        <v>0</v>
      </c>
      <c r="BT38">
        <v>1</v>
      </c>
      <c r="BU38">
        <v>0</v>
      </c>
      <c r="BV38">
        <v>0</v>
      </c>
      <c r="BW38">
        <v>0</v>
      </c>
      <c r="BX38">
        <v>1</v>
      </c>
      <c r="BY38">
        <v>0</v>
      </c>
      <c r="BZ38">
        <v>0</v>
      </c>
      <c r="CA38">
        <v>0</v>
      </c>
      <c r="CB38">
        <v>0</v>
      </c>
      <c r="CC38">
        <v>0</v>
      </c>
      <c r="CD38">
        <v>0</v>
      </c>
      <c r="CE38">
        <v>0</v>
      </c>
      <c r="CF38">
        <v>0</v>
      </c>
      <c r="CG38">
        <v>0</v>
      </c>
      <c r="CH38">
        <v>0</v>
      </c>
      <c r="CI38">
        <v>1</v>
      </c>
      <c r="CJ38">
        <v>0</v>
      </c>
      <c r="CK38">
        <v>0</v>
      </c>
      <c r="CL38">
        <v>0</v>
      </c>
      <c r="CM38">
        <v>0</v>
      </c>
      <c r="CN38">
        <v>0</v>
      </c>
      <c r="CO38">
        <v>0</v>
      </c>
      <c r="CP38">
        <v>0</v>
      </c>
      <c r="CQ38">
        <v>0</v>
      </c>
    </row>
    <row r="39" spans="1:95" hidden="1">
      <c r="A39" t="s">
        <v>465</v>
      </c>
      <c r="B39" t="s">
        <v>84</v>
      </c>
      <c r="C39" t="s">
        <v>102</v>
      </c>
      <c r="D39" t="s">
        <v>102</v>
      </c>
      <c r="E39" t="s">
        <v>190</v>
      </c>
      <c r="F39" t="s">
        <v>466</v>
      </c>
      <c r="G39">
        <v>8000</v>
      </c>
      <c r="H39">
        <v>0</v>
      </c>
      <c r="I39">
        <f t="shared" si="0"/>
        <v>0</v>
      </c>
      <c r="J39">
        <v>31.968598799999899</v>
      </c>
      <c r="K39">
        <v>-99.901813099999899</v>
      </c>
      <c r="M39" t="s">
        <v>371</v>
      </c>
      <c r="P39" t="s">
        <v>416</v>
      </c>
      <c r="R39" t="s">
        <v>107</v>
      </c>
      <c r="S39" t="s">
        <v>467</v>
      </c>
      <c r="T39" t="s">
        <v>468</v>
      </c>
      <c r="X39" t="s">
        <v>419</v>
      </c>
      <c r="Z39" t="s">
        <v>92</v>
      </c>
      <c r="AA39" t="s">
        <v>93</v>
      </c>
      <c r="AC39" t="s">
        <v>124</v>
      </c>
      <c r="AE39">
        <v>0</v>
      </c>
      <c r="AH39" t="s">
        <v>421</v>
      </c>
      <c r="AQ39">
        <v>0</v>
      </c>
      <c r="AS39">
        <v>0</v>
      </c>
      <c r="AT39">
        <v>0</v>
      </c>
      <c r="AW39">
        <v>0</v>
      </c>
      <c r="AZ39">
        <v>0</v>
      </c>
      <c r="BC39">
        <v>0</v>
      </c>
      <c r="BO39">
        <v>0</v>
      </c>
      <c r="BP39">
        <v>0</v>
      </c>
      <c r="BQ39">
        <v>0</v>
      </c>
      <c r="BR39">
        <v>0</v>
      </c>
      <c r="BS39">
        <v>0</v>
      </c>
      <c r="BT39">
        <v>0</v>
      </c>
      <c r="BU39">
        <v>0</v>
      </c>
      <c r="BV39">
        <v>0</v>
      </c>
      <c r="BW39">
        <v>0</v>
      </c>
      <c r="BX39">
        <v>1</v>
      </c>
      <c r="BY39">
        <v>0</v>
      </c>
      <c r="BZ39">
        <v>0</v>
      </c>
      <c r="CA39">
        <v>0</v>
      </c>
      <c r="CB39">
        <v>0</v>
      </c>
      <c r="CC39">
        <v>0</v>
      </c>
      <c r="CD39">
        <v>0</v>
      </c>
      <c r="CE39">
        <v>0</v>
      </c>
      <c r="CF39">
        <v>0</v>
      </c>
      <c r="CG39">
        <v>0</v>
      </c>
      <c r="CH39">
        <v>0</v>
      </c>
      <c r="CI39">
        <v>1</v>
      </c>
      <c r="CJ39">
        <v>0</v>
      </c>
      <c r="CK39">
        <v>0</v>
      </c>
      <c r="CL39">
        <v>0</v>
      </c>
      <c r="CM39">
        <v>0</v>
      </c>
      <c r="CN39">
        <v>0</v>
      </c>
      <c r="CO39">
        <v>0</v>
      </c>
      <c r="CP39">
        <v>0</v>
      </c>
      <c r="CQ39">
        <v>0</v>
      </c>
    </row>
    <row r="40" spans="1:95" hidden="1">
      <c r="A40" t="s">
        <v>469</v>
      </c>
      <c r="B40" t="s">
        <v>84</v>
      </c>
      <c r="C40" t="s">
        <v>102</v>
      </c>
      <c r="D40" t="s">
        <v>102</v>
      </c>
      <c r="E40" t="s">
        <v>190</v>
      </c>
      <c r="F40" t="s">
        <v>470</v>
      </c>
      <c r="G40">
        <v>390</v>
      </c>
      <c r="H40">
        <v>0</v>
      </c>
      <c r="I40">
        <f t="shared" si="0"/>
        <v>0</v>
      </c>
      <c r="J40">
        <v>19.436076199999999</v>
      </c>
      <c r="K40">
        <v>-99.071908300000004</v>
      </c>
      <c r="M40" t="s">
        <v>471</v>
      </c>
      <c r="N40" t="s">
        <v>472</v>
      </c>
      <c r="O40" t="s">
        <v>473</v>
      </c>
      <c r="P40" t="s">
        <v>473</v>
      </c>
      <c r="R40" t="s">
        <v>474</v>
      </c>
      <c r="S40" t="s">
        <v>475</v>
      </c>
      <c r="T40" t="s">
        <v>476</v>
      </c>
      <c r="Z40" t="s">
        <v>92</v>
      </c>
      <c r="AA40" t="s">
        <v>93</v>
      </c>
      <c r="AC40" t="s">
        <v>124</v>
      </c>
      <c r="AD40" t="s">
        <v>472</v>
      </c>
      <c r="AE40">
        <v>0</v>
      </c>
      <c r="AH40" t="s">
        <v>421</v>
      </c>
      <c r="AQ40">
        <v>0</v>
      </c>
      <c r="AS40">
        <v>0</v>
      </c>
      <c r="AT40">
        <v>0</v>
      </c>
      <c r="AW40">
        <v>0</v>
      </c>
      <c r="AZ40">
        <v>0</v>
      </c>
      <c r="BC40">
        <v>0</v>
      </c>
      <c r="BO40">
        <v>0</v>
      </c>
      <c r="BP40">
        <v>0</v>
      </c>
      <c r="BQ40">
        <v>0</v>
      </c>
      <c r="BR40">
        <v>0</v>
      </c>
      <c r="BS40">
        <v>0</v>
      </c>
      <c r="BT40">
        <v>0</v>
      </c>
      <c r="BU40">
        <v>0</v>
      </c>
      <c r="BV40">
        <v>0</v>
      </c>
      <c r="BW40">
        <v>0</v>
      </c>
      <c r="BX40">
        <v>0</v>
      </c>
      <c r="BY40">
        <v>0</v>
      </c>
      <c r="BZ40">
        <v>1</v>
      </c>
      <c r="CA40">
        <v>0</v>
      </c>
      <c r="CB40">
        <v>0</v>
      </c>
      <c r="CC40">
        <v>0</v>
      </c>
      <c r="CD40">
        <v>0</v>
      </c>
      <c r="CE40">
        <v>0</v>
      </c>
      <c r="CF40">
        <v>0</v>
      </c>
      <c r="CG40">
        <v>0</v>
      </c>
      <c r="CH40">
        <v>0</v>
      </c>
      <c r="CI40">
        <v>1</v>
      </c>
      <c r="CJ40">
        <v>0</v>
      </c>
      <c r="CK40">
        <v>0</v>
      </c>
      <c r="CL40">
        <v>0</v>
      </c>
      <c r="CM40">
        <v>0</v>
      </c>
      <c r="CN40">
        <v>0</v>
      </c>
      <c r="CO40">
        <v>0</v>
      </c>
      <c r="CP40">
        <v>0</v>
      </c>
      <c r="CQ40">
        <v>1</v>
      </c>
    </row>
    <row r="41" spans="1:95" hidden="1">
      <c r="A41" t="s">
        <v>477</v>
      </c>
      <c r="B41" t="s">
        <v>84</v>
      </c>
      <c r="C41" t="s">
        <v>102</v>
      </c>
      <c r="D41" t="s">
        <v>102</v>
      </c>
      <c r="E41" t="s">
        <v>146</v>
      </c>
      <c r="F41" t="s">
        <v>478</v>
      </c>
      <c r="G41">
        <v>500</v>
      </c>
      <c r="H41">
        <v>0.25</v>
      </c>
      <c r="I41">
        <f t="shared" si="0"/>
        <v>125</v>
      </c>
      <c r="J41">
        <v>42.660882399999998</v>
      </c>
      <c r="K41">
        <v>-71.406711099999995</v>
      </c>
      <c r="M41" t="s">
        <v>116</v>
      </c>
      <c r="N41" t="s">
        <v>479</v>
      </c>
      <c r="O41" t="s">
        <v>480</v>
      </c>
      <c r="P41" t="s">
        <v>391</v>
      </c>
      <c r="R41" t="s">
        <v>107</v>
      </c>
      <c r="S41" t="s">
        <v>481</v>
      </c>
      <c r="U41" t="s">
        <v>482</v>
      </c>
      <c r="X41" t="s">
        <v>394</v>
      </c>
      <c r="Z41" t="s">
        <v>111</v>
      </c>
      <c r="AA41" t="s">
        <v>93</v>
      </c>
      <c r="AC41" t="s">
        <v>124</v>
      </c>
      <c r="AD41" t="s">
        <v>344</v>
      </c>
      <c r="AE41">
        <v>100</v>
      </c>
      <c r="AH41" t="s">
        <v>344</v>
      </c>
      <c r="AL41" t="s">
        <v>344</v>
      </c>
      <c r="AQ41">
        <v>0</v>
      </c>
      <c r="AS41">
        <v>0</v>
      </c>
      <c r="AT41">
        <v>0</v>
      </c>
      <c r="AW41">
        <v>0</v>
      </c>
      <c r="AZ41">
        <v>0</v>
      </c>
      <c r="BC41">
        <v>0</v>
      </c>
      <c r="BO41">
        <v>0</v>
      </c>
      <c r="BP41">
        <v>0</v>
      </c>
      <c r="BQ41">
        <v>0</v>
      </c>
      <c r="BR41">
        <v>0</v>
      </c>
      <c r="BS41">
        <v>0</v>
      </c>
      <c r="BT41">
        <v>0</v>
      </c>
      <c r="BU41">
        <v>0</v>
      </c>
      <c r="BV41">
        <v>0</v>
      </c>
      <c r="BW41">
        <v>0</v>
      </c>
      <c r="BX41">
        <v>0</v>
      </c>
      <c r="BY41">
        <v>1</v>
      </c>
      <c r="BZ41">
        <v>0</v>
      </c>
      <c r="CA41">
        <v>0</v>
      </c>
      <c r="CB41">
        <v>0</v>
      </c>
      <c r="CC41">
        <v>0</v>
      </c>
      <c r="CD41">
        <v>0</v>
      </c>
      <c r="CE41">
        <v>0</v>
      </c>
      <c r="CF41">
        <v>0</v>
      </c>
      <c r="CG41">
        <v>0</v>
      </c>
      <c r="CH41">
        <v>0</v>
      </c>
      <c r="CI41">
        <v>0</v>
      </c>
      <c r="CJ41">
        <v>0</v>
      </c>
      <c r="CK41">
        <v>0</v>
      </c>
      <c r="CL41">
        <v>0</v>
      </c>
      <c r="CM41">
        <v>0</v>
      </c>
      <c r="CN41">
        <v>0</v>
      </c>
      <c r="CO41">
        <v>0</v>
      </c>
      <c r="CP41">
        <v>0</v>
      </c>
      <c r="CQ41">
        <v>0</v>
      </c>
    </row>
    <row r="42" spans="1:95" hidden="1">
      <c r="A42" t="s">
        <v>483</v>
      </c>
      <c r="B42" t="s">
        <v>84</v>
      </c>
      <c r="C42" t="s">
        <v>102</v>
      </c>
      <c r="D42" t="s">
        <v>102</v>
      </c>
      <c r="E42" t="s">
        <v>146</v>
      </c>
      <c r="F42" t="s">
        <v>484</v>
      </c>
      <c r="G42">
        <v>100</v>
      </c>
      <c r="H42">
        <v>0.25</v>
      </c>
      <c r="I42">
        <f t="shared" si="0"/>
        <v>25</v>
      </c>
      <c r="J42">
        <v>35.132187700000003</v>
      </c>
      <c r="K42">
        <v>-118.4489739</v>
      </c>
      <c r="M42" t="s">
        <v>485</v>
      </c>
      <c r="O42" t="s">
        <v>486</v>
      </c>
      <c r="P42" t="s">
        <v>214</v>
      </c>
      <c r="R42" t="s">
        <v>107</v>
      </c>
      <c r="S42" t="s">
        <v>487</v>
      </c>
      <c r="T42" t="s">
        <v>488</v>
      </c>
      <c r="U42" t="s">
        <v>489</v>
      </c>
      <c r="X42" t="s">
        <v>218</v>
      </c>
      <c r="Y42" t="s">
        <v>322</v>
      </c>
      <c r="Z42" t="s">
        <v>92</v>
      </c>
      <c r="AA42" t="s">
        <v>93</v>
      </c>
      <c r="AB42" t="s">
        <v>490</v>
      </c>
      <c r="AC42" t="s">
        <v>95</v>
      </c>
      <c r="AD42" t="s">
        <v>323</v>
      </c>
      <c r="AE42">
        <v>0</v>
      </c>
      <c r="AH42" t="s">
        <v>344</v>
      </c>
      <c r="AM42" t="s">
        <v>491</v>
      </c>
      <c r="AQ42">
        <v>0</v>
      </c>
      <c r="AS42">
        <v>0</v>
      </c>
      <c r="AT42">
        <v>0</v>
      </c>
      <c r="AU42" t="s">
        <v>492</v>
      </c>
      <c r="AV42" t="s">
        <v>493</v>
      </c>
      <c r="AW42">
        <v>0</v>
      </c>
      <c r="AZ42">
        <v>0</v>
      </c>
      <c r="BC42">
        <v>0</v>
      </c>
      <c r="BO42">
        <v>0</v>
      </c>
      <c r="BP42">
        <v>0</v>
      </c>
      <c r="BQ42">
        <v>0</v>
      </c>
      <c r="BR42">
        <v>0</v>
      </c>
      <c r="BS42">
        <v>0</v>
      </c>
      <c r="BT42">
        <v>0</v>
      </c>
      <c r="BU42">
        <v>0</v>
      </c>
      <c r="BV42">
        <v>0</v>
      </c>
      <c r="BW42">
        <v>0</v>
      </c>
      <c r="BX42">
        <v>0</v>
      </c>
      <c r="BY42">
        <v>1</v>
      </c>
      <c r="BZ42">
        <v>0</v>
      </c>
      <c r="CA42">
        <v>0</v>
      </c>
      <c r="CB42">
        <v>0</v>
      </c>
      <c r="CC42">
        <v>0</v>
      </c>
      <c r="CD42">
        <v>0</v>
      </c>
      <c r="CE42">
        <v>0</v>
      </c>
      <c r="CF42">
        <v>0</v>
      </c>
      <c r="CG42">
        <v>0</v>
      </c>
      <c r="CH42">
        <v>0</v>
      </c>
      <c r="CI42">
        <v>0</v>
      </c>
      <c r="CJ42">
        <v>0</v>
      </c>
      <c r="CK42">
        <v>0</v>
      </c>
      <c r="CL42">
        <v>0</v>
      </c>
      <c r="CM42">
        <v>0</v>
      </c>
      <c r="CN42">
        <v>1</v>
      </c>
      <c r="CO42">
        <v>0</v>
      </c>
      <c r="CP42">
        <v>0</v>
      </c>
      <c r="CQ42">
        <v>0</v>
      </c>
    </row>
    <row r="43" spans="1:95" ht="272" hidden="1">
      <c r="A43" t="s">
        <v>494</v>
      </c>
      <c r="B43" t="s">
        <v>84</v>
      </c>
      <c r="C43" t="s">
        <v>131</v>
      </c>
      <c r="D43" t="s">
        <v>131</v>
      </c>
      <c r="E43" t="s">
        <v>146</v>
      </c>
      <c r="F43" s="1" t="s">
        <v>495</v>
      </c>
      <c r="G43">
        <v>500</v>
      </c>
      <c r="H43">
        <v>4</v>
      </c>
      <c r="I43">
        <f t="shared" si="0"/>
        <v>2000</v>
      </c>
      <c r="J43">
        <v>46.384625999999997</v>
      </c>
      <c r="K43">
        <v>8.9635350000000003</v>
      </c>
      <c r="M43" t="s">
        <v>496</v>
      </c>
      <c r="O43" t="s">
        <v>497</v>
      </c>
      <c r="P43" t="s">
        <v>498</v>
      </c>
      <c r="R43" t="s">
        <v>499</v>
      </c>
      <c r="S43" t="s">
        <v>500</v>
      </c>
      <c r="T43" t="s">
        <v>501</v>
      </c>
      <c r="U43" t="s">
        <v>502</v>
      </c>
      <c r="V43" t="s">
        <v>503</v>
      </c>
      <c r="Z43" t="s">
        <v>92</v>
      </c>
      <c r="AA43" t="s">
        <v>93</v>
      </c>
      <c r="AC43" t="s">
        <v>95</v>
      </c>
      <c r="AD43" t="s">
        <v>504</v>
      </c>
      <c r="AE43">
        <v>100</v>
      </c>
      <c r="AH43" t="s">
        <v>504</v>
      </c>
      <c r="AL43" t="s">
        <v>504</v>
      </c>
      <c r="AQ43">
        <v>0</v>
      </c>
      <c r="AS43">
        <v>4000000</v>
      </c>
      <c r="AT43">
        <v>0</v>
      </c>
      <c r="AU43" t="s">
        <v>504</v>
      </c>
      <c r="AV43" t="s">
        <v>505</v>
      </c>
      <c r="AW43">
        <v>2500000</v>
      </c>
      <c r="AX43" t="s">
        <v>506</v>
      </c>
      <c r="AY43" t="s">
        <v>507</v>
      </c>
      <c r="AZ43">
        <v>1500000</v>
      </c>
      <c r="BC43">
        <v>0</v>
      </c>
      <c r="BD43" t="s">
        <v>508</v>
      </c>
      <c r="BO43">
        <v>0</v>
      </c>
      <c r="BP43">
        <v>0</v>
      </c>
      <c r="BQ43">
        <v>0</v>
      </c>
      <c r="BR43">
        <v>0</v>
      </c>
      <c r="BS43">
        <v>1</v>
      </c>
      <c r="BT43">
        <v>0</v>
      </c>
      <c r="BU43">
        <v>0</v>
      </c>
      <c r="BV43">
        <v>0</v>
      </c>
      <c r="BW43">
        <v>1</v>
      </c>
      <c r="BX43">
        <v>0</v>
      </c>
      <c r="BY43">
        <v>0</v>
      </c>
      <c r="BZ43">
        <v>0</v>
      </c>
      <c r="CA43">
        <v>0</v>
      </c>
      <c r="CB43">
        <v>0</v>
      </c>
      <c r="CC43">
        <v>0</v>
      </c>
      <c r="CD43">
        <v>0</v>
      </c>
      <c r="CE43">
        <v>0</v>
      </c>
      <c r="CF43">
        <v>0</v>
      </c>
      <c r="CG43">
        <v>0</v>
      </c>
      <c r="CH43">
        <v>1</v>
      </c>
      <c r="CI43">
        <v>0</v>
      </c>
      <c r="CJ43">
        <v>0</v>
      </c>
      <c r="CK43">
        <v>0</v>
      </c>
      <c r="CL43">
        <v>0</v>
      </c>
      <c r="CM43">
        <v>0</v>
      </c>
      <c r="CN43">
        <v>0</v>
      </c>
      <c r="CO43">
        <v>0</v>
      </c>
      <c r="CP43">
        <v>0</v>
      </c>
      <c r="CQ43">
        <v>0</v>
      </c>
    </row>
    <row r="44" spans="1:95" ht="409.6" hidden="1">
      <c r="A44" t="s">
        <v>509</v>
      </c>
      <c r="B44" t="s">
        <v>84</v>
      </c>
      <c r="C44" t="s">
        <v>102</v>
      </c>
      <c r="D44" t="s">
        <v>102</v>
      </c>
      <c r="E44" t="s">
        <v>146</v>
      </c>
      <c r="F44" s="1" t="s">
        <v>510</v>
      </c>
      <c r="G44">
        <v>2000</v>
      </c>
      <c r="H44">
        <v>0</v>
      </c>
      <c r="I44">
        <f t="shared" si="0"/>
        <v>0</v>
      </c>
      <c r="J44">
        <v>57.789360899999998</v>
      </c>
      <c r="K44">
        <v>-152.3972311</v>
      </c>
      <c r="M44" t="s">
        <v>511</v>
      </c>
      <c r="N44" t="s">
        <v>512</v>
      </c>
      <c r="O44" t="s">
        <v>513</v>
      </c>
      <c r="P44" t="s">
        <v>106</v>
      </c>
      <c r="R44" t="s">
        <v>107</v>
      </c>
      <c r="S44" t="s">
        <v>514</v>
      </c>
      <c r="T44" t="s">
        <v>515</v>
      </c>
      <c r="U44" t="s">
        <v>516</v>
      </c>
      <c r="Y44" t="s">
        <v>517</v>
      </c>
      <c r="Z44" t="s">
        <v>111</v>
      </c>
      <c r="AA44" t="s">
        <v>518</v>
      </c>
      <c r="AB44" t="s">
        <v>519</v>
      </c>
      <c r="AC44" t="s">
        <v>112</v>
      </c>
      <c r="AD44" t="s">
        <v>517</v>
      </c>
      <c r="AE44">
        <v>100</v>
      </c>
      <c r="AH44" t="s">
        <v>113</v>
      </c>
      <c r="AI44" t="s">
        <v>113</v>
      </c>
      <c r="AJ44" t="s">
        <v>113</v>
      </c>
      <c r="AL44" t="s">
        <v>520</v>
      </c>
      <c r="AQ44">
        <v>0</v>
      </c>
      <c r="AS44">
        <v>0</v>
      </c>
      <c r="AT44">
        <v>0</v>
      </c>
      <c r="AW44">
        <v>0</v>
      </c>
      <c r="AZ44">
        <v>0</v>
      </c>
      <c r="BC44">
        <v>0</v>
      </c>
      <c r="BO44">
        <v>0</v>
      </c>
      <c r="BP44">
        <v>0</v>
      </c>
      <c r="BQ44">
        <v>0</v>
      </c>
      <c r="BR44">
        <v>0</v>
      </c>
      <c r="BS44">
        <v>0</v>
      </c>
      <c r="BT44">
        <v>0</v>
      </c>
      <c r="BU44">
        <v>0</v>
      </c>
      <c r="BV44">
        <v>0</v>
      </c>
      <c r="BW44">
        <v>0</v>
      </c>
      <c r="BX44">
        <v>1</v>
      </c>
      <c r="BY44">
        <v>1</v>
      </c>
      <c r="BZ44">
        <v>0</v>
      </c>
      <c r="CA44">
        <v>0</v>
      </c>
      <c r="CB44">
        <v>0</v>
      </c>
      <c r="CC44">
        <v>0</v>
      </c>
      <c r="CD44">
        <v>0</v>
      </c>
      <c r="CE44">
        <v>0</v>
      </c>
      <c r="CF44">
        <v>0</v>
      </c>
      <c r="CG44">
        <v>1</v>
      </c>
      <c r="CH44">
        <v>0</v>
      </c>
      <c r="CI44">
        <v>0</v>
      </c>
      <c r="CJ44">
        <v>0</v>
      </c>
      <c r="CK44">
        <v>0</v>
      </c>
      <c r="CL44">
        <v>0</v>
      </c>
      <c r="CM44">
        <v>0</v>
      </c>
      <c r="CN44">
        <v>0</v>
      </c>
      <c r="CO44">
        <v>0</v>
      </c>
      <c r="CP44">
        <v>0</v>
      </c>
      <c r="CQ44">
        <v>1</v>
      </c>
    </row>
    <row r="45" spans="1:95" hidden="1">
      <c r="A45" t="s">
        <v>521</v>
      </c>
      <c r="B45" t="s">
        <v>84</v>
      </c>
      <c r="C45" t="s">
        <v>102</v>
      </c>
      <c r="D45" t="s">
        <v>102</v>
      </c>
      <c r="E45" t="s">
        <v>190</v>
      </c>
      <c r="F45" t="s">
        <v>522</v>
      </c>
      <c r="G45">
        <v>100</v>
      </c>
      <c r="H45">
        <v>0.5</v>
      </c>
      <c r="I45">
        <f t="shared" si="0"/>
        <v>50</v>
      </c>
      <c r="J45">
        <v>37.291873000000002</v>
      </c>
      <c r="K45">
        <v>126.8387065</v>
      </c>
      <c r="M45" t="s">
        <v>523</v>
      </c>
      <c r="N45" t="s">
        <v>524</v>
      </c>
      <c r="O45" t="s">
        <v>525</v>
      </c>
      <c r="P45" t="s">
        <v>526</v>
      </c>
      <c r="R45" t="s">
        <v>89</v>
      </c>
      <c r="S45" t="s">
        <v>527</v>
      </c>
      <c r="T45" t="s">
        <v>528</v>
      </c>
      <c r="V45" t="s">
        <v>529</v>
      </c>
      <c r="Z45" t="s">
        <v>92</v>
      </c>
      <c r="AA45" t="s">
        <v>164</v>
      </c>
      <c r="AC45" t="s">
        <v>124</v>
      </c>
      <c r="AD45" t="s">
        <v>530</v>
      </c>
      <c r="AE45">
        <v>0</v>
      </c>
      <c r="AQ45">
        <v>10</v>
      </c>
      <c r="AS45">
        <v>0</v>
      </c>
      <c r="AT45">
        <v>0</v>
      </c>
      <c r="AW45">
        <v>0</v>
      </c>
      <c r="AZ45">
        <v>0</v>
      </c>
      <c r="BC45">
        <v>0</v>
      </c>
      <c r="BO45">
        <v>0</v>
      </c>
      <c r="BP45">
        <v>0</v>
      </c>
      <c r="BQ45">
        <v>0</v>
      </c>
      <c r="BR45">
        <v>1</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row>
    <row r="46" spans="1:95" hidden="1">
      <c r="A46" t="s">
        <v>531</v>
      </c>
      <c r="B46" t="s">
        <v>84</v>
      </c>
      <c r="C46" t="s">
        <v>131</v>
      </c>
      <c r="D46" t="s">
        <v>131</v>
      </c>
      <c r="E46" t="s">
        <v>146</v>
      </c>
      <c r="F46" t="s">
        <v>532</v>
      </c>
      <c r="G46">
        <v>290000</v>
      </c>
      <c r="H46">
        <v>0</v>
      </c>
      <c r="I46">
        <f t="shared" si="0"/>
        <v>0</v>
      </c>
      <c r="J46">
        <v>53.1897685</v>
      </c>
      <c r="K46">
        <v>8.4099915000000003</v>
      </c>
      <c r="M46" t="s">
        <v>533</v>
      </c>
      <c r="N46" t="s">
        <v>534</v>
      </c>
      <c r="O46" t="s">
        <v>534</v>
      </c>
      <c r="P46" t="s">
        <v>535</v>
      </c>
      <c r="R46" t="s">
        <v>303</v>
      </c>
      <c r="S46" t="s">
        <v>536</v>
      </c>
      <c r="U46" t="s">
        <v>537</v>
      </c>
      <c r="Y46" t="s">
        <v>538</v>
      </c>
      <c r="Z46" t="s">
        <v>92</v>
      </c>
      <c r="AA46" t="s">
        <v>93</v>
      </c>
      <c r="AC46" t="s">
        <v>124</v>
      </c>
      <c r="AD46" t="s">
        <v>539</v>
      </c>
      <c r="AE46">
        <v>100</v>
      </c>
      <c r="AH46" t="s">
        <v>540</v>
      </c>
      <c r="AQ46">
        <v>0</v>
      </c>
      <c r="AR46" t="s">
        <v>541</v>
      </c>
      <c r="AS46">
        <v>0</v>
      </c>
      <c r="AT46">
        <v>0</v>
      </c>
      <c r="AW46">
        <v>0</v>
      </c>
      <c r="AZ46">
        <v>0</v>
      </c>
      <c r="BC46">
        <v>0</v>
      </c>
      <c r="BO46">
        <v>1</v>
      </c>
      <c r="BP46">
        <v>0</v>
      </c>
      <c r="BQ46">
        <v>0</v>
      </c>
      <c r="BR46">
        <v>0</v>
      </c>
      <c r="BS46">
        <v>0</v>
      </c>
      <c r="BT46">
        <v>0</v>
      </c>
      <c r="BU46">
        <v>1</v>
      </c>
      <c r="BV46">
        <v>0</v>
      </c>
      <c r="BW46">
        <v>0</v>
      </c>
      <c r="BX46">
        <v>1</v>
      </c>
      <c r="BY46">
        <v>1</v>
      </c>
      <c r="BZ46">
        <v>0</v>
      </c>
      <c r="CA46">
        <v>0</v>
      </c>
      <c r="CB46">
        <v>0</v>
      </c>
      <c r="CC46">
        <v>0</v>
      </c>
      <c r="CD46">
        <v>0</v>
      </c>
      <c r="CE46">
        <v>0</v>
      </c>
      <c r="CF46">
        <v>0</v>
      </c>
      <c r="CG46">
        <v>0</v>
      </c>
      <c r="CH46">
        <v>0</v>
      </c>
      <c r="CI46">
        <v>0</v>
      </c>
      <c r="CJ46">
        <v>0</v>
      </c>
      <c r="CK46">
        <v>0</v>
      </c>
      <c r="CL46">
        <v>0</v>
      </c>
      <c r="CM46">
        <v>0</v>
      </c>
      <c r="CN46">
        <v>0</v>
      </c>
      <c r="CO46">
        <v>0</v>
      </c>
      <c r="CP46">
        <v>0</v>
      </c>
      <c r="CQ46">
        <v>0</v>
      </c>
    </row>
    <row r="47" spans="1:95" ht="380" hidden="1">
      <c r="A47" t="s">
        <v>542</v>
      </c>
      <c r="B47" t="s">
        <v>84</v>
      </c>
      <c r="C47" t="s">
        <v>102</v>
      </c>
      <c r="D47" t="s">
        <v>102</v>
      </c>
      <c r="E47" t="s">
        <v>146</v>
      </c>
      <c r="F47" s="1" t="s">
        <v>543</v>
      </c>
      <c r="G47">
        <v>387000</v>
      </c>
      <c r="H47">
        <v>0</v>
      </c>
      <c r="I47">
        <f t="shared" si="0"/>
        <v>0</v>
      </c>
      <c r="J47">
        <v>48.263269800000003</v>
      </c>
      <c r="K47">
        <v>11.671654</v>
      </c>
      <c r="M47" t="s">
        <v>544</v>
      </c>
      <c r="N47" t="s">
        <v>545</v>
      </c>
      <c r="O47" t="s">
        <v>546</v>
      </c>
      <c r="P47" t="s">
        <v>547</v>
      </c>
      <c r="R47" t="s">
        <v>303</v>
      </c>
      <c r="S47" t="s">
        <v>548</v>
      </c>
      <c r="U47" t="s">
        <v>549</v>
      </c>
      <c r="Z47" t="s">
        <v>92</v>
      </c>
      <c r="AA47" t="s">
        <v>93</v>
      </c>
      <c r="AC47" t="s">
        <v>124</v>
      </c>
      <c r="AD47" t="s">
        <v>550</v>
      </c>
      <c r="AE47">
        <v>100</v>
      </c>
      <c r="AQ47">
        <v>0</v>
      </c>
      <c r="AS47">
        <v>0</v>
      </c>
      <c r="AT47">
        <v>0</v>
      </c>
      <c r="AW47">
        <v>0</v>
      </c>
      <c r="AZ47">
        <v>0</v>
      </c>
      <c r="BC47">
        <v>0</v>
      </c>
      <c r="BD47" t="s">
        <v>551</v>
      </c>
      <c r="BE47" t="s">
        <v>552</v>
      </c>
      <c r="BF47" t="s">
        <v>553</v>
      </c>
      <c r="BO47">
        <v>0</v>
      </c>
      <c r="BP47">
        <v>0</v>
      </c>
      <c r="BQ47">
        <v>0</v>
      </c>
      <c r="BR47">
        <v>0</v>
      </c>
      <c r="BS47">
        <v>0</v>
      </c>
      <c r="BT47">
        <v>0</v>
      </c>
      <c r="BU47">
        <v>0</v>
      </c>
      <c r="BV47">
        <v>0</v>
      </c>
      <c r="BW47">
        <v>0</v>
      </c>
      <c r="BX47">
        <v>0</v>
      </c>
      <c r="BY47">
        <v>0</v>
      </c>
      <c r="BZ47">
        <v>0</v>
      </c>
      <c r="CA47">
        <v>0</v>
      </c>
      <c r="CB47">
        <v>0</v>
      </c>
      <c r="CC47">
        <v>0</v>
      </c>
      <c r="CD47">
        <v>1</v>
      </c>
      <c r="CE47">
        <v>0</v>
      </c>
      <c r="CF47">
        <v>0</v>
      </c>
      <c r="CG47">
        <v>0</v>
      </c>
      <c r="CH47">
        <v>0</v>
      </c>
      <c r="CI47">
        <v>0</v>
      </c>
      <c r="CJ47">
        <v>0</v>
      </c>
      <c r="CK47">
        <v>0</v>
      </c>
      <c r="CL47">
        <v>0</v>
      </c>
      <c r="CM47">
        <v>0</v>
      </c>
      <c r="CN47">
        <v>0</v>
      </c>
      <c r="CO47">
        <v>0</v>
      </c>
      <c r="CP47">
        <v>0</v>
      </c>
      <c r="CQ47">
        <v>0</v>
      </c>
    </row>
    <row r="48" spans="1:95" ht="409.6" hidden="1">
      <c r="A48" t="s">
        <v>554</v>
      </c>
      <c r="B48" t="s">
        <v>84</v>
      </c>
      <c r="C48" t="s">
        <v>102</v>
      </c>
      <c r="D48" t="s">
        <v>102</v>
      </c>
      <c r="E48" t="s">
        <v>146</v>
      </c>
      <c r="F48" s="1" t="s">
        <v>555</v>
      </c>
      <c r="G48">
        <v>70000</v>
      </c>
      <c r="H48">
        <v>0</v>
      </c>
      <c r="I48">
        <f t="shared" si="0"/>
        <v>0</v>
      </c>
      <c r="J48">
        <v>50.075538100000003</v>
      </c>
      <c r="K48">
        <v>14.4378005</v>
      </c>
      <c r="M48" t="s">
        <v>544</v>
      </c>
      <c r="O48" t="s">
        <v>556</v>
      </c>
      <c r="P48" t="s">
        <v>556</v>
      </c>
      <c r="R48" t="s">
        <v>557</v>
      </c>
      <c r="S48" t="s">
        <v>558</v>
      </c>
      <c r="U48" t="s">
        <v>559</v>
      </c>
      <c r="Z48" t="s">
        <v>92</v>
      </c>
      <c r="AA48" t="s">
        <v>93</v>
      </c>
      <c r="AC48" t="s">
        <v>124</v>
      </c>
      <c r="AD48" t="s">
        <v>560</v>
      </c>
      <c r="AE48">
        <v>100</v>
      </c>
      <c r="AQ48">
        <v>0</v>
      </c>
      <c r="AS48">
        <v>0</v>
      </c>
      <c r="AT48">
        <v>0</v>
      </c>
      <c r="AW48">
        <v>0</v>
      </c>
      <c r="AZ48">
        <v>0</v>
      </c>
      <c r="BC48">
        <v>0</v>
      </c>
      <c r="BO48">
        <v>0</v>
      </c>
      <c r="BP48">
        <v>0</v>
      </c>
      <c r="BQ48">
        <v>0</v>
      </c>
      <c r="BR48">
        <v>0</v>
      </c>
      <c r="BS48">
        <v>0</v>
      </c>
      <c r="BT48">
        <v>0</v>
      </c>
      <c r="BU48">
        <v>0</v>
      </c>
      <c r="BV48">
        <v>0</v>
      </c>
      <c r="BW48">
        <v>0</v>
      </c>
      <c r="BX48">
        <v>0</v>
      </c>
      <c r="BY48">
        <v>0</v>
      </c>
      <c r="BZ48">
        <v>0</v>
      </c>
      <c r="CA48">
        <v>0</v>
      </c>
      <c r="CB48">
        <v>0</v>
      </c>
      <c r="CC48">
        <v>0</v>
      </c>
      <c r="CD48">
        <v>1</v>
      </c>
      <c r="CE48">
        <v>0</v>
      </c>
      <c r="CF48">
        <v>0</v>
      </c>
      <c r="CG48">
        <v>0</v>
      </c>
      <c r="CH48">
        <v>0</v>
      </c>
      <c r="CI48">
        <v>0</v>
      </c>
      <c r="CJ48">
        <v>0</v>
      </c>
      <c r="CK48">
        <v>0</v>
      </c>
      <c r="CL48">
        <v>0</v>
      </c>
      <c r="CM48">
        <v>0</v>
      </c>
      <c r="CN48">
        <v>0</v>
      </c>
      <c r="CO48">
        <v>0</v>
      </c>
      <c r="CP48">
        <v>0</v>
      </c>
      <c r="CQ48">
        <v>0</v>
      </c>
    </row>
    <row r="49" spans="1:95" hidden="1">
      <c r="A49" t="s">
        <v>561</v>
      </c>
      <c r="B49" t="s">
        <v>84</v>
      </c>
      <c r="C49" t="s">
        <v>102</v>
      </c>
      <c r="D49" t="s">
        <v>102</v>
      </c>
      <c r="E49" t="s">
        <v>146</v>
      </c>
      <c r="F49" t="s">
        <v>562</v>
      </c>
      <c r="G49">
        <v>400000</v>
      </c>
      <c r="H49">
        <v>0</v>
      </c>
      <c r="I49">
        <f t="shared" si="0"/>
        <v>0</v>
      </c>
      <c r="J49">
        <v>51.657835499999997</v>
      </c>
      <c r="K49">
        <v>-1.2320366</v>
      </c>
      <c r="M49" t="s">
        <v>563</v>
      </c>
      <c r="N49" t="s">
        <v>564</v>
      </c>
      <c r="O49" t="s">
        <v>565</v>
      </c>
      <c r="P49" t="s">
        <v>566</v>
      </c>
      <c r="R49" t="s">
        <v>119</v>
      </c>
      <c r="S49" t="s">
        <v>567</v>
      </c>
      <c r="U49" t="s">
        <v>568</v>
      </c>
      <c r="Z49" t="s">
        <v>92</v>
      </c>
      <c r="AA49" t="s">
        <v>93</v>
      </c>
      <c r="AC49" t="s">
        <v>124</v>
      </c>
      <c r="AD49" t="s">
        <v>569</v>
      </c>
      <c r="AE49">
        <v>100</v>
      </c>
      <c r="AQ49">
        <v>0</v>
      </c>
      <c r="AS49">
        <v>0</v>
      </c>
      <c r="AT49">
        <v>0</v>
      </c>
      <c r="AU49" t="s">
        <v>234</v>
      </c>
      <c r="AW49">
        <v>0</v>
      </c>
      <c r="AZ49">
        <v>0</v>
      </c>
      <c r="BC49">
        <v>0</v>
      </c>
      <c r="BO49">
        <v>0</v>
      </c>
      <c r="BP49">
        <v>0</v>
      </c>
      <c r="BQ49">
        <v>0</v>
      </c>
      <c r="BR49">
        <v>0</v>
      </c>
      <c r="BS49">
        <v>0</v>
      </c>
      <c r="BT49">
        <v>0</v>
      </c>
      <c r="BU49">
        <v>0</v>
      </c>
      <c r="BV49">
        <v>0</v>
      </c>
      <c r="BW49">
        <v>0</v>
      </c>
      <c r="BX49">
        <v>0</v>
      </c>
      <c r="BY49">
        <v>1</v>
      </c>
      <c r="BZ49">
        <v>0</v>
      </c>
      <c r="CA49">
        <v>0</v>
      </c>
      <c r="CB49">
        <v>0</v>
      </c>
      <c r="CC49">
        <v>0</v>
      </c>
      <c r="CD49">
        <v>1</v>
      </c>
      <c r="CE49">
        <v>0</v>
      </c>
      <c r="CF49">
        <v>0</v>
      </c>
      <c r="CG49">
        <v>0</v>
      </c>
      <c r="CH49">
        <v>0</v>
      </c>
      <c r="CI49">
        <v>0</v>
      </c>
      <c r="CJ49">
        <v>0</v>
      </c>
      <c r="CK49">
        <v>0</v>
      </c>
      <c r="CL49">
        <v>0</v>
      </c>
      <c r="CM49">
        <v>0</v>
      </c>
      <c r="CN49">
        <v>0</v>
      </c>
      <c r="CO49">
        <v>0</v>
      </c>
      <c r="CP49">
        <v>0</v>
      </c>
      <c r="CQ49">
        <v>0</v>
      </c>
    </row>
    <row r="50" spans="1:95" ht="288" hidden="1">
      <c r="A50" t="s">
        <v>570</v>
      </c>
      <c r="B50" t="s">
        <v>84</v>
      </c>
      <c r="C50" t="s">
        <v>102</v>
      </c>
      <c r="D50" t="s">
        <v>102</v>
      </c>
      <c r="E50" t="s">
        <v>146</v>
      </c>
      <c r="F50" s="1" t="s">
        <v>571</v>
      </c>
      <c r="G50">
        <v>2000</v>
      </c>
      <c r="H50">
        <v>0</v>
      </c>
      <c r="I50">
        <f t="shared" si="0"/>
        <v>0</v>
      </c>
      <c r="J50">
        <v>34.056370000000001</v>
      </c>
      <c r="K50">
        <v>-118.274883</v>
      </c>
      <c r="M50" t="s">
        <v>572</v>
      </c>
      <c r="N50" t="s">
        <v>573</v>
      </c>
      <c r="O50" t="s">
        <v>574</v>
      </c>
      <c r="P50" t="s">
        <v>214</v>
      </c>
      <c r="R50" t="s">
        <v>107</v>
      </c>
      <c r="S50" t="s">
        <v>575</v>
      </c>
      <c r="T50" t="s">
        <v>576</v>
      </c>
      <c r="U50" t="s">
        <v>577</v>
      </c>
      <c r="X50" t="s">
        <v>218</v>
      </c>
      <c r="Y50" t="s">
        <v>322</v>
      </c>
      <c r="Z50" t="s">
        <v>92</v>
      </c>
      <c r="AA50" t="s">
        <v>164</v>
      </c>
      <c r="AC50" t="s">
        <v>124</v>
      </c>
      <c r="AD50" t="s">
        <v>578</v>
      </c>
      <c r="AE50">
        <v>100</v>
      </c>
      <c r="AH50" t="s">
        <v>430</v>
      </c>
      <c r="AI50" t="s">
        <v>430</v>
      </c>
      <c r="AL50" t="s">
        <v>430</v>
      </c>
      <c r="AQ50">
        <v>20</v>
      </c>
      <c r="AS50">
        <v>0</v>
      </c>
      <c r="AT50">
        <v>0</v>
      </c>
      <c r="AU50" t="s">
        <v>267</v>
      </c>
      <c r="AV50" t="s">
        <v>579</v>
      </c>
      <c r="AW50">
        <v>4400000</v>
      </c>
      <c r="AZ50">
        <v>0</v>
      </c>
      <c r="BC50">
        <v>0</v>
      </c>
      <c r="BO50">
        <v>0</v>
      </c>
      <c r="BP50">
        <v>0</v>
      </c>
      <c r="BQ50">
        <v>0</v>
      </c>
      <c r="BR50">
        <v>0</v>
      </c>
      <c r="BS50">
        <v>1</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1</v>
      </c>
      <c r="CQ50">
        <v>1</v>
      </c>
    </row>
    <row r="51" spans="1:95" hidden="1">
      <c r="A51" t="s">
        <v>580</v>
      </c>
      <c r="B51" t="s">
        <v>84</v>
      </c>
      <c r="C51" t="s">
        <v>102</v>
      </c>
      <c r="D51" t="s">
        <v>102</v>
      </c>
      <c r="E51" t="s">
        <v>146</v>
      </c>
      <c r="F51" t="s">
        <v>581</v>
      </c>
      <c r="G51">
        <v>2000</v>
      </c>
      <c r="H51">
        <v>0.25</v>
      </c>
      <c r="I51">
        <f t="shared" si="0"/>
        <v>500</v>
      </c>
      <c r="J51">
        <v>43.918047600000001</v>
      </c>
      <c r="K51">
        <v>-80.884167500000004</v>
      </c>
      <c r="M51" t="s">
        <v>116</v>
      </c>
      <c r="N51" t="s">
        <v>582</v>
      </c>
      <c r="O51" t="s">
        <v>583</v>
      </c>
      <c r="P51" t="s">
        <v>194</v>
      </c>
      <c r="R51" t="s">
        <v>195</v>
      </c>
      <c r="S51" t="s">
        <v>584</v>
      </c>
      <c r="U51" t="s">
        <v>585</v>
      </c>
      <c r="V51" t="s">
        <v>586</v>
      </c>
      <c r="X51" t="s">
        <v>198</v>
      </c>
      <c r="Y51" t="s">
        <v>587</v>
      </c>
      <c r="Z51" t="s">
        <v>92</v>
      </c>
      <c r="AA51" t="s">
        <v>518</v>
      </c>
      <c r="AC51" t="s">
        <v>95</v>
      </c>
      <c r="AD51" t="s">
        <v>588</v>
      </c>
      <c r="AE51">
        <v>100</v>
      </c>
      <c r="AH51" t="s">
        <v>589</v>
      </c>
      <c r="AI51" t="s">
        <v>590</v>
      </c>
      <c r="AJ51" t="s">
        <v>589</v>
      </c>
      <c r="AL51" t="s">
        <v>588</v>
      </c>
      <c r="AQ51">
        <v>20</v>
      </c>
      <c r="AS51">
        <v>0</v>
      </c>
      <c r="AT51">
        <v>0</v>
      </c>
      <c r="AW51">
        <v>0</v>
      </c>
      <c r="AZ51">
        <v>0</v>
      </c>
      <c r="BC51">
        <v>0</v>
      </c>
      <c r="BO51">
        <v>0</v>
      </c>
      <c r="BP51">
        <v>0</v>
      </c>
      <c r="BQ51">
        <v>0</v>
      </c>
      <c r="BR51">
        <v>0</v>
      </c>
      <c r="BS51">
        <v>0</v>
      </c>
      <c r="BT51">
        <v>0</v>
      </c>
      <c r="BU51">
        <v>0</v>
      </c>
      <c r="BV51">
        <v>0</v>
      </c>
      <c r="BW51">
        <v>0</v>
      </c>
      <c r="BX51">
        <v>0</v>
      </c>
      <c r="BY51">
        <v>1</v>
      </c>
      <c r="BZ51">
        <v>0</v>
      </c>
      <c r="CA51">
        <v>0</v>
      </c>
      <c r="CB51">
        <v>0</v>
      </c>
      <c r="CC51">
        <v>0</v>
      </c>
      <c r="CD51">
        <v>0</v>
      </c>
      <c r="CE51">
        <v>0</v>
      </c>
      <c r="CF51">
        <v>0</v>
      </c>
      <c r="CG51">
        <v>0</v>
      </c>
      <c r="CH51">
        <v>0</v>
      </c>
      <c r="CI51">
        <v>0</v>
      </c>
      <c r="CJ51">
        <v>0</v>
      </c>
      <c r="CK51">
        <v>0</v>
      </c>
      <c r="CL51">
        <v>0</v>
      </c>
      <c r="CM51">
        <v>0</v>
      </c>
      <c r="CN51">
        <v>0</v>
      </c>
      <c r="CO51">
        <v>0</v>
      </c>
      <c r="CP51">
        <v>0</v>
      </c>
      <c r="CQ51">
        <v>0</v>
      </c>
    </row>
    <row r="52" spans="1:95" hidden="1">
      <c r="A52" t="s">
        <v>591</v>
      </c>
      <c r="B52" t="s">
        <v>84</v>
      </c>
      <c r="C52" t="s">
        <v>102</v>
      </c>
      <c r="D52" t="s">
        <v>102</v>
      </c>
      <c r="E52" t="s">
        <v>146</v>
      </c>
      <c r="F52" t="s">
        <v>592</v>
      </c>
      <c r="G52">
        <v>5000</v>
      </c>
      <c r="H52">
        <v>0.1</v>
      </c>
      <c r="I52">
        <f t="shared" si="0"/>
        <v>500</v>
      </c>
      <c r="J52">
        <v>42.611483499999999</v>
      </c>
      <c r="K52">
        <v>-80.597923100000003</v>
      </c>
      <c r="M52" t="s">
        <v>593</v>
      </c>
      <c r="N52" t="s">
        <v>594</v>
      </c>
      <c r="O52" t="s">
        <v>595</v>
      </c>
      <c r="P52" t="s">
        <v>194</v>
      </c>
      <c r="R52" t="s">
        <v>195</v>
      </c>
      <c r="S52" t="s">
        <v>596</v>
      </c>
      <c r="T52" t="s">
        <v>597</v>
      </c>
      <c r="U52" t="s">
        <v>598</v>
      </c>
      <c r="X52" t="s">
        <v>198</v>
      </c>
      <c r="Z52" t="s">
        <v>599</v>
      </c>
      <c r="AA52" t="s">
        <v>164</v>
      </c>
      <c r="AB52" t="s">
        <v>600</v>
      </c>
      <c r="AC52" t="s">
        <v>112</v>
      </c>
      <c r="AD52" t="s">
        <v>601</v>
      </c>
      <c r="AE52">
        <v>100</v>
      </c>
      <c r="AH52" t="s">
        <v>589</v>
      </c>
      <c r="AI52" t="s">
        <v>590</v>
      </c>
      <c r="AL52" t="s">
        <v>589</v>
      </c>
      <c r="AQ52">
        <v>30</v>
      </c>
      <c r="AS52">
        <v>0</v>
      </c>
      <c r="AT52">
        <v>0</v>
      </c>
      <c r="AW52">
        <v>0</v>
      </c>
      <c r="AZ52">
        <v>0</v>
      </c>
      <c r="BC52">
        <v>0</v>
      </c>
      <c r="BO52">
        <v>0</v>
      </c>
      <c r="BP52">
        <v>0</v>
      </c>
      <c r="BQ52">
        <v>0</v>
      </c>
      <c r="BR52">
        <v>1</v>
      </c>
      <c r="BS52">
        <v>0</v>
      </c>
      <c r="BT52">
        <v>0</v>
      </c>
      <c r="BU52">
        <v>0</v>
      </c>
      <c r="BV52">
        <v>0</v>
      </c>
      <c r="BW52">
        <v>0</v>
      </c>
      <c r="BX52">
        <v>0</v>
      </c>
      <c r="BY52">
        <v>0</v>
      </c>
      <c r="BZ52">
        <v>0</v>
      </c>
      <c r="CA52">
        <v>0</v>
      </c>
      <c r="CB52">
        <v>0</v>
      </c>
      <c r="CC52">
        <v>0</v>
      </c>
      <c r="CD52">
        <v>0</v>
      </c>
      <c r="CE52">
        <v>0</v>
      </c>
      <c r="CF52">
        <v>1</v>
      </c>
      <c r="CG52">
        <v>0</v>
      </c>
      <c r="CH52">
        <v>0</v>
      </c>
      <c r="CI52">
        <v>0</v>
      </c>
      <c r="CJ52">
        <v>0</v>
      </c>
      <c r="CK52">
        <v>0</v>
      </c>
      <c r="CL52">
        <v>0</v>
      </c>
      <c r="CM52">
        <v>0</v>
      </c>
      <c r="CN52">
        <v>0</v>
      </c>
      <c r="CO52">
        <v>0</v>
      </c>
      <c r="CP52">
        <v>0</v>
      </c>
      <c r="CQ52">
        <v>1</v>
      </c>
    </row>
    <row r="53" spans="1:95" ht="409.6" hidden="1">
      <c r="A53" t="s">
        <v>602</v>
      </c>
      <c r="B53" t="s">
        <v>84</v>
      </c>
      <c r="C53" t="s">
        <v>102</v>
      </c>
      <c r="D53" t="s">
        <v>102</v>
      </c>
      <c r="E53" t="s">
        <v>146</v>
      </c>
      <c r="F53" s="1" t="s">
        <v>603</v>
      </c>
      <c r="G53">
        <v>500</v>
      </c>
      <c r="H53">
        <v>0</v>
      </c>
      <c r="I53">
        <f t="shared" si="0"/>
        <v>0</v>
      </c>
      <c r="J53">
        <v>28.027176900000001</v>
      </c>
      <c r="K53">
        <v>-17.2006914</v>
      </c>
      <c r="M53" t="s">
        <v>604</v>
      </c>
      <c r="O53" t="s">
        <v>605</v>
      </c>
      <c r="P53" t="s">
        <v>606</v>
      </c>
      <c r="R53" t="s">
        <v>607</v>
      </c>
      <c r="S53" t="s">
        <v>608</v>
      </c>
      <c r="T53" t="s">
        <v>609</v>
      </c>
      <c r="U53" t="s">
        <v>610</v>
      </c>
      <c r="Y53" t="s">
        <v>611</v>
      </c>
      <c r="Z53" t="s">
        <v>92</v>
      </c>
      <c r="AA53" t="s">
        <v>164</v>
      </c>
      <c r="AC53" t="s">
        <v>112</v>
      </c>
      <c r="AD53" t="s">
        <v>611</v>
      </c>
      <c r="AE53">
        <v>100</v>
      </c>
      <c r="AH53" t="s">
        <v>113</v>
      </c>
      <c r="AI53" t="s">
        <v>113</v>
      </c>
      <c r="AJ53" t="s">
        <v>113</v>
      </c>
      <c r="AL53" t="s">
        <v>113</v>
      </c>
      <c r="AQ53">
        <v>0</v>
      </c>
      <c r="AS53">
        <v>0</v>
      </c>
      <c r="AT53">
        <v>0</v>
      </c>
      <c r="AU53" t="s">
        <v>234</v>
      </c>
      <c r="AV53" t="s">
        <v>612</v>
      </c>
      <c r="AW53">
        <v>0</v>
      </c>
      <c r="AZ53">
        <v>0</v>
      </c>
      <c r="BC53">
        <v>0</v>
      </c>
      <c r="BO53">
        <v>0</v>
      </c>
      <c r="BP53">
        <v>0</v>
      </c>
      <c r="BQ53">
        <v>0</v>
      </c>
      <c r="BR53">
        <v>0</v>
      </c>
      <c r="BS53">
        <v>0</v>
      </c>
      <c r="BT53">
        <v>0</v>
      </c>
      <c r="BU53">
        <v>0</v>
      </c>
      <c r="BV53">
        <v>0</v>
      </c>
      <c r="BW53">
        <v>0</v>
      </c>
      <c r="BX53">
        <v>1</v>
      </c>
      <c r="BY53">
        <v>1</v>
      </c>
      <c r="BZ53">
        <v>0</v>
      </c>
      <c r="CA53">
        <v>0</v>
      </c>
      <c r="CB53">
        <v>0</v>
      </c>
      <c r="CC53">
        <v>0</v>
      </c>
      <c r="CD53">
        <v>0</v>
      </c>
      <c r="CE53">
        <v>0</v>
      </c>
      <c r="CF53">
        <v>0</v>
      </c>
      <c r="CG53">
        <v>0</v>
      </c>
      <c r="CH53">
        <v>0</v>
      </c>
      <c r="CI53">
        <v>0</v>
      </c>
      <c r="CJ53">
        <v>0</v>
      </c>
      <c r="CK53">
        <v>0</v>
      </c>
      <c r="CL53">
        <v>0</v>
      </c>
      <c r="CM53">
        <v>0</v>
      </c>
      <c r="CN53">
        <v>0</v>
      </c>
      <c r="CO53">
        <v>0</v>
      </c>
      <c r="CP53">
        <v>0</v>
      </c>
      <c r="CQ53">
        <v>0</v>
      </c>
    </row>
    <row r="54" spans="1:95" ht="304" hidden="1">
      <c r="A54" t="s">
        <v>613</v>
      </c>
      <c r="B54" t="s">
        <v>84</v>
      </c>
      <c r="C54" t="s">
        <v>102</v>
      </c>
      <c r="D54" t="s">
        <v>102</v>
      </c>
      <c r="E54" t="s">
        <v>146</v>
      </c>
      <c r="F54" s="1" t="s">
        <v>614</v>
      </c>
      <c r="G54">
        <v>1600</v>
      </c>
      <c r="H54">
        <v>0</v>
      </c>
      <c r="I54">
        <f t="shared" si="0"/>
        <v>0</v>
      </c>
      <c r="J54">
        <v>28.953154000000001</v>
      </c>
      <c r="K54">
        <v>-13.651196000000001</v>
      </c>
      <c r="M54" t="s">
        <v>192</v>
      </c>
      <c r="O54" t="s">
        <v>615</v>
      </c>
      <c r="P54" t="s">
        <v>616</v>
      </c>
      <c r="R54" t="s">
        <v>607</v>
      </c>
      <c r="S54" t="s">
        <v>617</v>
      </c>
      <c r="U54" t="s">
        <v>618</v>
      </c>
      <c r="V54" t="s">
        <v>619</v>
      </c>
      <c r="Y54" t="s">
        <v>620</v>
      </c>
      <c r="Z54" t="s">
        <v>92</v>
      </c>
      <c r="AA54" t="s">
        <v>518</v>
      </c>
      <c r="AC54" t="s">
        <v>112</v>
      </c>
      <c r="AD54" t="s">
        <v>621</v>
      </c>
      <c r="AE54">
        <v>100</v>
      </c>
      <c r="AH54" t="s">
        <v>113</v>
      </c>
      <c r="AI54" t="s">
        <v>113</v>
      </c>
      <c r="AQ54">
        <v>0</v>
      </c>
      <c r="AS54">
        <v>0</v>
      </c>
      <c r="AT54">
        <v>0</v>
      </c>
      <c r="AU54" t="s">
        <v>234</v>
      </c>
      <c r="AV54" t="s">
        <v>621</v>
      </c>
      <c r="AW54">
        <v>2065199</v>
      </c>
      <c r="AZ54">
        <v>0</v>
      </c>
      <c r="BC54">
        <v>0</v>
      </c>
      <c r="BO54">
        <v>0</v>
      </c>
      <c r="BP54">
        <v>0</v>
      </c>
      <c r="BQ54">
        <v>0</v>
      </c>
      <c r="BR54">
        <v>0</v>
      </c>
      <c r="BS54">
        <v>0</v>
      </c>
      <c r="BT54">
        <v>0</v>
      </c>
      <c r="BU54">
        <v>0</v>
      </c>
      <c r="BV54">
        <v>0</v>
      </c>
      <c r="BW54">
        <v>0</v>
      </c>
      <c r="BX54">
        <v>0</v>
      </c>
      <c r="BY54">
        <v>1</v>
      </c>
      <c r="BZ54">
        <v>0</v>
      </c>
      <c r="CA54">
        <v>0</v>
      </c>
      <c r="CB54">
        <v>0</v>
      </c>
      <c r="CC54">
        <v>0</v>
      </c>
      <c r="CD54">
        <v>0</v>
      </c>
      <c r="CE54">
        <v>0</v>
      </c>
      <c r="CF54">
        <v>0</v>
      </c>
      <c r="CG54">
        <v>0</v>
      </c>
      <c r="CH54">
        <v>0</v>
      </c>
      <c r="CI54">
        <v>0</v>
      </c>
      <c r="CJ54">
        <v>0</v>
      </c>
      <c r="CK54">
        <v>0</v>
      </c>
      <c r="CL54">
        <v>0</v>
      </c>
      <c r="CM54">
        <v>0</v>
      </c>
      <c r="CN54">
        <v>0</v>
      </c>
      <c r="CO54">
        <v>0</v>
      </c>
      <c r="CP54">
        <v>0</v>
      </c>
      <c r="CQ54">
        <v>1</v>
      </c>
    </row>
    <row r="55" spans="1:95" ht="409.6" hidden="1">
      <c r="A55" t="s">
        <v>622</v>
      </c>
      <c r="B55" t="s">
        <v>84</v>
      </c>
      <c r="C55" t="s">
        <v>102</v>
      </c>
      <c r="D55" t="s">
        <v>102</v>
      </c>
      <c r="E55" t="s">
        <v>146</v>
      </c>
      <c r="F55" s="1" t="s">
        <v>623</v>
      </c>
      <c r="G55">
        <v>500</v>
      </c>
      <c r="H55">
        <v>0</v>
      </c>
      <c r="I55">
        <f t="shared" si="0"/>
        <v>0</v>
      </c>
      <c r="J55">
        <v>39.052482699999999</v>
      </c>
      <c r="K55">
        <v>-28.006897899999998</v>
      </c>
      <c r="M55" t="s">
        <v>192</v>
      </c>
      <c r="O55" t="s">
        <v>624</v>
      </c>
      <c r="P55" t="s">
        <v>625</v>
      </c>
      <c r="R55" t="s">
        <v>626</v>
      </c>
      <c r="S55" t="s">
        <v>627</v>
      </c>
      <c r="U55" t="s">
        <v>628</v>
      </c>
      <c r="Y55" t="s">
        <v>629</v>
      </c>
      <c r="Z55" t="s">
        <v>92</v>
      </c>
      <c r="AA55" t="s">
        <v>93</v>
      </c>
      <c r="AC55" t="s">
        <v>112</v>
      </c>
      <c r="AD55" t="s">
        <v>629</v>
      </c>
      <c r="AE55">
        <v>100</v>
      </c>
      <c r="AH55" t="s">
        <v>113</v>
      </c>
      <c r="AI55" t="s">
        <v>113</v>
      </c>
      <c r="AQ55">
        <v>0</v>
      </c>
      <c r="AS55">
        <v>0</v>
      </c>
      <c r="AT55">
        <v>0</v>
      </c>
      <c r="AW55">
        <v>0</v>
      </c>
      <c r="AZ55">
        <v>0</v>
      </c>
      <c r="BC55">
        <v>0</v>
      </c>
      <c r="BO55">
        <v>0</v>
      </c>
      <c r="BP55">
        <v>0</v>
      </c>
      <c r="BQ55">
        <v>0</v>
      </c>
      <c r="BR55">
        <v>0</v>
      </c>
      <c r="BS55">
        <v>0</v>
      </c>
      <c r="BT55">
        <v>0</v>
      </c>
      <c r="BU55">
        <v>0</v>
      </c>
      <c r="BV55">
        <v>0</v>
      </c>
      <c r="BW55">
        <v>0</v>
      </c>
      <c r="BX55">
        <v>0</v>
      </c>
      <c r="BY55">
        <v>1</v>
      </c>
      <c r="BZ55">
        <v>0</v>
      </c>
      <c r="CA55">
        <v>0</v>
      </c>
      <c r="CB55">
        <v>0</v>
      </c>
      <c r="CC55">
        <v>0</v>
      </c>
      <c r="CD55">
        <v>0</v>
      </c>
      <c r="CE55">
        <v>0</v>
      </c>
      <c r="CF55">
        <v>0</v>
      </c>
      <c r="CG55">
        <v>0</v>
      </c>
      <c r="CH55">
        <v>0</v>
      </c>
      <c r="CI55">
        <v>0</v>
      </c>
      <c r="CJ55">
        <v>0</v>
      </c>
      <c r="CK55">
        <v>0</v>
      </c>
      <c r="CL55">
        <v>0</v>
      </c>
      <c r="CM55">
        <v>0</v>
      </c>
      <c r="CN55">
        <v>0</v>
      </c>
      <c r="CO55">
        <v>0</v>
      </c>
      <c r="CP55">
        <v>0</v>
      </c>
      <c r="CQ55">
        <v>1</v>
      </c>
    </row>
    <row r="56" spans="1:95" ht="409.6" hidden="1">
      <c r="A56" t="s">
        <v>630</v>
      </c>
      <c r="B56" t="s">
        <v>84</v>
      </c>
      <c r="C56" t="s">
        <v>102</v>
      </c>
      <c r="D56" t="s">
        <v>102</v>
      </c>
      <c r="E56" t="s">
        <v>146</v>
      </c>
      <c r="F56" s="1" t="s">
        <v>623</v>
      </c>
      <c r="G56">
        <v>500</v>
      </c>
      <c r="H56">
        <v>0</v>
      </c>
      <c r="I56">
        <f t="shared" si="0"/>
        <v>0</v>
      </c>
      <c r="J56">
        <v>39.447471299999997</v>
      </c>
      <c r="K56">
        <v>-31.193944999999999</v>
      </c>
      <c r="M56" t="s">
        <v>192</v>
      </c>
      <c r="O56" t="s">
        <v>631</v>
      </c>
      <c r="P56" t="s">
        <v>625</v>
      </c>
      <c r="R56" t="s">
        <v>626</v>
      </c>
      <c r="S56" t="s">
        <v>627</v>
      </c>
      <c r="U56" t="s">
        <v>628</v>
      </c>
      <c r="Y56" t="s">
        <v>629</v>
      </c>
      <c r="Z56" t="s">
        <v>92</v>
      </c>
      <c r="AA56" t="s">
        <v>93</v>
      </c>
      <c r="AC56" t="s">
        <v>112</v>
      </c>
      <c r="AD56" t="s">
        <v>629</v>
      </c>
      <c r="AE56">
        <v>100</v>
      </c>
      <c r="AH56" t="s">
        <v>113</v>
      </c>
      <c r="AI56" t="s">
        <v>113</v>
      </c>
      <c r="AQ56">
        <v>0</v>
      </c>
      <c r="AS56">
        <v>0</v>
      </c>
      <c r="AT56">
        <v>0</v>
      </c>
      <c r="AW56">
        <v>0</v>
      </c>
      <c r="AZ56">
        <v>0</v>
      </c>
      <c r="BC56">
        <v>0</v>
      </c>
      <c r="BO56">
        <v>0</v>
      </c>
      <c r="BP56">
        <v>0</v>
      </c>
      <c r="BQ56">
        <v>0</v>
      </c>
      <c r="BR56">
        <v>0</v>
      </c>
      <c r="BS56">
        <v>0</v>
      </c>
      <c r="BT56">
        <v>0</v>
      </c>
      <c r="BU56">
        <v>0</v>
      </c>
      <c r="BV56">
        <v>0</v>
      </c>
      <c r="BW56">
        <v>0</v>
      </c>
      <c r="BX56">
        <v>0</v>
      </c>
      <c r="BY56">
        <v>1</v>
      </c>
      <c r="BZ56">
        <v>0</v>
      </c>
      <c r="CA56">
        <v>0</v>
      </c>
      <c r="CB56">
        <v>0</v>
      </c>
      <c r="CC56">
        <v>0</v>
      </c>
      <c r="CD56">
        <v>0</v>
      </c>
      <c r="CE56">
        <v>0</v>
      </c>
      <c r="CF56">
        <v>0</v>
      </c>
      <c r="CG56">
        <v>0</v>
      </c>
      <c r="CH56">
        <v>0</v>
      </c>
      <c r="CI56">
        <v>0</v>
      </c>
      <c r="CJ56">
        <v>0</v>
      </c>
      <c r="CK56">
        <v>0</v>
      </c>
      <c r="CL56">
        <v>0</v>
      </c>
      <c r="CM56">
        <v>0</v>
      </c>
      <c r="CN56">
        <v>0</v>
      </c>
      <c r="CO56">
        <v>0</v>
      </c>
      <c r="CP56">
        <v>0</v>
      </c>
      <c r="CQ56">
        <v>1</v>
      </c>
    </row>
    <row r="57" spans="1:95" ht="409.6" hidden="1">
      <c r="A57" t="s">
        <v>632</v>
      </c>
      <c r="B57" t="s">
        <v>84</v>
      </c>
      <c r="C57" t="s">
        <v>102</v>
      </c>
      <c r="D57" t="s">
        <v>102</v>
      </c>
      <c r="E57" t="s">
        <v>146</v>
      </c>
      <c r="F57" s="1" t="s">
        <v>633</v>
      </c>
      <c r="G57">
        <v>1000</v>
      </c>
      <c r="H57">
        <v>0</v>
      </c>
      <c r="I57">
        <f t="shared" si="0"/>
        <v>0</v>
      </c>
      <c r="J57">
        <v>-27.912838300000001</v>
      </c>
      <c r="K57">
        <v>120.6973818</v>
      </c>
      <c r="M57" t="s">
        <v>192</v>
      </c>
      <c r="O57" t="s">
        <v>634</v>
      </c>
      <c r="P57" t="s">
        <v>635</v>
      </c>
      <c r="R57" t="s">
        <v>636</v>
      </c>
      <c r="S57" t="s">
        <v>637</v>
      </c>
      <c r="V57" t="s">
        <v>628</v>
      </c>
      <c r="Z57" t="s">
        <v>92</v>
      </c>
      <c r="AA57" t="s">
        <v>93</v>
      </c>
      <c r="AC57" t="s">
        <v>124</v>
      </c>
      <c r="AD57" t="s">
        <v>638</v>
      </c>
      <c r="AE57">
        <v>100</v>
      </c>
      <c r="AH57" t="s">
        <v>113</v>
      </c>
      <c r="AI57" t="s">
        <v>113</v>
      </c>
      <c r="AQ57">
        <v>0</v>
      </c>
      <c r="AS57">
        <v>0</v>
      </c>
      <c r="AT57">
        <v>0</v>
      </c>
      <c r="AW57">
        <v>0</v>
      </c>
      <c r="AZ57">
        <v>0</v>
      </c>
      <c r="BC57">
        <v>0</v>
      </c>
      <c r="BO57">
        <v>0</v>
      </c>
      <c r="BP57">
        <v>0</v>
      </c>
      <c r="BQ57">
        <v>0</v>
      </c>
      <c r="BR57">
        <v>0</v>
      </c>
      <c r="BS57">
        <v>0</v>
      </c>
      <c r="BT57">
        <v>0</v>
      </c>
      <c r="BU57">
        <v>0</v>
      </c>
      <c r="BV57">
        <v>0</v>
      </c>
      <c r="BW57">
        <v>0</v>
      </c>
      <c r="BX57">
        <v>0</v>
      </c>
      <c r="BY57">
        <v>1</v>
      </c>
      <c r="BZ57">
        <v>0</v>
      </c>
      <c r="CA57">
        <v>0</v>
      </c>
      <c r="CB57">
        <v>0</v>
      </c>
      <c r="CC57">
        <v>0</v>
      </c>
      <c r="CD57">
        <v>0</v>
      </c>
      <c r="CE57">
        <v>0</v>
      </c>
      <c r="CF57">
        <v>0</v>
      </c>
      <c r="CG57">
        <v>0</v>
      </c>
      <c r="CH57">
        <v>0</v>
      </c>
      <c r="CI57">
        <v>0</v>
      </c>
      <c r="CJ57">
        <v>0</v>
      </c>
      <c r="CK57">
        <v>0</v>
      </c>
      <c r="CL57">
        <v>0</v>
      </c>
      <c r="CM57">
        <v>0</v>
      </c>
      <c r="CN57">
        <v>0</v>
      </c>
      <c r="CO57">
        <v>0</v>
      </c>
      <c r="CP57">
        <v>0</v>
      </c>
      <c r="CQ57">
        <v>1</v>
      </c>
    </row>
    <row r="58" spans="1:95" ht="409.6" hidden="1">
      <c r="A58" t="s">
        <v>639</v>
      </c>
      <c r="B58" t="s">
        <v>84</v>
      </c>
      <c r="C58" t="s">
        <v>102</v>
      </c>
      <c r="D58" t="s">
        <v>102</v>
      </c>
      <c r="E58" t="s">
        <v>146</v>
      </c>
      <c r="F58" s="1" t="s">
        <v>640</v>
      </c>
      <c r="G58">
        <v>500</v>
      </c>
      <c r="H58">
        <v>0</v>
      </c>
      <c r="I58">
        <f t="shared" si="0"/>
        <v>0</v>
      </c>
      <c r="J58">
        <v>-77.524740100000002</v>
      </c>
      <c r="K58">
        <v>166.96031339999999</v>
      </c>
      <c r="M58" t="s">
        <v>192</v>
      </c>
      <c r="O58" t="s">
        <v>641</v>
      </c>
      <c r="P58" t="s">
        <v>642</v>
      </c>
      <c r="R58" t="s">
        <v>643</v>
      </c>
      <c r="S58" t="s">
        <v>644</v>
      </c>
      <c r="U58" t="s">
        <v>645</v>
      </c>
      <c r="Z58" t="s">
        <v>92</v>
      </c>
      <c r="AA58" t="s">
        <v>93</v>
      </c>
      <c r="AC58" t="s">
        <v>124</v>
      </c>
      <c r="AD58" t="s">
        <v>646</v>
      </c>
      <c r="AE58">
        <v>100</v>
      </c>
      <c r="AH58" t="s">
        <v>113</v>
      </c>
      <c r="AI58" t="s">
        <v>113</v>
      </c>
      <c r="AL58" t="s">
        <v>647</v>
      </c>
      <c r="AQ58">
        <v>0</v>
      </c>
      <c r="AS58">
        <v>0</v>
      </c>
      <c r="AT58">
        <v>0</v>
      </c>
      <c r="AW58">
        <v>0</v>
      </c>
      <c r="AZ58">
        <v>0</v>
      </c>
      <c r="BC58">
        <v>0</v>
      </c>
      <c r="BO58">
        <v>0</v>
      </c>
      <c r="BP58">
        <v>0</v>
      </c>
      <c r="BQ58">
        <v>0</v>
      </c>
      <c r="BR58">
        <v>0</v>
      </c>
      <c r="BS58">
        <v>0</v>
      </c>
      <c r="BT58">
        <v>0</v>
      </c>
      <c r="BU58">
        <v>0</v>
      </c>
      <c r="BV58">
        <v>0</v>
      </c>
      <c r="BW58">
        <v>0</v>
      </c>
      <c r="BX58">
        <v>0</v>
      </c>
      <c r="BY58">
        <v>1</v>
      </c>
      <c r="BZ58">
        <v>0</v>
      </c>
      <c r="CA58">
        <v>0</v>
      </c>
      <c r="CB58">
        <v>0</v>
      </c>
      <c r="CC58">
        <v>0</v>
      </c>
      <c r="CD58">
        <v>0</v>
      </c>
      <c r="CE58">
        <v>0</v>
      </c>
      <c r="CF58">
        <v>0</v>
      </c>
      <c r="CG58">
        <v>0</v>
      </c>
      <c r="CH58">
        <v>0</v>
      </c>
      <c r="CI58">
        <v>0</v>
      </c>
      <c r="CJ58">
        <v>0</v>
      </c>
      <c r="CK58">
        <v>0</v>
      </c>
      <c r="CL58">
        <v>0</v>
      </c>
      <c r="CM58">
        <v>0</v>
      </c>
      <c r="CN58">
        <v>0</v>
      </c>
      <c r="CO58">
        <v>0</v>
      </c>
      <c r="CP58">
        <v>0</v>
      </c>
      <c r="CQ58">
        <v>1</v>
      </c>
    </row>
    <row r="59" spans="1:95" ht="409.6" hidden="1">
      <c r="A59" t="s">
        <v>648</v>
      </c>
      <c r="B59" t="s">
        <v>84</v>
      </c>
      <c r="C59" t="s">
        <v>102</v>
      </c>
      <c r="D59" t="s">
        <v>102</v>
      </c>
      <c r="E59" t="s">
        <v>146</v>
      </c>
      <c r="F59" s="1" t="s">
        <v>649</v>
      </c>
      <c r="G59">
        <v>500</v>
      </c>
      <c r="H59">
        <v>0</v>
      </c>
      <c r="I59">
        <f t="shared" si="0"/>
        <v>0</v>
      </c>
      <c r="J59">
        <v>-21.164929999999998</v>
      </c>
      <c r="K59">
        <v>119.741631</v>
      </c>
      <c r="M59" t="s">
        <v>192</v>
      </c>
      <c r="O59" t="s">
        <v>650</v>
      </c>
      <c r="P59" t="s">
        <v>635</v>
      </c>
      <c r="R59" t="s">
        <v>636</v>
      </c>
      <c r="S59" t="s">
        <v>651</v>
      </c>
      <c r="U59" t="s">
        <v>652</v>
      </c>
      <c r="V59" t="s">
        <v>652</v>
      </c>
      <c r="Y59" t="s">
        <v>653</v>
      </c>
      <c r="Z59" t="s">
        <v>307</v>
      </c>
      <c r="AA59" t="s">
        <v>93</v>
      </c>
      <c r="AB59" t="s">
        <v>654</v>
      </c>
      <c r="AC59" t="s">
        <v>112</v>
      </c>
      <c r="AD59" t="s">
        <v>653</v>
      </c>
      <c r="AE59">
        <v>100</v>
      </c>
      <c r="AH59" t="s">
        <v>113</v>
      </c>
      <c r="AI59" t="s">
        <v>113</v>
      </c>
      <c r="AQ59">
        <v>0</v>
      </c>
      <c r="AS59">
        <v>0</v>
      </c>
      <c r="AT59">
        <v>0</v>
      </c>
      <c r="AW59">
        <v>0</v>
      </c>
      <c r="AZ59">
        <v>0</v>
      </c>
      <c r="BC59">
        <v>0</v>
      </c>
      <c r="BO59">
        <v>0</v>
      </c>
      <c r="BP59">
        <v>0</v>
      </c>
      <c r="BQ59">
        <v>0</v>
      </c>
      <c r="BR59">
        <v>0</v>
      </c>
      <c r="BS59">
        <v>0</v>
      </c>
      <c r="BT59">
        <v>0</v>
      </c>
      <c r="BU59">
        <v>0</v>
      </c>
      <c r="BV59">
        <v>0</v>
      </c>
      <c r="BW59">
        <v>0</v>
      </c>
      <c r="BX59">
        <v>0</v>
      </c>
      <c r="BY59">
        <v>1</v>
      </c>
      <c r="BZ59">
        <v>0</v>
      </c>
      <c r="CA59">
        <v>0</v>
      </c>
      <c r="CB59">
        <v>0</v>
      </c>
      <c r="CC59">
        <v>0</v>
      </c>
      <c r="CD59">
        <v>0</v>
      </c>
      <c r="CE59">
        <v>0</v>
      </c>
      <c r="CF59">
        <v>0</v>
      </c>
      <c r="CG59">
        <v>0</v>
      </c>
      <c r="CH59">
        <v>0</v>
      </c>
      <c r="CI59">
        <v>0</v>
      </c>
      <c r="CJ59">
        <v>0</v>
      </c>
      <c r="CK59">
        <v>0</v>
      </c>
      <c r="CL59">
        <v>0</v>
      </c>
      <c r="CM59">
        <v>0</v>
      </c>
      <c r="CN59">
        <v>0</v>
      </c>
      <c r="CO59">
        <v>0</v>
      </c>
      <c r="CP59">
        <v>0</v>
      </c>
      <c r="CQ59">
        <v>1</v>
      </c>
    </row>
    <row r="60" spans="1:95" ht="409.6" hidden="1">
      <c r="A60" t="s">
        <v>655</v>
      </c>
      <c r="B60" t="s">
        <v>84</v>
      </c>
      <c r="C60" t="s">
        <v>102</v>
      </c>
      <c r="D60" t="s">
        <v>102</v>
      </c>
      <c r="E60" t="s">
        <v>146</v>
      </c>
      <c r="F60" s="1" t="s">
        <v>656</v>
      </c>
      <c r="G60">
        <v>500</v>
      </c>
      <c r="H60">
        <v>0</v>
      </c>
      <c r="I60">
        <f t="shared" si="0"/>
        <v>0</v>
      </c>
      <c r="J60">
        <v>-23.1410266</v>
      </c>
      <c r="K60">
        <v>113.77640510000001</v>
      </c>
      <c r="M60" t="s">
        <v>192</v>
      </c>
      <c r="O60" t="s">
        <v>657</v>
      </c>
      <c r="P60" t="s">
        <v>635</v>
      </c>
      <c r="R60" t="s">
        <v>636</v>
      </c>
      <c r="S60" t="s">
        <v>658</v>
      </c>
      <c r="U60" t="s">
        <v>659</v>
      </c>
      <c r="V60" t="s">
        <v>659</v>
      </c>
      <c r="Z60" t="s">
        <v>92</v>
      </c>
      <c r="AA60" t="s">
        <v>93</v>
      </c>
      <c r="AB60" t="s">
        <v>660</v>
      </c>
      <c r="AC60" t="s">
        <v>124</v>
      </c>
      <c r="AD60" t="s">
        <v>661</v>
      </c>
      <c r="AE60">
        <v>100</v>
      </c>
      <c r="AH60" t="s">
        <v>113</v>
      </c>
      <c r="AI60" t="s">
        <v>113</v>
      </c>
      <c r="AQ60">
        <v>0</v>
      </c>
      <c r="AS60">
        <v>0</v>
      </c>
      <c r="AT60">
        <v>0</v>
      </c>
      <c r="AW60">
        <v>0</v>
      </c>
      <c r="AZ60">
        <v>0</v>
      </c>
      <c r="BC60">
        <v>0</v>
      </c>
      <c r="BO60">
        <v>0</v>
      </c>
      <c r="BP60">
        <v>0</v>
      </c>
      <c r="BQ60">
        <v>0</v>
      </c>
      <c r="BR60">
        <v>0</v>
      </c>
      <c r="BS60">
        <v>0</v>
      </c>
      <c r="BT60">
        <v>0</v>
      </c>
      <c r="BU60">
        <v>0</v>
      </c>
      <c r="BV60">
        <v>0</v>
      </c>
      <c r="BW60">
        <v>0</v>
      </c>
      <c r="BX60">
        <v>0</v>
      </c>
      <c r="BY60">
        <v>1</v>
      </c>
      <c r="BZ60">
        <v>0</v>
      </c>
      <c r="CA60">
        <v>0</v>
      </c>
      <c r="CB60">
        <v>0</v>
      </c>
      <c r="CC60">
        <v>0</v>
      </c>
      <c r="CD60">
        <v>0</v>
      </c>
      <c r="CE60">
        <v>0</v>
      </c>
      <c r="CF60">
        <v>0</v>
      </c>
      <c r="CG60">
        <v>0</v>
      </c>
      <c r="CH60">
        <v>0</v>
      </c>
      <c r="CI60">
        <v>0</v>
      </c>
      <c r="CJ60">
        <v>0</v>
      </c>
      <c r="CK60">
        <v>0</v>
      </c>
      <c r="CL60">
        <v>0</v>
      </c>
      <c r="CM60">
        <v>0</v>
      </c>
      <c r="CN60">
        <v>0</v>
      </c>
      <c r="CO60">
        <v>0</v>
      </c>
      <c r="CP60">
        <v>0</v>
      </c>
      <c r="CQ60">
        <v>1</v>
      </c>
    </row>
    <row r="61" spans="1:95" ht="409.6" hidden="1">
      <c r="A61" t="s">
        <v>662</v>
      </c>
      <c r="B61" t="s">
        <v>84</v>
      </c>
      <c r="C61" t="s">
        <v>102</v>
      </c>
      <c r="D61" t="s">
        <v>102</v>
      </c>
      <c r="E61" t="s">
        <v>146</v>
      </c>
      <c r="F61" s="1" t="s">
        <v>663</v>
      </c>
      <c r="G61">
        <v>0</v>
      </c>
      <c r="H61">
        <v>0</v>
      </c>
      <c r="I61">
        <f t="shared" si="0"/>
        <v>0</v>
      </c>
      <c r="J61">
        <v>43.301532000000002</v>
      </c>
      <c r="K61">
        <v>-1.9478952</v>
      </c>
      <c r="M61" t="s">
        <v>192</v>
      </c>
      <c r="N61" t="s">
        <v>664</v>
      </c>
      <c r="O61" t="s">
        <v>665</v>
      </c>
      <c r="P61" t="s">
        <v>666</v>
      </c>
      <c r="R61" t="s">
        <v>107</v>
      </c>
      <c r="S61" t="s">
        <v>667</v>
      </c>
      <c r="T61" t="s">
        <v>668</v>
      </c>
      <c r="Z61" t="s">
        <v>92</v>
      </c>
      <c r="AA61" t="s">
        <v>93</v>
      </c>
      <c r="AC61" t="s">
        <v>124</v>
      </c>
      <c r="AD61" t="s">
        <v>669</v>
      </c>
      <c r="AE61">
        <v>100</v>
      </c>
      <c r="AQ61">
        <v>0</v>
      </c>
      <c r="AS61">
        <v>0</v>
      </c>
      <c r="AT61">
        <v>0</v>
      </c>
      <c r="AW61">
        <v>0</v>
      </c>
      <c r="AZ61">
        <v>0</v>
      </c>
      <c r="BC61">
        <v>0</v>
      </c>
      <c r="BO61">
        <v>0</v>
      </c>
      <c r="BP61">
        <v>0</v>
      </c>
      <c r="BQ61">
        <v>0</v>
      </c>
      <c r="BR61">
        <v>0</v>
      </c>
      <c r="BS61">
        <v>0</v>
      </c>
      <c r="BT61">
        <v>0</v>
      </c>
      <c r="BU61">
        <v>0</v>
      </c>
      <c r="BV61">
        <v>0</v>
      </c>
      <c r="BW61">
        <v>0</v>
      </c>
      <c r="BX61">
        <v>0</v>
      </c>
      <c r="BY61">
        <v>1</v>
      </c>
      <c r="BZ61">
        <v>0</v>
      </c>
      <c r="CA61">
        <v>0</v>
      </c>
      <c r="CB61">
        <v>0</v>
      </c>
      <c r="CC61">
        <v>0</v>
      </c>
      <c r="CD61">
        <v>0</v>
      </c>
      <c r="CE61">
        <v>0</v>
      </c>
      <c r="CF61">
        <v>0</v>
      </c>
      <c r="CG61">
        <v>0</v>
      </c>
      <c r="CH61">
        <v>0</v>
      </c>
      <c r="CI61">
        <v>0</v>
      </c>
      <c r="CJ61">
        <v>0</v>
      </c>
      <c r="CK61">
        <v>0</v>
      </c>
      <c r="CL61">
        <v>0</v>
      </c>
      <c r="CM61">
        <v>0</v>
      </c>
      <c r="CN61">
        <v>0</v>
      </c>
      <c r="CO61">
        <v>0</v>
      </c>
      <c r="CP61">
        <v>0</v>
      </c>
      <c r="CQ61">
        <v>1</v>
      </c>
    </row>
    <row r="62" spans="1:95" ht="335" hidden="1">
      <c r="A62" t="s">
        <v>670</v>
      </c>
      <c r="B62" t="s">
        <v>84</v>
      </c>
      <c r="C62" t="s">
        <v>131</v>
      </c>
      <c r="D62" t="s">
        <v>131</v>
      </c>
      <c r="E62" t="s">
        <v>13</v>
      </c>
      <c r="F62" s="1" t="s">
        <v>671</v>
      </c>
      <c r="G62">
        <v>200000</v>
      </c>
      <c r="H62">
        <v>5</v>
      </c>
      <c r="I62">
        <f t="shared" si="0"/>
        <v>1000000</v>
      </c>
      <c r="J62">
        <v>51.860899500000002</v>
      </c>
      <c r="K62">
        <v>11.5790389</v>
      </c>
      <c r="M62" t="s">
        <v>672</v>
      </c>
      <c r="O62" t="s">
        <v>673</v>
      </c>
      <c r="P62" t="s">
        <v>674</v>
      </c>
      <c r="R62" t="s">
        <v>303</v>
      </c>
      <c r="S62" t="s">
        <v>675</v>
      </c>
      <c r="V62" t="s">
        <v>501</v>
      </c>
      <c r="Z62" t="s">
        <v>92</v>
      </c>
      <c r="AA62" t="s">
        <v>93</v>
      </c>
      <c r="AC62" t="s">
        <v>95</v>
      </c>
      <c r="AD62" t="s">
        <v>676</v>
      </c>
      <c r="AE62">
        <v>0</v>
      </c>
      <c r="AQ62">
        <v>0</v>
      </c>
      <c r="AS62">
        <v>0</v>
      </c>
      <c r="AT62">
        <v>0</v>
      </c>
      <c r="AW62">
        <v>0</v>
      </c>
      <c r="AZ62">
        <v>0</v>
      </c>
      <c r="BC62">
        <v>0</v>
      </c>
      <c r="BO62">
        <v>0</v>
      </c>
      <c r="BP62">
        <v>0</v>
      </c>
      <c r="BQ62">
        <v>0</v>
      </c>
      <c r="BR62">
        <v>0</v>
      </c>
      <c r="BS62">
        <v>0</v>
      </c>
      <c r="BT62">
        <v>0</v>
      </c>
      <c r="BU62">
        <v>1</v>
      </c>
      <c r="BV62">
        <v>1</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row>
    <row r="63" spans="1:95" hidden="1">
      <c r="A63" t="s">
        <v>677</v>
      </c>
      <c r="B63" t="s">
        <v>131</v>
      </c>
      <c r="C63" t="s">
        <v>131</v>
      </c>
      <c r="D63" t="s">
        <v>131</v>
      </c>
      <c r="E63" t="s">
        <v>190</v>
      </c>
      <c r="F63" t="s">
        <v>678</v>
      </c>
      <c r="G63">
        <v>1000</v>
      </c>
      <c r="H63">
        <v>6</v>
      </c>
      <c r="I63">
        <f t="shared" si="0"/>
        <v>6000</v>
      </c>
      <c r="J63">
        <v>12.433333299999999</v>
      </c>
      <c r="K63">
        <v>-69.916666699999993</v>
      </c>
      <c r="M63" t="s">
        <v>679</v>
      </c>
      <c r="N63" t="s">
        <v>680</v>
      </c>
      <c r="O63" t="s">
        <v>681</v>
      </c>
      <c r="P63" t="s">
        <v>254</v>
      </c>
      <c r="R63" t="s">
        <v>682</v>
      </c>
      <c r="S63" t="s">
        <v>683</v>
      </c>
      <c r="T63" t="s">
        <v>684</v>
      </c>
      <c r="V63" t="s">
        <v>685</v>
      </c>
      <c r="Y63" t="s">
        <v>686</v>
      </c>
      <c r="Z63" t="s">
        <v>92</v>
      </c>
      <c r="AA63" t="s">
        <v>93</v>
      </c>
      <c r="AB63" t="s">
        <v>490</v>
      </c>
      <c r="AC63" t="s">
        <v>95</v>
      </c>
      <c r="AD63" t="s">
        <v>687</v>
      </c>
      <c r="AE63">
        <v>0</v>
      </c>
      <c r="AH63" t="s">
        <v>687</v>
      </c>
      <c r="AL63" t="s">
        <v>687</v>
      </c>
      <c r="AQ63">
        <v>0</v>
      </c>
      <c r="AS63">
        <v>0</v>
      </c>
      <c r="AT63">
        <v>0</v>
      </c>
      <c r="AW63">
        <v>0</v>
      </c>
      <c r="AZ63">
        <v>0</v>
      </c>
      <c r="BC63">
        <v>0</v>
      </c>
      <c r="BO63">
        <v>0</v>
      </c>
      <c r="BP63">
        <v>0</v>
      </c>
      <c r="BQ63">
        <v>0</v>
      </c>
      <c r="BR63">
        <v>0</v>
      </c>
      <c r="BS63">
        <v>0</v>
      </c>
      <c r="BT63">
        <v>0</v>
      </c>
      <c r="BU63">
        <v>0</v>
      </c>
      <c r="BV63">
        <v>0</v>
      </c>
      <c r="BW63">
        <v>0</v>
      </c>
      <c r="BX63">
        <v>0</v>
      </c>
      <c r="BY63">
        <v>0</v>
      </c>
      <c r="BZ63">
        <v>0</v>
      </c>
      <c r="CA63">
        <v>0</v>
      </c>
      <c r="CB63">
        <v>0</v>
      </c>
      <c r="CC63">
        <v>0</v>
      </c>
      <c r="CD63">
        <v>0</v>
      </c>
      <c r="CE63">
        <v>0</v>
      </c>
      <c r="CF63">
        <v>0</v>
      </c>
      <c r="CG63">
        <v>1</v>
      </c>
      <c r="CH63">
        <v>1</v>
      </c>
      <c r="CI63">
        <v>0</v>
      </c>
      <c r="CJ63">
        <v>0</v>
      </c>
      <c r="CK63">
        <v>0</v>
      </c>
      <c r="CL63">
        <v>0</v>
      </c>
      <c r="CM63">
        <v>0</v>
      </c>
      <c r="CN63">
        <v>0</v>
      </c>
      <c r="CO63">
        <v>0</v>
      </c>
      <c r="CP63">
        <v>0</v>
      </c>
      <c r="CQ63">
        <v>0</v>
      </c>
    </row>
    <row r="64" spans="1:95" ht="128" hidden="1">
      <c r="A64" t="s">
        <v>688</v>
      </c>
      <c r="B64" t="s">
        <v>84</v>
      </c>
      <c r="C64" t="s">
        <v>131</v>
      </c>
      <c r="D64" t="s">
        <v>131</v>
      </c>
      <c r="E64" t="s">
        <v>146</v>
      </c>
      <c r="F64" s="1" t="s">
        <v>689</v>
      </c>
      <c r="G64">
        <v>1000</v>
      </c>
      <c r="H64">
        <v>4</v>
      </c>
      <c r="I64">
        <f t="shared" si="0"/>
        <v>4000</v>
      </c>
      <c r="J64">
        <v>43.582386999999997</v>
      </c>
      <c r="K64">
        <v>-79.416844999999995</v>
      </c>
      <c r="M64" t="s">
        <v>679</v>
      </c>
      <c r="O64" t="s">
        <v>193</v>
      </c>
      <c r="P64" t="s">
        <v>194</v>
      </c>
      <c r="R64" t="s">
        <v>195</v>
      </c>
      <c r="S64" t="s">
        <v>690</v>
      </c>
      <c r="U64" t="s">
        <v>288</v>
      </c>
      <c r="V64" t="s">
        <v>501</v>
      </c>
      <c r="X64" t="s">
        <v>198</v>
      </c>
      <c r="Z64" t="s">
        <v>92</v>
      </c>
      <c r="AA64" t="s">
        <v>93</v>
      </c>
      <c r="AC64" t="s">
        <v>124</v>
      </c>
      <c r="AD64" t="s">
        <v>687</v>
      </c>
      <c r="AE64">
        <v>100</v>
      </c>
      <c r="AH64" t="s">
        <v>687</v>
      </c>
      <c r="AL64" t="s">
        <v>687</v>
      </c>
      <c r="AQ64">
        <v>0</v>
      </c>
      <c r="AS64">
        <v>0</v>
      </c>
      <c r="AT64">
        <v>0</v>
      </c>
      <c r="AW64">
        <v>0</v>
      </c>
      <c r="AZ64">
        <v>0</v>
      </c>
      <c r="BC64">
        <v>0</v>
      </c>
      <c r="BO64">
        <v>0</v>
      </c>
      <c r="BP64">
        <v>0</v>
      </c>
      <c r="BQ64">
        <v>0</v>
      </c>
      <c r="BR64">
        <v>0</v>
      </c>
      <c r="BS64">
        <v>0</v>
      </c>
      <c r="BT64">
        <v>0</v>
      </c>
      <c r="BU64">
        <v>0</v>
      </c>
      <c r="BV64">
        <v>0</v>
      </c>
      <c r="BW64">
        <v>0</v>
      </c>
      <c r="BX64">
        <v>0</v>
      </c>
      <c r="BY64">
        <v>0</v>
      </c>
      <c r="BZ64">
        <v>0</v>
      </c>
      <c r="CA64">
        <v>0</v>
      </c>
      <c r="CB64">
        <v>0</v>
      </c>
      <c r="CC64">
        <v>0</v>
      </c>
      <c r="CD64">
        <v>0</v>
      </c>
      <c r="CE64">
        <v>0</v>
      </c>
      <c r="CF64">
        <v>0</v>
      </c>
      <c r="CG64">
        <v>1</v>
      </c>
      <c r="CH64">
        <v>1</v>
      </c>
      <c r="CI64">
        <v>0</v>
      </c>
      <c r="CJ64">
        <v>0</v>
      </c>
      <c r="CK64">
        <v>0</v>
      </c>
      <c r="CL64">
        <v>0</v>
      </c>
      <c r="CM64">
        <v>0</v>
      </c>
      <c r="CN64">
        <v>0</v>
      </c>
      <c r="CO64">
        <v>0</v>
      </c>
      <c r="CP64">
        <v>0</v>
      </c>
      <c r="CQ64">
        <v>0</v>
      </c>
    </row>
    <row r="65" spans="1:95" hidden="1">
      <c r="A65" t="s">
        <v>691</v>
      </c>
      <c r="B65" t="s">
        <v>84</v>
      </c>
      <c r="C65" t="s">
        <v>102</v>
      </c>
      <c r="D65" t="s">
        <v>102</v>
      </c>
      <c r="E65" t="s">
        <v>146</v>
      </c>
      <c r="F65" t="s">
        <v>692</v>
      </c>
      <c r="G65">
        <v>100</v>
      </c>
      <c r="H65">
        <v>1</v>
      </c>
      <c r="I65">
        <f t="shared" si="0"/>
        <v>100</v>
      </c>
      <c r="J65">
        <v>43.648745499999997</v>
      </c>
      <c r="K65">
        <v>1.4638675000000001</v>
      </c>
      <c r="M65" t="s">
        <v>693</v>
      </c>
      <c r="N65" t="s">
        <v>694</v>
      </c>
      <c r="O65" t="s">
        <v>695</v>
      </c>
      <c r="P65" t="s">
        <v>696</v>
      </c>
      <c r="Q65">
        <v>31204</v>
      </c>
      <c r="R65" t="s">
        <v>172</v>
      </c>
      <c r="S65" t="s">
        <v>697</v>
      </c>
      <c r="T65" t="s">
        <v>698</v>
      </c>
      <c r="U65" t="s">
        <v>699</v>
      </c>
      <c r="Z65" t="s">
        <v>92</v>
      </c>
      <c r="AA65" t="s">
        <v>164</v>
      </c>
      <c r="AB65" t="s">
        <v>700</v>
      </c>
      <c r="AC65" t="s">
        <v>124</v>
      </c>
      <c r="AD65" t="s">
        <v>701</v>
      </c>
      <c r="AE65">
        <v>0</v>
      </c>
      <c r="AH65" t="s">
        <v>702</v>
      </c>
      <c r="AI65" t="s">
        <v>703</v>
      </c>
      <c r="AJ65" t="s">
        <v>704</v>
      </c>
      <c r="AL65" t="s">
        <v>701</v>
      </c>
      <c r="AQ65">
        <v>10</v>
      </c>
      <c r="AS65">
        <v>5600000</v>
      </c>
      <c r="AT65">
        <v>0</v>
      </c>
      <c r="AU65" t="s">
        <v>705</v>
      </c>
      <c r="AV65" t="s">
        <v>706</v>
      </c>
      <c r="AW65">
        <v>0</v>
      </c>
      <c r="AZ65">
        <v>0</v>
      </c>
      <c r="BC65">
        <v>0</v>
      </c>
      <c r="BD65" t="s">
        <v>707</v>
      </c>
      <c r="BE65" t="s">
        <v>708</v>
      </c>
      <c r="BF65" t="s">
        <v>709</v>
      </c>
      <c r="BO65">
        <v>0</v>
      </c>
      <c r="BP65">
        <v>0</v>
      </c>
      <c r="BQ65">
        <v>0</v>
      </c>
      <c r="BR65">
        <v>0</v>
      </c>
      <c r="BS65">
        <v>0</v>
      </c>
      <c r="BT65">
        <v>1</v>
      </c>
      <c r="BU65">
        <v>0</v>
      </c>
      <c r="BV65">
        <v>0</v>
      </c>
      <c r="BW65">
        <v>0</v>
      </c>
      <c r="BX65">
        <v>0</v>
      </c>
      <c r="BY65">
        <v>1</v>
      </c>
      <c r="BZ65">
        <v>1</v>
      </c>
      <c r="CA65">
        <v>0</v>
      </c>
      <c r="CB65">
        <v>0</v>
      </c>
      <c r="CC65">
        <v>1</v>
      </c>
      <c r="CD65">
        <v>0</v>
      </c>
      <c r="CE65">
        <v>0</v>
      </c>
      <c r="CF65">
        <v>0</v>
      </c>
      <c r="CG65">
        <v>0</v>
      </c>
      <c r="CH65">
        <v>0</v>
      </c>
      <c r="CI65">
        <v>0</v>
      </c>
      <c r="CJ65">
        <v>0</v>
      </c>
      <c r="CK65">
        <v>0</v>
      </c>
      <c r="CL65">
        <v>0</v>
      </c>
      <c r="CM65">
        <v>0</v>
      </c>
      <c r="CN65">
        <v>0</v>
      </c>
      <c r="CO65">
        <v>0</v>
      </c>
      <c r="CP65">
        <v>0</v>
      </c>
      <c r="CQ65">
        <v>0</v>
      </c>
    </row>
    <row r="66" spans="1:95" hidden="1">
      <c r="A66" t="s">
        <v>710</v>
      </c>
      <c r="B66" t="s">
        <v>84</v>
      </c>
      <c r="C66" t="s">
        <v>131</v>
      </c>
      <c r="D66" t="s">
        <v>131</v>
      </c>
      <c r="E66" t="s">
        <v>146</v>
      </c>
      <c r="F66" t="s">
        <v>711</v>
      </c>
      <c r="G66">
        <v>317000</v>
      </c>
      <c r="H66">
        <v>96</v>
      </c>
      <c r="I66">
        <f t="shared" si="0"/>
        <v>30432000</v>
      </c>
      <c r="J66">
        <v>31.8354447</v>
      </c>
      <c r="K66">
        <v>-95.838850399999998</v>
      </c>
      <c r="M66" t="s">
        <v>712</v>
      </c>
      <c r="O66" t="s">
        <v>713</v>
      </c>
      <c r="P66" t="s">
        <v>416</v>
      </c>
      <c r="R66" t="s">
        <v>107</v>
      </c>
      <c r="S66" t="s">
        <v>714</v>
      </c>
      <c r="T66" t="s">
        <v>715</v>
      </c>
      <c r="X66" t="s">
        <v>419</v>
      </c>
      <c r="Z66" t="s">
        <v>92</v>
      </c>
      <c r="AA66" t="s">
        <v>93</v>
      </c>
      <c r="AC66" t="s">
        <v>95</v>
      </c>
      <c r="AD66" t="s">
        <v>716</v>
      </c>
      <c r="AE66">
        <v>0</v>
      </c>
      <c r="AH66" t="s">
        <v>266</v>
      </c>
      <c r="AK66" t="s">
        <v>717</v>
      </c>
      <c r="AL66" t="s">
        <v>716</v>
      </c>
      <c r="AQ66">
        <v>35</v>
      </c>
      <c r="AS66">
        <v>0</v>
      </c>
      <c r="AT66">
        <v>0</v>
      </c>
      <c r="AW66">
        <v>0</v>
      </c>
      <c r="AZ66">
        <v>0</v>
      </c>
      <c r="BC66">
        <v>0</v>
      </c>
      <c r="BO66">
        <v>1</v>
      </c>
      <c r="BP66">
        <v>0</v>
      </c>
      <c r="BQ66">
        <v>0</v>
      </c>
      <c r="BR66">
        <v>0</v>
      </c>
      <c r="BS66">
        <v>0</v>
      </c>
      <c r="BT66">
        <v>0</v>
      </c>
      <c r="BU66">
        <v>0</v>
      </c>
      <c r="BV66">
        <v>0</v>
      </c>
      <c r="BW66">
        <v>0</v>
      </c>
      <c r="BX66">
        <v>0</v>
      </c>
      <c r="BY66">
        <v>1</v>
      </c>
      <c r="BZ66">
        <v>0</v>
      </c>
      <c r="CA66">
        <v>0</v>
      </c>
      <c r="CB66">
        <v>0</v>
      </c>
      <c r="CC66">
        <v>0</v>
      </c>
      <c r="CD66">
        <v>0</v>
      </c>
      <c r="CE66">
        <v>0</v>
      </c>
      <c r="CF66">
        <v>1</v>
      </c>
      <c r="CG66">
        <v>0</v>
      </c>
      <c r="CH66">
        <v>1</v>
      </c>
      <c r="CI66">
        <v>0</v>
      </c>
      <c r="CJ66">
        <v>0</v>
      </c>
      <c r="CK66">
        <v>0</v>
      </c>
      <c r="CL66">
        <v>0</v>
      </c>
      <c r="CM66">
        <v>0</v>
      </c>
      <c r="CN66">
        <v>0</v>
      </c>
      <c r="CO66">
        <v>0</v>
      </c>
      <c r="CP66">
        <v>0</v>
      </c>
      <c r="CQ66">
        <v>0</v>
      </c>
    </row>
    <row r="67" spans="1:95" ht="380" hidden="1">
      <c r="A67" t="s">
        <v>718</v>
      </c>
      <c r="B67" t="s">
        <v>84</v>
      </c>
      <c r="C67" t="s">
        <v>102</v>
      </c>
      <c r="D67" t="s">
        <v>102</v>
      </c>
      <c r="E67" t="s">
        <v>719</v>
      </c>
      <c r="F67" s="1" t="s">
        <v>720</v>
      </c>
      <c r="G67">
        <v>200</v>
      </c>
      <c r="H67">
        <v>0</v>
      </c>
      <c r="I67">
        <f t="shared" ref="I67:I130" si="1">H67*G67</f>
        <v>0</v>
      </c>
      <c r="J67">
        <v>36.25</v>
      </c>
      <c r="K67">
        <v>133.26666700000001</v>
      </c>
      <c r="M67" t="s">
        <v>721</v>
      </c>
      <c r="O67" t="s">
        <v>722</v>
      </c>
      <c r="P67" t="s">
        <v>723</v>
      </c>
      <c r="R67" t="s">
        <v>724</v>
      </c>
      <c r="S67" t="s">
        <v>725</v>
      </c>
      <c r="U67" t="s">
        <v>726</v>
      </c>
      <c r="W67" t="s">
        <v>727</v>
      </c>
      <c r="Y67" t="s">
        <v>728</v>
      </c>
      <c r="Z67" t="s">
        <v>92</v>
      </c>
      <c r="AA67" t="s">
        <v>93</v>
      </c>
      <c r="AB67" t="s">
        <v>729</v>
      </c>
      <c r="AC67" t="s">
        <v>112</v>
      </c>
      <c r="AD67" t="s">
        <v>728</v>
      </c>
      <c r="AE67">
        <v>0</v>
      </c>
      <c r="AH67" t="s">
        <v>730</v>
      </c>
      <c r="AI67" t="s">
        <v>731</v>
      </c>
      <c r="AQ67">
        <v>0</v>
      </c>
      <c r="AS67">
        <v>0</v>
      </c>
      <c r="AT67">
        <v>0</v>
      </c>
      <c r="AW67">
        <v>0</v>
      </c>
      <c r="AZ67">
        <v>0</v>
      </c>
      <c r="BC67">
        <v>0</v>
      </c>
      <c r="BO67">
        <v>0</v>
      </c>
      <c r="BP67">
        <v>0</v>
      </c>
      <c r="BQ67">
        <v>0</v>
      </c>
      <c r="BR67">
        <v>1</v>
      </c>
      <c r="BS67">
        <v>0</v>
      </c>
      <c r="BT67">
        <v>0</v>
      </c>
      <c r="BU67">
        <v>1</v>
      </c>
      <c r="BV67">
        <v>1</v>
      </c>
      <c r="BW67">
        <v>0</v>
      </c>
      <c r="BX67">
        <v>0</v>
      </c>
      <c r="BY67">
        <v>1</v>
      </c>
      <c r="BZ67">
        <v>0</v>
      </c>
      <c r="CA67">
        <v>0</v>
      </c>
      <c r="CB67">
        <v>0</v>
      </c>
      <c r="CC67">
        <v>0</v>
      </c>
      <c r="CD67">
        <v>0</v>
      </c>
      <c r="CE67">
        <v>0</v>
      </c>
      <c r="CF67">
        <v>0</v>
      </c>
      <c r="CG67">
        <v>0</v>
      </c>
      <c r="CH67">
        <v>0</v>
      </c>
      <c r="CI67">
        <v>0</v>
      </c>
      <c r="CJ67">
        <v>0</v>
      </c>
      <c r="CK67">
        <v>0</v>
      </c>
      <c r="CL67">
        <v>0</v>
      </c>
      <c r="CM67">
        <v>0</v>
      </c>
      <c r="CN67">
        <v>0</v>
      </c>
      <c r="CO67">
        <v>0</v>
      </c>
      <c r="CP67">
        <v>0</v>
      </c>
      <c r="CQ67">
        <v>0</v>
      </c>
    </row>
    <row r="68" spans="1:95" ht="380" hidden="1">
      <c r="A68" t="s">
        <v>732</v>
      </c>
      <c r="B68" t="s">
        <v>84</v>
      </c>
      <c r="C68" t="s">
        <v>131</v>
      </c>
      <c r="D68" t="s">
        <v>131</v>
      </c>
      <c r="E68" t="s">
        <v>146</v>
      </c>
      <c r="F68" s="1" t="s">
        <v>733</v>
      </c>
      <c r="G68">
        <v>2000</v>
      </c>
      <c r="H68">
        <v>250</v>
      </c>
      <c r="I68">
        <f t="shared" si="1"/>
        <v>500000</v>
      </c>
      <c r="J68">
        <v>32.7189926</v>
      </c>
      <c r="K68">
        <v>-102.6449101</v>
      </c>
      <c r="M68" t="s">
        <v>734</v>
      </c>
      <c r="O68" t="s">
        <v>735</v>
      </c>
      <c r="P68" t="s">
        <v>416</v>
      </c>
      <c r="R68" t="s">
        <v>107</v>
      </c>
      <c r="S68" t="s">
        <v>736</v>
      </c>
      <c r="U68" t="s">
        <v>737</v>
      </c>
      <c r="V68" t="s">
        <v>619</v>
      </c>
      <c r="X68" t="s">
        <v>738</v>
      </c>
      <c r="Z68" t="s">
        <v>111</v>
      </c>
      <c r="AA68" t="s">
        <v>518</v>
      </c>
      <c r="AC68" t="s">
        <v>95</v>
      </c>
      <c r="AD68" t="s">
        <v>739</v>
      </c>
      <c r="AE68">
        <v>0</v>
      </c>
      <c r="AH68" t="s">
        <v>739</v>
      </c>
      <c r="AQ68">
        <v>0</v>
      </c>
      <c r="AS68">
        <v>0</v>
      </c>
      <c r="AT68">
        <v>0</v>
      </c>
      <c r="AW68">
        <v>0</v>
      </c>
      <c r="AZ68">
        <v>0</v>
      </c>
      <c r="BC68">
        <v>0</v>
      </c>
      <c r="BO68">
        <v>0</v>
      </c>
      <c r="BP68">
        <v>0</v>
      </c>
      <c r="BQ68">
        <v>0</v>
      </c>
      <c r="BR68">
        <v>0</v>
      </c>
      <c r="BS68">
        <v>0</v>
      </c>
      <c r="BT68">
        <v>0</v>
      </c>
      <c r="BU68">
        <v>0</v>
      </c>
      <c r="BV68">
        <v>1</v>
      </c>
      <c r="BW68">
        <v>0</v>
      </c>
      <c r="BX68">
        <v>1</v>
      </c>
      <c r="BY68">
        <v>0</v>
      </c>
      <c r="BZ68">
        <v>0</v>
      </c>
      <c r="CA68">
        <v>0</v>
      </c>
      <c r="CB68">
        <v>1</v>
      </c>
      <c r="CC68">
        <v>0</v>
      </c>
      <c r="CD68">
        <v>0</v>
      </c>
      <c r="CE68">
        <v>1</v>
      </c>
      <c r="CF68">
        <v>0</v>
      </c>
      <c r="CG68">
        <v>0</v>
      </c>
      <c r="CH68">
        <v>1</v>
      </c>
      <c r="CI68">
        <v>0</v>
      </c>
      <c r="CJ68">
        <v>0</v>
      </c>
      <c r="CK68">
        <v>0</v>
      </c>
      <c r="CL68">
        <v>0</v>
      </c>
      <c r="CM68">
        <v>0</v>
      </c>
      <c r="CN68">
        <v>0</v>
      </c>
      <c r="CO68">
        <v>0</v>
      </c>
      <c r="CP68">
        <v>0</v>
      </c>
      <c r="CQ68">
        <v>0</v>
      </c>
    </row>
    <row r="69" spans="1:95" ht="409.6" hidden="1">
      <c r="A69" t="s">
        <v>740</v>
      </c>
      <c r="B69" t="s">
        <v>84</v>
      </c>
      <c r="C69" t="s">
        <v>131</v>
      </c>
      <c r="D69" t="s">
        <v>131</v>
      </c>
      <c r="E69" t="s">
        <v>146</v>
      </c>
      <c r="F69" s="1" t="s">
        <v>741</v>
      </c>
      <c r="G69">
        <v>80</v>
      </c>
      <c r="H69">
        <v>0.75</v>
      </c>
      <c r="I69">
        <f t="shared" si="1"/>
        <v>60</v>
      </c>
      <c r="J69">
        <v>41.665573000000002</v>
      </c>
      <c r="K69">
        <v>-112.435667</v>
      </c>
      <c r="M69" t="s">
        <v>742</v>
      </c>
      <c r="O69" t="s">
        <v>743</v>
      </c>
      <c r="P69" t="s">
        <v>744</v>
      </c>
      <c r="R69" t="s">
        <v>107</v>
      </c>
      <c r="S69" t="s">
        <v>745</v>
      </c>
      <c r="T69" t="s">
        <v>746</v>
      </c>
      <c r="Y69" t="s">
        <v>747</v>
      </c>
      <c r="Z69" t="s">
        <v>92</v>
      </c>
      <c r="AA69" t="s">
        <v>93</v>
      </c>
      <c r="AC69" t="s">
        <v>124</v>
      </c>
      <c r="AD69" t="s">
        <v>748</v>
      </c>
      <c r="AE69">
        <v>0</v>
      </c>
      <c r="AL69" t="s">
        <v>748</v>
      </c>
      <c r="AM69" t="s">
        <v>747</v>
      </c>
      <c r="AN69" t="s">
        <v>749</v>
      </c>
      <c r="AQ69">
        <v>0</v>
      </c>
      <c r="AR69" t="s">
        <v>750</v>
      </c>
      <c r="AS69">
        <v>3600000</v>
      </c>
      <c r="AT69">
        <v>0</v>
      </c>
      <c r="AU69" t="s">
        <v>751</v>
      </c>
      <c r="AV69" t="s">
        <v>752</v>
      </c>
      <c r="AW69">
        <v>1600000</v>
      </c>
      <c r="AZ69">
        <v>0</v>
      </c>
      <c r="BC69">
        <v>0</v>
      </c>
      <c r="BO69">
        <v>0</v>
      </c>
      <c r="BP69">
        <v>0</v>
      </c>
      <c r="BQ69">
        <v>0</v>
      </c>
      <c r="BR69">
        <v>0</v>
      </c>
      <c r="BS69">
        <v>1</v>
      </c>
      <c r="BT69">
        <v>0</v>
      </c>
      <c r="BU69">
        <v>0</v>
      </c>
      <c r="BV69">
        <v>0</v>
      </c>
      <c r="BW69">
        <v>0</v>
      </c>
      <c r="BX69">
        <v>0</v>
      </c>
      <c r="BY69">
        <v>0</v>
      </c>
      <c r="BZ69">
        <v>0</v>
      </c>
      <c r="CA69">
        <v>0</v>
      </c>
      <c r="CB69">
        <v>0</v>
      </c>
      <c r="CC69">
        <v>1</v>
      </c>
      <c r="CD69">
        <v>1</v>
      </c>
      <c r="CE69">
        <v>0</v>
      </c>
      <c r="CF69">
        <v>0</v>
      </c>
      <c r="CG69">
        <v>0</v>
      </c>
      <c r="CH69">
        <v>0</v>
      </c>
      <c r="CI69">
        <v>0</v>
      </c>
      <c r="CJ69">
        <v>0</v>
      </c>
      <c r="CK69">
        <v>0</v>
      </c>
      <c r="CL69">
        <v>0</v>
      </c>
      <c r="CM69">
        <v>0</v>
      </c>
      <c r="CN69">
        <v>0</v>
      </c>
      <c r="CO69">
        <v>0</v>
      </c>
      <c r="CP69">
        <v>0</v>
      </c>
      <c r="CQ69">
        <v>0</v>
      </c>
    </row>
    <row r="70" spans="1:95" hidden="1">
      <c r="A70" t="s">
        <v>753</v>
      </c>
      <c r="B70" t="s">
        <v>84</v>
      </c>
      <c r="C70" t="s">
        <v>102</v>
      </c>
      <c r="D70" t="s">
        <v>102</v>
      </c>
      <c r="E70" t="s">
        <v>146</v>
      </c>
      <c r="F70" t="s">
        <v>754</v>
      </c>
      <c r="G70">
        <v>100</v>
      </c>
      <c r="H70">
        <v>0.25</v>
      </c>
      <c r="I70">
        <f t="shared" si="1"/>
        <v>25</v>
      </c>
      <c r="J70">
        <v>37.779927299999997</v>
      </c>
      <c r="K70">
        <v>-121.9780153</v>
      </c>
      <c r="M70" t="s">
        <v>192</v>
      </c>
      <c r="O70" t="s">
        <v>755</v>
      </c>
      <c r="P70" t="s">
        <v>214</v>
      </c>
      <c r="R70" t="s">
        <v>107</v>
      </c>
      <c r="S70" t="s">
        <v>756</v>
      </c>
      <c r="U70" t="s">
        <v>375</v>
      </c>
      <c r="V70" t="s">
        <v>628</v>
      </c>
      <c r="X70" t="s">
        <v>218</v>
      </c>
      <c r="Y70" t="s">
        <v>757</v>
      </c>
      <c r="Z70" t="s">
        <v>92</v>
      </c>
      <c r="AA70" t="s">
        <v>93</v>
      </c>
      <c r="AC70" t="s">
        <v>95</v>
      </c>
      <c r="AD70" t="s">
        <v>323</v>
      </c>
      <c r="AE70">
        <v>100</v>
      </c>
      <c r="AH70" t="s">
        <v>344</v>
      </c>
      <c r="AL70" t="s">
        <v>344</v>
      </c>
      <c r="AM70" t="s">
        <v>344</v>
      </c>
      <c r="AN70" t="s">
        <v>758</v>
      </c>
      <c r="AQ70">
        <v>0</v>
      </c>
      <c r="AS70">
        <v>1580000</v>
      </c>
      <c r="AT70">
        <v>0</v>
      </c>
      <c r="AU70" t="s">
        <v>492</v>
      </c>
      <c r="AV70" t="s">
        <v>759</v>
      </c>
      <c r="AW70">
        <v>1233000</v>
      </c>
      <c r="AZ70">
        <v>0</v>
      </c>
      <c r="BC70">
        <v>0</v>
      </c>
      <c r="BO70">
        <v>0</v>
      </c>
      <c r="BP70">
        <v>0</v>
      </c>
      <c r="BQ70">
        <v>0</v>
      </c>
      <c r="BR70">
        <v>0</v>
      </c>
      <c r="BS70">
        <v>0</v>
      </c>
      <c r="BT70">
        <v>0</v>
      </c>
      <c r="BU70">
        <v>0</v>
      </c>
      <c r="BV70">
        <v>0</v>
      </c>
      <c r="BW70">
        <v>0</v>
      </c>
      <c r="BX70">
        <v>0</v>
      </c>
      <c r="BY70">
        <v>1</v>
      </c>
      <c r="BZ70">
        <v>0</v>
      </c>
      <c r="CA70">
        <v>0</v>
      </c>
      <c r="CB70">
        <v>0</v>
      </c>
      <c r="CC70">
        <v>0</v>
      </c>
      <c r="CD70">
        <v>0</v>
      </c>
      <c r="CE70">
        <v>0</v>
      </c>
      <c r="CF70">
        <v>0</v>
      </c>
      <c r="CG70">
        <v>0</v>
      </c>
      <c r="CH70">
        <v>0</v>
      </c>
      <c r="CI70">
        <v>0</v>
      </c>
      <c r="CJ70">
        <v>0</v>
      </c>
      <c r="CK70">
        <v>0</v>
      </c>
      <c r="CL70">
        <v>0</v>
      </c>
      <c r="CM70">
        <v>0</v>
      </c>
      <c r="CN70">
        <v>0</v>
      </c>
      <c r="CO70">
        <v>0</v>
      </c>
      <c r="CP70">
        <v>0</v>
      </c>
      <c r="CQ70">
        <v>1</v>
      </c>
    </row>
    <row r="71" spans="1:95" ht="409.6" hidden="1">
      <c r="A71" t="s">
        <v>760</v>
      </c>
      <c r="B71" t="s">
        <v>84</v>
      </c>
      <c r="C71" t="s">
        <v>102</v>
      </c>
      <c r="D71" t="s">
        <v>102</v>
      </c>
      <c r="E71" t="s">
        <v>146</v>
      </c>
      <c r="F71" s="1" t="s">
        <v>761</v>
      </c>
      <c r="G71">
        <v>20000</v>
      </c>
      <c r="H71">
        <v>0.25</v>
      </c>
      <c r="I71">
        <f t="shared" si="1"/>
        <v>5000</v>
      </c>
      <c r="J71">
        <v>40.956839899999999</v>
      </c>
      <c r="K71">
        <v>-76.027585900000005</v>
      </c>
      <c r="M71" t="s">
        <v>116</v>
      </c>
      <c r="O71" t="s">
        <v>762</v>
      </c>
      <c r="P71" t="s">
        <v>763</v>
      </c>
      <c r="R71" t="s">
        <v>107</v>
      </c>
      <c r="S71" t="s">
        <v>764</v>
      </c>
      <c r="U71" t="s">
        <v>765</v>
      </c>
      <c r="X71" t="s">
        <v>376</v>
      </c>
      <c r="Y71" t="s">
        <v>766</v>
      </c>
      <c r="Z71" t="s">
        <v>92</v>
      </c>
      <c r="AA71" t="s">
        <v>93</v>
      </c>
      <c r="AC71" t="s">
        <v>95</v>
      </c>
      <c r="AD71" t="s">
        <v>767</v>
      </c>
      <c r="AE71">
        <v>100</v>
      </c>
      <c r="AH71" t="s">
        <v>344</v>
      </c>
      <c r="AJ71" t="s">
        <v>344</v>
      </c>
      <c r="AL71" t="s">
        <v>344</v>
      </c>
      <c r="AP71" t="s">
        <v>768</v>
      </c>
      <c r="AQ71">
        <v>20</v>
      </c>
      <c r="AR71" t="s">
        <v>769</v>
      </c>
      <c r="AS71">
        <v>0</v>
      </c>
      <c r="AT71">
        <v>0</v>
      </c>
      <c r="AU71" t="s">
        <v>770</v>
      </c>
      <c r="AV71" t="s">
        <v>771</v>
      </c>
      <c r="AW71">
        <v>24063978</v>
      </c>
      <c r="AZ71">
        <v>0</v>
      </c>
      <c r="BC71">
        <v>0</v>
      </c>
      <c r="BD71" t="s">
        <v>772</v>
      </c>
      <c r="BO71">
        <v>0</v>
      </c>
      <c r="BP71">
        <v>0</v>
      </c>
      <c r="BQ71">
        <v>0</v>
      </c>
      <c r="BR71">
        <v>0</v>
      </c>
      <c r="BS71">
        <v>0</v>
      </c>
      <c r="BT71">
        <v>0</v>
      </c>
      <c r="BU71">
        <v>0</v>
      </c>
      <c r="BV71">
        <v>0</v>
      </c>
      <c r="BW71">
        <v>0</v>
      </c>
      <c r="BX71">
        <v>0</v>
      </c>
      <c r="BY71">
        <v>1</v>
      </c>
      <c r="BZ71">
        <v>0</v>
      </c>
      <c r="CA71">
        <v>0</v>
      </c>
      <c r="CB71">
        <v>0</v>
      </c>
      <c r="CC71">
        <v>0</v>
      </c>
      <c r="CD71">
        <v>0</v>
      </c>
      <c r="CE71">
        <v>0</v>
      </c>
      <c r="CF71">
        <v>0</v>
      </c>
      <c r="CG71">
        <v>0</v>
      </c>
      <c r="CH71">
        <v>0</v>
      </c>
      <c r="CI71">
        <v>0</v>
      </c>
      <c r="CJ71">
        <v>0</v>
      </c>
      <c r="CK71">
        <v>0</v>
      </c>
      <c r="CL71">
        <v>0</v>
      </c>
      <c r="CM71">
        <v>0</v>
      </c>
      <c r="CN71">
        <v>0</v>
      </c>
      <c r="CO71">
        <v>0</v>
      </c>
      <c r="CP71">
        <v>0</v>
      </c>
      <c r="CQ71">
        <v>0</v>
      </c>
    </row>
    <row r="72" spans="1:95" ht="409.6" hidden="1">
      <c r="A72" t="s">
        <v>773</v>
      </c>
      <c r="B72" t="s">
        <v>84</v>
      </c>
      <c r="C72" t="s">
        <v>131</v>
      </c>
      <c r="D72" t="s">
        <v>131</v>
      </c>
      <c r="E72" t="s">
        <v>146</v>
      </c>
      <c r="F72" s="1" t="s">
        <v>774</v>
      </c>
      <c r="G72">
        <v>1500</v>
      </c>
      <c r="H72">
        <v>1</v>
      </c>
      <c r="I72">
        <f t="shared" si="1"/>
        <v>1500</v>
      </c>
      <c r="J72">
        <v>42.900694199999997</v>
      </c>
      <c r="K72">
        <v>-70.881611100000001</v>
      </c>
      <c r="M72" t="s">
        <v>775</v>
      </c>
      <c r="N72" t="s">
        <v>776</v>
      </c>
      <c r="O72" t="s">
        <v>777</v>
      </c>
      <c r="P72" t="s">
        <v>778</v>
      </c>
      <c r="R72" t="s">
        <v>107</v>
      </c>
      <c r="S72" t="s">
        <v>779</v>
      </c>
      <c r="U72" t="s">
        <v>780</v>
      </c>
      <c r="X72" t="s">
        <v>394</v>
      </c>
      <c r="Z72" t="s">
        <v>92</v>
      </c>
      <c r="AA72" t="s">
        <v>93</v>
      </c>
      <c r="AC72" t="s">
        <v>95</v>
      </c>
      <c r="AD72" t="s">
        <v>781</v>
      </c>
      <c r="AE72">
        <v>100</v>
      </c>
      <c r="AH72" t="s">
        <v>781</v>
      </c>
      <c r="AQ72">
        <v>20</v>
      </c>
      <c r="AS72">
        <v>0</v>
      </c>
      <c r="AT72">
        <v>0</v>
      </c>
      <c r="AU72" t="s">
        <v>770</v>
      </c>
      <c r="AV72" t="s">
        <v>771</v>
      </c>
      <c r="AW72">
        <v>5396023</v>
      </c>
      <c r="AZ72">
        <v>0</v>
      </c>
      <c r="BC72">
        <v>0</v>
      </c>
      <c r="BO72">
        <v>0</v>
      </c>
      <c r="BP72">
        <v>0</v>
      </c>
      <c r="BQ72">
        <v>0</v>
      </c>
      <c r="BR72">
        <v>0</v>
      </c>
      <c r="BS72">
        <v>0</v>
      </c>
      <c r="BT72">
        <v>0</v>
      </c>
      <c r="BU72">
        <v>0</v>
      </c>
      <c r="BV72">
        <v>0</v>
      </c>
      <c r="BW72">
        <v>0</v>
      </c>
      <c r="BX72">
        <v>0</v>
      </c>
      <c r="BY72">
        <v>0</v>
      </c>
      <c r="BZ72">
        <v>0</v>
      </c>
      <c r="CA72">
        <v>0</v>
      </c>
      <c r="CB72">
        <v>0</v>
      </c>
      <c r="CC72">
        <v>0</v>
      </c>
      <c r="CD72">
        <v>0</v>
      </c>
      <c r="CE72">
        <v>0</v>
      </c>
      <c r="CF72">
        <v>1</v>
      </c>
      <c r="CG72">
        <v>1</v>
      </c>
      <c r="CH72">
        <v>1</v>
      </c>
      <c r="CI72">
        <v>0</v>
      </c>
      <c r="CJ72">
        <v>0</v>
      </c>
      <c r="CK72">
        <v>1</v>
      </c>
      <c r="CL72">
        <v>0</v>
      </c>
      <c r="CM72">
        <v>0</v>
      </c>
      <c r="CN72">
        <v>0</v>
      </c>
      <c r="CO72">
        <v>0</v>
      </c>
      <c r="CP72">
        <v>0</v>
      </c>
      <c r="CQ72">
        <v>0</v>
      </c>
    </row>
    <row r="73" spans="1:95" ht="409.6" hidden="1">
      <c r="A73" t="s">
        <v>782</v>
      </c>
      <c r="B73" t="s">
        <v>84</v>
      </c>
      <c r="C73" t="s">
        <v>102</v>
      </c>
      <c r="D73" t="s">
        <v>102</v>
      </c>
      <c r="E73" t="s">
        <v>719</v>
      </c>
      <c r="F73" s="1" t="s">
        <v>783</v>
      </c>
      <c r="G73">
        <v>25</v>
      </c>
      <c r="H73">
        <v>1</v>
      </c>
      <c r="I73">
        <f t="shared" si="1"/>
        <v>25</v>
      </c>
      <c r="J73">
        <v>37.765206499999998</v>
      </c>
      <c r="K73">
        <v>-122.2416355</v>
      </c>
      <c r="M73" t="s">
        <v>225</v>
      </c>
      <c r="O73" t="s">
        <v>784</v>
      </c>
      <c r="P73" t="s">
        <v>214</v>
      </c>
      <c r="R73" t="s">
        <v>107</v>
      </c>
      <c r="S73" t="s">
        <v>785</v>
      </c>
      <c r="T73" t="s">
        <v>786</v>
      </c>
      <c r="U73" t="s">
        <v>516</v>
      </c>
      <c r="W73" t="s">
        <v>787</v>
      </c>
      <c r="X73" t="s">
        <v>218</v>
      </c>
      <c r="Z73" t="s">
        <v>111</v>
      </c>
      <c r="AA73" t="s">
        <v>93</v>
      </c>
      <c r="AC73" t="s">
        <v>124</v>
      </c>
      <c r="AD73" t="s">
        <v>185</v>
      </c>
      <c r="AE73">
        <v>100</v>
      </c>
      <c r="AH73" t="s">
        <v>185</v>
      </c>
      <c r="AQ73">
        <v>0</v>
      </c>
      <c r="AR73" t="s">
        <v>788</v>
      </c>
      <c r="AS73">
        <v>10003015</v>
      </c>
      <c r="AT73">
        <v>0</v>
      </c>
      <c r="AU73" t="s">
        <v>770</v>
      </c>
      <c r="AV73" t="s">
        <v>789</v>
      </c>
      <c r="AW73">
        <v>3694660</v>
      </c>
      <c r="AZ73">
        <v>0</v>
      </c>
      <c r="BC73">
        <v>0</v>
      </c>
      <c r="BD73" t="s">
        <v>790</v>
      </c>
      <c r="BE73" t="s">
        <v>791</v>
      </c>
      <c r="BF73" t="s">
        <v>792</v>
      </c>
      <c r="BO73">
        <v>0</v>
      </c>
      <c r="BP73">
        <v>0</v>
      </c>
      <c r="BQ73">
        <v>0</v>
      </c>
      <c r="BR73">
        <v>0</v>
      </c>
      <c r="BS73">
        <v>0</v>
      </c>
      <c r="BT73">
        <v>0</v>
      </c>
      <c r="BU73">
        <v>1</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row>
    <row r="74" spans="1:95" hidden="1">
      <c r="A74" t="s">
        <v>793</v>
      </c>
      <c r="B74" t="s">
        <v>84</v>
      </c>
      <c r="C74" t="s">
        <v>131</v>
      </c>
      <c r="D74" t="s">
        <v>131</v>
      </c>
      <c r="E74" t="s">
        <v>13</v>
      </c>
      <c r="F74" t="s">
        <v>794</v>
      </c>
      <c r="G74">
        <v>300000</v>
      </c>
      <c r="H74">
        <v>10</v>
      </c>
      <c r="I74">
        <f t="shared" si="1"/>
        <v>3000000</v>
      </c>
      <c r="J74">
        <v>37.917593500000002</v>
      </c>
      <c r="K74">
        <v>-121.171038</v>
      </c>
      <c r="M74" t="s">
        <v>795</v>
      </c>
      <c r="O74" t="s">
        <v>796</v>
      </c>
      <c r="P74" t="s">
        <v>214</v>
      </c>
      <c r="R74" t="s">
        <v>107</v>
      </c>
      <c r="S74" t="s">
        <v>797</v>
      </c>
      <c r="T74" t="s">
        <v>652</v>
      </c>
      <c r="U74" t="s">
        <v>798</v>
      </c>
      <c r="X74" t="s">
        <v>218</v>
      </c>
      <c r="Y74" t="s">
        <v>757</v>
      </c>
      <c r="Z74" t="s">
        <v>92</v>
      </c>
      <c r="AA74" t="s">
        <v>93</v>
      </c>
      <c r="AC74" t="s">
        <v>112</v>
      </c>
      <c r="AD74" t="s">
        <v>757</v>
      </c>
      <c r="AE74">
        <v>0</v>
      </c>
      <c r="AQ74">
        <v>0</v>
      </c>
      <c r="AS74">
        <v>355000000</v>
      </c>
      <c r="AT74">
        <v>0</v>
      </c>
      <c r="AU74" t="s">
        <v>770</v>
      </c>
      <c r="AV74" t="s">
        <v>799</v>
      </c>
      <c r="AW74">
        <v>25000000</v>
      </c>
      <c r="AX74" t="s">
        <v>800</v>
      </c>
      <c r="AY74" t="s">
        <v>801</v>
      </c>
      <c r="AZ74">
        <v>25000000</v>
      </c>
      <c r="BC74">
        <v>0</v>
      </c>
      <c r="BO74">
        <v>0</v>
      </c>
      <c r="BP74">
        <v>0</v>
      </c>
      <c r="BQ74">
        <v>0</v>
      </c>
      <c r="BR74">
        <v>0</v>
      </c>
      <c r="BS74">
        <v>0</v>
      </c>
      <c r="BT74">
        <v>0</v>
      </c>
      <c r="BU74">
        <v>1</v>
      </c>
      <c r="BV74">
        <v>0</v>
      </c>
      <c r="BW74">
        <v>0</v>
      </c>
      <c r="BX74">
        <v>1</v>
      </c>
      <c r="BY74">
        <v>1</v>
      </c>
      <c r="BZ74">
        <v>0</v>
      </c>
      <c r="CA74">
        <v>0</v>
      </c>
      <c r="CB74">
        <v>0</v>
      </c>
      <c r="CC74">
        <v>0</v>
      </c>
      <c r="CD74">
        <v>0</v>
      </c>
      <c r="CE74">
        <v>0</v>
      </c>
      <c r="CF74">
        <v>0</v>
      </c>
      <c r="CG74">
        <v>1</v>
      </c>
      <c r="CH74">
        <v>0</v>
      </c>
      <c r="CI74">
        <v>0</v>
      </c>
      <c r="CJ74">
        <v>0</v>
      </c>
      <c r="CK74">
        <v>0</v>
      </c>
      <c r="CL74">
        <v>0</v>
      </c>
      <c r="CM74">
        <v>0</v>
      </c>
      <c r="CN74">
        <v>0</v>
      </c>
      <c r="CO74">
        <v>0</v>
      </c>
      <c r="CP74">
        <v>0</v>
      </c>
      <c r="CQ74">
        <v>0</v>
      </c>
    </row>
    <row r="75" spans="1:95" ht="409.6" hidden="1">
      <c r="A75" t="s">
        <v>802</v>
      </c>
      <c r="B75" t="s">
        <v>84</v>
      </c>
      <c r="C75" t="s">
        <v>131</v>
      </c>
      <c r="D75" t="s">
        <v>131</v>
      </c>
      <c r="E75" t="s">
        <v>146</v>
      </c>
      <c r="F75" s="1" t="s">
        <v>803</v>
      </c>
      <c r="G75">
        <v>110000</v>
      </c>
      <c r="H75">
        <v>26</v>
      </c>
      <c r="I75">
        <f t="shared" si="1"/>
        <v>2860000</v>
      </c>
      <c r="J75">
        <v>31.257220700000001</v>
      </c>
      <c r="K75">
        <v>-88.028047900000004</v>
      </c>
      <c r="M75" t="s">
        <v>804</v>
      </c>
      <c r="N75" t="s">
        <v>805</v>
      </c>
      <c r="O75" t="s">
        <v>806</v>
      </c>
      <c r="P75" t="s">
        <v>382</v>
      </c>
      <c r="R75" t="s">
        <v>107</v>
      </c>
      <c r="S75" t="s">
        <v>807</v>
      </c>
      <c r="U75" t="s">
        <v>808</v>
      </c>
      <c r="Y75" t="s">
        <v>809</v>
      </c>
      <c r="Z75" t="s">
        <v>111</v>
      </c>
      <c r="AA75" t="s">
        <v>93</v>
      </c>
      <c r="AB75" t="s">
        <v>810</v>
      </c>
      <c r="AC75" t="s">
        <v>112</v>
      </c>
      <c r="AD75" t="s">
        <v>811</v>
      </c>
      <c r="AE75">
        <v>100</v>
      </c>
      <c r="AH75" t="s">
        <v>266</v>
      </c>
      <c r="AQ75">
        <v>0</v>
      </c>
      <c r="AR75" t="s">
        <v>812</v>
      </c>
      <c r="AS75">
        <v>65000000</v>
      </c>
      <c r="AT75">
        <v>0</v>
      </c>
      <c r="AW75">
        <v>0</v>
      </c>
      <c r="AZ75">
        <v>0</v>
      </c>
      <c r="BC75">
        <v>0</v>
      </c>
      <c r="BD75" t="s">
        <v>813</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row>
    <row r="76" spans="1:95" ht="409.6" hidden="1">
      <c r="A76" t="s">
        <v>814</v>
      </c>
      <c r="B76" t="s">
        <v>84</v>
      </c>
      <c r="C76" t="s">
        <v>102</v>
      </c>
      <c r="D76" t="s">
        <v>102</v>
      </c>
      <c r="E76" t="s">
        <v>146</v>
      </c>
      <c r="F76" s="1" t="s">
        <v>815</v>
      </c>
      <c r="G76">
        <v>20000</v>
      </c>
      <c r="H76">
        <v>0.25</v>
      </c>
      <c r="I76">
        <f t="shared" si="1"/>
        <v>5000</v>
      </c>
      <c r="J76">
        <v>42.553915799999999</v>
      </c>
      <c r="K76">
        <v>-73.394446599999995</v>
      </c>
      <c r="M76" t="s">
        <v>116</v>
      </c>
      <c r="O76" t="s">
        <v>816</v>
      </c>
      <c r="P76" t="s">
        <v>817</v>
      </c>
      <c r="Q76">
        <v>12168</v>
      </c>
      <c r="R76" t="s">
        <v>352</v>
      </c>
      <c r="U76" t="s">
        <v>818</v>
      </c>
      <c r="X76" t="s">
        <v>819</v>
      </c>
      <c r="Y76" t="s">
        <v>820</v>
      </c>
      <c r="Z76" t="s">
        <v>92</v>
      </c>
      <c r="AA76" t="s">
        <v>93</v>
      </c>
      <c r="AC76" t="s">
        <v>95</v>
      </c>
      <c r="AD76" t="s">
        <v>767</v>
      </c>
      <c r="AE76">
        <v>0</v>
      </c>
      <c r="AH76" t="s">
        <v>344</v>
      </c>
      <c r="AJ76" t="s">
        <v>344</v>
      </c>
      <c r="AL76" t="s">
        <v>344</v>
      </c>
      <c r="AQ76">
        <v>20</v>
      </c>
      <c r="AR76" t="s">
        <v>821</v>
      </c>
      <c r="AS76">
        <v>0</v>
      </c>
      <c r="AT76">
        <v>0</v>
      </c>
      <c r="AU76" t="s">
        <v>822</v>
      </c>
      <c r="AV76" t="s">
        <v>823</v>
      </c>
      <c r="AW76">
        <v>0</v>
      </c>
      <c r="AZ76">
        <v>0</v>
      </c>
      <c r="BC76">
        <v>0</v>
      </c>
      <c r="BO76">
        <v>0</v>
      </c>
      <c r="BP76">
        <v>0</v>
      </c>
      <c r="BQ76">
        <v>0</v>
      </c>
      <c r="BR76">
        <v>0</v>
      </c>
      <c r="BS76">
        <v>0</v>
      </c>
      <c r="BT76">
        <v>0</v>
      </c>
      <c r="BU76">
        <v>0</v>
      </c>
      <c r="BV76">
        <v>0</v>
      </c>
      <c r="BW76">
        <v>0</v>
      </c>
      <c r="BX76">
        <v>0</v>
      </c>
      <c r="BY76">
        <v>1</v>
      </c>
      <c r="BZ76">
        <v>0</v>
      </c>
      <c r="CA76">
        <v>0</v>
      </c>
      <c r="CB76">
        <v>0</v>
      </c>
      <c r="CC76">
        <v>0</v>
      </c>
      <c r="CD76">
        <v>0</v>
      </c>
      <c r="CE76">
        <v>0</v>
      </c>
      <c r="CF76">
        <v>0</v>
      </c>
      <c r="CG76">
        <v>0</v>
      </c>
      <c r="CH76">
        <v>0</v>
      </c>
      <c r="CI76">
        <v>0</v>
      </c>
      <c r="CJ76">
        <v>0</v>
      </c>
      <c r="CK76">
        <v>0</v>
      </c>
      <c r="CL76">
        <v>0</v>
      </c>
      <c r="CM76">
        <v>0</v>
      </c>
      <c r="CN76">
        <v>0</v>
      </c>
      <c r="CO76">
        <v>0</v>
      </c>
      <c r="CP76">
        <v>0</v>
      </c>
      <c r="CQ76">
        <v>0</v>
      </c>
    </row>
    <row r="77" spans="1:95" hidden="1">
      <c r="A77" t="s">
        <v>824</v>
      </c>
      <c r="B77" t="s">
        <v>825</v>
      </c>
      <c r="C77" t="s">
        <v>826</v>
      </c>
      <c r="D77" t="s">
        <v>826</v>
      </c>
      <c r="E77" t="s">
        <v>13</v>
      </c>
      <c r="F77" t="s">
        <v>827</v>
      </c>
      <c r="G77">
        <v>690</v>
      </c>
      <c r="H77">
        <v>0</v>
      </c>
      <c r="I77">
        <f t="shared" si="1"/>
        <v>0</v>
      </c>
      <c r="J77">
        <v>0</v>
      </c>
      <c r="K77">
        <v>0</v>
      </c>
      <c r="M77" t="s">
        <v>828</v>
      </c>
      <c r="O77" t="s">
        <v>829</v>
      </c>
      <c r="P77" t="s">
        <v>830</v>
      </c>
      <c r="S77" t="s">
        <v>831</v>
      </c>
      <c r="T77" t="s">
        <v>832</v>
      </c>
      <c r="Y77" t="s">
        <v>833</v>
      </c>
      <c r="Z77" t="s">
        <v>599</v>
      </c>
      <c r="AA77" t="s">
        <v>93</v>
      </c>
      <c r="AC77" t="s">
        <v>95</v>
      </c>
      <c r="AE77">
        <v>0</v>
      </c>
      <c r="AQ77">
        <v>0</v>
      </c>
      <c r="AS77">
        <v>0</v>
      </c>
      <c r="AT77">
        <v>0</v>
      </c>
      <c r="AW77">
        <v>0</v>
      </c>
      <c r="AZ77">
        <v>0</v>
      </c>
      <c r="BC77">
        <v>0</v>
      </c>
      <c r="BG77" t="s">
        <v>834</v>
      </c>
      <c r="BN77" t="s">
        <v>352</v>
      </c>
      <c r="BO77">
        <v>0</v>
      </c>
      <c r="BP77">
        <v>0</v>
      </c>
      <c r="BQ77">
        <v>0</v>
      </c>
      <c r="BR77">
        <v>0</v>
      </c>
      <c r="BS77">
        <v>0</v>
      </c>
      <c r="BT77">
        <v>1</v>
      </c>
      <c r="BU77">
        <v>0</v>
      </c>
      <c r="BV77">
        <v>0</v>
      </c>
      <c r="BW77">
        <v>0</v>
      </c>
      <c r="BX77">
        <v>0</v>
      </c>
      <c r="BY77">
        <v>0</v>
      </c>
      <c r="BZ77">
        <v>0</v>
      </c>
      <c r="CA77">
        <v>0</v>
      </c>
      <c r="CB77">
        <v>0</v>
      </c>
      <c r="CC77">
        <v>1</v>
      </c>
      <c r="CD77">
        <v>1</v>
      </c>
      <c r="CE77">
        <v>0</v>
      </c>
      <c r="CF77">
        <v>0</v>
      </c>
      <c r="CG77">
        <v>0</v>
      </c>
      <c r="CH77">
        <v>1</v>
      </c>
      <c r="CI77">
        <v>0</v>
      </c>
      <c r="CJ77">
        <v>0</v>
      </c>
      <c r="CK77">
        <v>0</v>
      </c>
      <c r="CL77">
        <v>0</v>
      </c>
      <c r="CM77">
        <v>0</v>
      </c>
      <c r="CN77">
        <v>0</v>
      </c>
      <c r="CO77">
        <v>0</v>
      </c>
      <c r="CP77">
        <v>0</v>
      </c>
      <c r="CQ77">
        <v>0</v>
      </c>
    </row>
    <row r="78" spans="1:95" hidden="1">
      <c r="A78" t="s">
        <v>835</v>
      </c>
      <c r="B78" t="s">
        <v>825</v>
      </c>
      <c r="C78" t="s">
        <v>826</v>
      </c>
      <c r="D78" t="s">
        <v>826</v>
      </c>
      <c r="E78" t="s">
        <v>13</v>
      </c>
      <c r="F78" t="s">
        <v>836</v>
      </c>
      <c r="G78">
        <v>200</v>
      </c>
      <c r="H78">
        <v>5</v>
      </c>
      <c r="I78">
        <f t="shared" si="1"/>
        <v>1000</v>
      </c>
      <c r="J78">
        <v>36.169201999999899</v>
      </c>
      <c r="K78">
        <v>-115.140597</v>
      </c>
      <c r="M78" t="s">
        <v>837</v>
      </c>
      <c r="O78" t="s">
        <v>829</v>
      </c>
      <c r="P78" t="s">
        <v>838</v>
      </c>
      <c r="R78" t="s">
        <v>352</v>
      </c>
      <c r="S78" t="s">
        <v>831</v>
      </c>
      <c r="T78" t="s">
        <v>839</v>
      </c>
      <c r="Y78" t="s">
        <v>833</v>
      </c>
      <c r="Z78" t="s">
        <v>599</v>
      </c>
      <c r="AA78" t="s">
        <v>93</v>
      </c>
      <c r="AB78" t="s">
        <v>94</v>
      </c>
      <c r="AC78" t="s">
        <v>95</v>
      </c>
      <c r="AE78">
        <v>0</v>
      </c>
      <c r="AL78" t="s">
        <v>840</v>
      </c>
      <c r="AQ78">
        <v>0</v>
      </c>
      <c r="AS78">
        <v>0</v>
      </c>
      <c r="AT78">
        <v>0</v>
      </c>
      <c r="AW78">
        <v>0</v>
      </c>
      <c r="AZ78">
        <v>0</v>
      </c>
      <c r="BC78">
        <v>0</v>
      </c>
      <c r="BG78" t="s">
        <v>834</v>
      </c>
      <c r="BH78" t="s">
        <v>841</v>
      </c>
      <c r="BI78" t="s">
        <v>842</v>
      </c>
      <c r="BJ78" t="s">
        <v>843</v>
      </c>
      <c r="BK78" t="s">
        <v>829</v>
      </c>
      <c r="BL78" t="s">
        <v>838</v>
      </c>
      <c r="BM78">
        <v>89146</v>
      </c>
      <c r="BN78" t="s">
        <v>352</v>
      </c>
      <c r="BO78">
        <v>0</v>
      </c>
      <c r="BP78">
        <v>0</v>
      </c>
      <c r="BQ78">
        <v>0</v>
      </c>
      <c r="BR78">
        <v>0</v>
      </c>
      <c r="BS78">
        <v>0</v>
      </c>
      <c r="BT78">
        <v>1</v>
      </c>
      <c r="BU78">
        <v>0</v>
      </c>
      <c r="BV78">
        <v>0</v>
      </c>
      <c r="BW78">
        <v>0</v>
      </c>
      <c r="BX78">
        <v>0</v>
      </c>
      <c r="BY78">
        <v>0</v>
      </c>
      <c r="BZ78">
        <v>0</v>
      </c>
      <c r="CA78">
        <v>0</v>
      </c>
      <c r="CB78">
        <v>0</v>
      </c>
      <c r="CC78">
        <v>1</v>
      </c>
      <c r="CD78">
        <v>1</v>
      </c>
      <c r="CE78">
        <v>0</v>
      </c>
      <c r="CF78">
        <v>0</v>
      </c>
      <c r="CG78">
        <v>0</v>
      </c>
      <c r="CH78">
        <v>1</v>
      </c>
      <c r="CI78">
        <v>0</v>
      </c>
      <c r="CJ78">
        <v>0</v>
      </c>
      <c r="CK78">
        <v>0</v>
      </c>
      <c r="CL78">
        <v>0</v>
      </c>
      <c r="CM78">
        <v>0</v>
      </c>
      <c r="CN78">
        <v>0</v>
      </c>
      <c r="CO78">
        <v>0</v>
      </c>
      <c r="CP78">
        <v>0</v>
      </c>
      <c r="CQ78">
        <v>0</v>
      </c>
    </row>
    <row r="79" spans="1:95" hidden="1">
      <c r="A79" t="s">
        <v>844</v>
      </c>
      <c r="B79" t="s">
        <v>825</v>
      </c>
      <c r="C79" t="s">
        <v>826</v>
      </c>
      <c r="D79" t="s">
        <v>826</v>
      </c>
      <c r="E79" t="s">
        <v>13</v>
      </c>
      <c r="F79" t="s">
        <v>845</v>
      </c>
      <c r="G79">
        <v>300</v>
      </c>
      <c r="H79">
        <v>4</v>
      </c>
      <c r="I79">
        <f t="shared" si="1"/>
        <v>1200</v>
      </c>
      <c r="J79">
        <v>36.169201999999899</v>
      </c>
      <c r="K79">
        <v>-115.140597</v>
      </c>
      <c r="M79" t="s">
        <v>828</v>
      </c>
      <c r="O79" t="s">
        <v>846</v>
      </c>
      <c r="P79" t="s">
        <v>830</v>
      </c>
      <c r="R79" t="s">
        <v>352</v>
      </c>
      <c r="S79" t="s">
        <v>831</v>
      </c>
      <c r="T79" t="s">
        <v>847</v>
      </c>
      <c r="Y79" t="s">
        <v>833</v>
      </c>
      <c r="Z79" t="s">
        <v>599</v>
      </c>
      <c r="AA79" t="s">
        <v>93</v>
      </c>
      <c r="AB79" t="s">
        <v>848</v>
      </c>
      <c r="AC79" t="s">
        <v>95</v>
      </c>
      <c r="AE79">
        <v>0</v>
      </c>
      <c r="AL79" t="s">
        <v>849</v>
      </c>
      <c r="AQ79">
        <v>0</v>
      </c>
      <c r="AS79">
        <v>0</v>
      </c>
      <c r="AT79">
        <v>0</v>
      </c>
      <c r="AW79">
        <v>0</v>
      </c>
      <c r="AZ79">
        <v>0</v>
      </c>
      <c r="BC79">
        <v>0</v>
      </c>
      <c r="BN79" t="s">
        <v>352</v>
      </c>
      <c r="BO79">
        <v>0</v>
      </c>
      <c r="BP79">
        <v>0</v>
      </c>
      <c r="BQ79">
        <v>0</v>
      </c>
      <c r="BR79">
        <v>0</v>
      </c>
      <c r="BS79">
        <v>0</v>
      </c>
      <c r="BT79">
        <v>1</v>
      </c>
      <c r="BU79">
        <v>0</v>
      </c>
      <c r="BV79">
        <v>0</v>
      </c>
      <c r="BW79">
        <v>0</v>
      </c>
      <c r="BX79">
        <v>0</v>
      </c>
      <c r="BY79">
        <v>0</v>
      </c>
      <c r="BZ79">
        <v>0</v>
      </c>
      <c r="CA79">
        <v>0</v>
      </c>
      <c r="CB79">
        <v>0</v>
      </c>
      <c r="CC79">
        <v>1</v>
      </c>
      <c r="CD79">
        <v>1</v>
      </c>
      <c r="CE79">
        <v>0</v>
      </c>
      <c r="CF79">
        <v>0</v>
      </c>
      <c r="CG79">
        <v>0</v>
      </c>
      <c r="CH79">
        <v>1</v>
      </c>
      <c r="CI79">
        <v>0</v>
      </c>
      <c r="CJ79">
        <v>0</v>
      </c>
      <c r="CK79">
        <v>0</v>
      </c>
      <c r="CL79">
        <v>0</v>
      </c>
      <c r="CM79">
        <v>0</v>
      </c>
      <c r="CN79">
        <v>0</v>
      </c>
      <c r="CO79">
        <v>0</v>
      </c>
      <c r="CP79">
        <v>0</v>
      </c>
      <c r="CQ79">
        <v>0</v>
      </c>
    </row>
    <row r="80" spans="1:95" hidden="1">
      <c r="A80" t="s">
        <v>850</v>
      </c>
      <c r="B80" t="s">
        <v>825</v>
      </c>
      <c r="C80" t="s">
        <v>851</v>
      </c>
      <c r="D80" t="s">
        <v>851</v>
      </c>
      <c r="E80" t="s">
        <v>146</v>
      </c>
      <c r="F80" t="s">
        <v>852</v>
      </c>
      <c r="G80">
        <v>100</v>
      </c>
      <c r="H80">
        <v>4</v>
      </c>
      <c r="I80">
        <f t="shared" si="1"/>
        <v>400</v>
      </c>
      <c r="J80">
        <v>-4.1620860000000004</v>
      </c>
      <c r="K80">
        <v>15.173814</v>
      </c>
      <c r="M80" t="s">
        <v>853</v>
      </c>
      <c r="O80" t="s">
        <v>854</v>
      </c>
      <c r="R80" t="s">
        <v>855</v>
      </c>
      <c r="Z80" t="s">
        <v>92</v>
      </c>
      <c r="AA80" t="s">
        <v>93</v>
      </c>
      <c r="AB80" t="s">
        <v>856</v>
      </c>
      <c r="AC80" t="s">
        <v>124</v>
      </c>
      <c r="AE80">
        <v>0</v>
      </c>
      <c r="AH80" t="s">
        <v>857</v>
      </c>
      <c r="AJ80" t="s">
        <v>857</v>
      </c>
      <c r="AK80" t="s">
        <v>857</v>
      </c>
      <c r="AL80" t="s">
        <v>857</v>
      </c>
      <c r="AQ80">
        <v>25</v>
      </c>
      <c r="AS80">
        <v>0</v>
      </c>
      <c r="AT80">
        <v>0</v>
      </c>
      <c r="AW80">
        <v>0</v>
      </c>
      <c r="AZ80">
        <v>0</v>
      </c>
      <c r="BC80">
        <v>0</v>
      </c>
      <c r="BH80" t="s">
        <v>858</v>
      </c>
      <c r="BJ80" t="s">
        <v>859</v>
      </c>
      <c r="BK80" t="s">
        <v>860</v>
      </c>
      <c r="BM80">
        <v>92800</v>
      </c>
      <c r="BN80" t="s">
        <v>172</v>
      </c>
      <c r="BO80">
        <v>0</v>
      </c>
      <c r="BP80">
        <v>0</v>
      </c>
      <c r="BQ80">
        <v>0</v>
      </c>
      <c r="BR80">
        <v>0</v>
      </c>
      <c r="BS80">
        <v>0</v>
      </c>
      <c r="BT80">
        <v>0</v>
      </c>
      <c r="BU80">
        <v>0</v>
      </c>
      <c r="BV80">
        <v>0</v>
      </c>
      <c r="BW80">
        <v>0</v>
      </c>
      <c r="BX80">
        <v>0</v>
      </c>
      <c r="BY80">
        <v>0</v>
      </c>
      <c r="BZ80">
        <v>0</v>
      </c>
      <c r="CA80">
        <v>0</v>
      </c>
      <c r="CB80">
        <v>0</v>
      </c>
      <c r="CC80">
        <v>1</v>
      </c>
      <c r="CD80">
        <v>1</v>
      </c>
      <c r="CE80">
        <v>1</v>
      </c>
      <c r="CF80">
        <v>0</v>
      </c>
      <c r="CG80">
        <v>0</v>
      </c>
      <c r="CH80">
        <v>1</v>
      </c>
      <c r="CI80">
        <v>0</v>
      </c>
      <c r="CJ80">
        <v>0</v>
      </c>
      <c r="CK80">
        <v>0</v>
      </c>
      <c r="CL80">
        <v>0</v>
      </c>
      <c r="CM80">
        <v>0</v>
      </c>
      <c r="CN80">
        <v>0</v>
      </c>
      <c r="CO80">
        <v>0</v>
      </c>
      <c r="CP80">
        <v>0</v>
      </c>
      <c r="CQ80">
        <v>0</v>
      </c>
    </row>
    <row r="81" spans="1:95" hidden="1">
      <c r="A81" t="s">
        <v>861</v>
      </c>
      <c r="B81" t="s">
        <v>825</v>
      </c>
      <c r="C81" t="s">
        <v>851</v>
      </c>
      <c r="D81" t="s">
        <v>851</v>
      </c>
      <c r="E81" t="s">
        <v>146</v>
      </c>
      <c r="F81" t="s">
        <v>852</v>
      </c>
      <c r="G81">
        <v>100</v>
      </c>
      <c r="H81">
        <v>4</v>
      </c>
      <c r="I81">
        <f t="shared" si="1"/>
        <v>400</v>
      </c>
      <c r="J81">
        <v>-18.52</v>
      </c>
      <c r="K81">
        <v>47.299999999999898</v>
      </c>
      <c r="M81" t="s">
        <v>853</v>
      </c>
      <c r="O81" t="s">
        <v>862</v>
      </c>
      <c r="R81" t="s">
        <v>863</v>
      </c>
      <c r="Z81" t="s">
        <v>92</v>
      </c>
      <c r="AA81" t="s">
        <v>93</v>
      </c>
      <c r="AB81" t="s">
        <v>856</v>
      </c>
      <c r="AC81" t="s">
        <v>124</v>
      </c>
      <c r="AE81">
        <v>0</v>
      </c>
      <c r="AH81" t="s">
        <v>857</v>
      </c>
      <c r="AJ81" t="s">
        <v>857</v>
      </c>
      <c r="AK81" t="s">
        <v>857</v>
      </c>
      <c r="AL81" t="s">
        <v>857</v>
      </c>
      <c r="AQ81">
        <v>25</v>
      </c>
      <c r="AS81">
        <v>0</v>
      </c>
      <c r="AT81">
        <v>0</v>
      </c>
      <c r="AW81">
        <v>0</v>
      </c>
      <c r="AZ81">
        <v>0</v>
      </c>
      <c r="BC81">
        <v>0</v>
      </c>
      <c r="BN81" t="s">
        <v>864</v>
      </c>
      <c r="BO81">
        <v>0</v>
      </c>
      <c r="BP81">
        <v>0</v>
      </c>
      <c r="BQ81">
        <v>0</v>
      </c>
      <c r="BR81">
        <v>0</v>
      </c>
      <c r="BS81">
        <v>0</v>
      </c>
      <c r="BT81">
        <v>0</v>
      </c>
      <c r="BU81">
        <v>0</v>
      </c>
      <c r="BV81">
        <v>0</v>
      </c>
      <c r="BW81">
        <v>0</v>
      </c>
      <c r="BX81">
        <v>0</v>
      </c>
      <c r="BY81">
        <v>0</v>
      </c>
      <c r="BZ81">
        <v>0</v>
      </c>
      <c r="CA81">
        <v>0</v>
      </c>
      <c r="CB81">
        <v>0</v>
      </c>
      <c r="CC81">
        <v>1</v>
      </c>
      <c r="CD81">
        <v>1</v>
      </c>
      <c r="CE81">
        <v>1</v>
      </c>
      <c r="CF81">
        <v>0</v>
      </c>
      <c r="CG81">
        <v>0</v>
      </c>
      <c r="CH81">
        <v>1</v>
      </c>
      <c r="CI81">
        <v>0</v>
      </c>
      <c r="CJ81">
        <v>0</v>
      </c>
      <c r="CK81">
        <v>0</v>
      </c>
      <c r="CL81">
        <v>0</v>
      </c>
      <c r="CM81">
        <v>0</v>
      </c>
      <c r="CN81">
        <v>0</v>
      </c>
      <c r="CO81">
        <v>0</v>
      </c>
      <c r="CP81">
        <v>0</v>
      </c>
      <c r="CQ81">
        <v>0</v>
      </c>
    </row>
    <row r="82" spans="1:95" hidden="1">
      <c r="A82" t="s">
        <v>865</v>
      </c>
      <c r="B82" t="s">
        <v>825</v>
      </c>
      <c r="C82" t="s">
        <v>851</v>
      </c>
      <c r="D82" t="s">
        <v>851</v>
      </c>
      <c r="E82" t="s">
        <v>146</v>
      </c>
      <c r="F82" t="s">
        <v>852</v>
      </c>
      <c r="G82">
        <v>100</v>
      </c>
      <c r="H82">
        <v>4</v>
      </c>
      <c r="I82">
        <f t="shared" si="1"/>
        <v>400</v>
      </c>
      <c r="J82">
        <v>-0.44119649999999999</v>
      </c>
      <c r="K82">
        <v>8.4729720000000004</v>
      </c>
      <c r="M82" t="s">
        <v>853</v>
      </c>
      <c r="O82" t="s">
        <v>866</v>
      </c>
      <c r="R82" t="s">
        <v>867</v>
      </c>
      <c r="U82" t="s">
        <v>868</v>
      </c>
      <c r="Z82" t="s">
        <v>92</v>
      </c>
      <c r="AA82" t="s">
        <v>93</v>
      </c>
      <c r="AB82" t="s">
        <v>856</v>
      </c>
      <c r="AC82" t="s">
        <v>124</v>
      </c>
      <c r="AE82">
        <v>0</v>
      </c>
      <c r="AH82" t="s">
        <v>857</v>
      </c>
      <c r="AJ82" t="s">
        <v>857</v>
      </c>
      <c r="AK82" t="s">
        <v>857</v>
      </c>
      <c r="AL82" t="s">
        <v>857</v>
      </c>
      <c r="AQ82">
        <v>25</v>
      </c>
      <c r="AS82">
        <v>0</v>
      </c>
      <c r="AT82">
        <v>0</v>
      </c>
      <c r="AW82">
        <v>0</v>
      </c>
      <c r="AZ82">
        <v>0</v>
      </c>
      <c r="BC82">
        <v>0</v>
      </c>
      <c r="BN82" t="s">
        <v>864</v>
      </c>
      <c r="BO82">
        <v>0</v>
      </c>
      <c r="BP82">
        <v>0</v>
      </c>
      <c r="BQ82">
        <v>0</v>
      </c>
      <c r="BR82">
        <v>0</v>
      </c>
      <c r="BS82">
        <v>0</v>
      </c>
      <c r="BT82">
        <v>0</v>
      </c>
      <c r="BU82">
        <v>0</v>
      </c>
      <c r="BV82">
        <v>0</v>
      </c>
      <c r="BW82">
        <v>0</v>
      </c>
      <c r="BX82">
        <v>0</v>
      </c>
      <c r="BY82">
        <v>0</v>
      </c>
      <c r="BZ82">
        <v>0</v>
      </c>
      <c r="CA82">
        <v>0</v>
      </c>
      <c r="CB82">
        <v>0</v>
      </c>
      <c r="CC82">
        <v>1</v>
      </c>
      <c r="CD82">
        <v>1</v>
      </c>
      <c r="CE82">
        <v>1</v>
      </c>
      <c r="CF82">
        <v>0</v>
      </c>
      <c r="CG82">
        <v>0</v>
      </c>
      <c r="CH82">
        <v>1</v>
      </c>
      <c r="CI82">
        <v>0</v>
      </c>
      <c r="CJ82">
        <v>0</v>
      </c>
      <c r="CK82">
        <v>0</v>
      </c>
      <c r="CL82">
        <v>0</v>
      </c>
      <c r="CM82">
        <v>0</v>
      </c>
      <c r="CN82">
        <v>0</v>
      </c>
      <c r="CO82">
        <v>0</v>
      </c>
      <c r="CP82">
        <v>0</v>
      </c>
      <c r="CQ82">
        <v>0</v>
      </c>
    </row>
    <row r="83" spans="1:95" hidden="1">
      <c r="A83" t="s">
        <v>869</v>
      </c>
      <c r="B83" t="s">
        <v>825</v>
      </c>
      <c r="C83" t="s">
        <v>851</v>
      </c>
      <c r="D83" t="s">
        <v>851</v>
      </c>
      <c r="E83" t="s">
        <v>146</v>
      </c>
      <c r="F83" t="s">
        <v>852</v>
      </c>
      <c r="G83">
        <v>100</v>
      </c>
      <c r="H83">
        <v>4</v>
      </c>
      <c r="I83">
        <f t="shared" si="1"/>
        <v>400</v>
      </c>
      <c r="J83">
        <v>14.405120800000001</v>
      </c>
      <c r="K83">
        <v>-17.261434099999899</v>
      </c>
      <c r="M83" t="s">
        <v>853</v>
      </c>
      <c r="O83" t="s">
        <v>870</v>
      </c>
      <c r="R83" t="s">
        <v>871</v>
      </c>
      <c r="U83" t="s">
        <v>872</v>
      </c>
      <c r="Z83" t="s">
        <v>92</v>
      </c>
      <c r="AA83" t="s">
        <v>93</v>
      </c>
      <c r="AB83" t="s">
        <v>856</v>
      </c>
      <c r="AC83" t="s">
        <v>124</v>
      </c>
      <c r="AE83">
        <v>0</v>
      </c>
      <c r="AH83" t="s">
        <v>857</v>
      </c>
      <c r="AJ83" t="s">
        <v>857</v>
      </c>
      <c r="AK83" t="s">
        <v>857</v>
      </c>
      <c r="AL83" t="s">
        <v>857</v>
      </c>
      <c r="AQ83">
        <v>25</v>
      </c>
      <c r="AS83">
        <v>0</v>
      </c>
      <c r="AT83">
        <v>0</v>
      </c>
      <c r="AW83">
        <v>0</v>
      </c>
      <c r="AZ83">
        <v>0</v>
      </c>
      <c r="BC83">
        <v>0</v>
      </c>
      <c r="BN83" t="s">
        <v>864</v>
      </c>
      <c r="BO83">
        <v>0</v>
      </c>
      <c r="BP83">
        <v>0</v>
      </c>
      <c r="BQ83">
        <v>0</v>
      </c>
      <c r="BR83">
        <v>0</v>
      </c>
      <c r="BS83">
        <v>0</v>
      </c>
      <c r="BT83">
        <v>0</v>
      </c>
      <c r="BU83">
        <v>0</v>
      </c>
      <c r="BV83">
        <v>0</v>
      </c>
      <c r="BW83">
        <v>0</v>
      </c>
      <c r="BX83">
        <v>0</v>
      </c>
      <c r="BY83">
        <v>0</v>
      </c>
      <c r="BZ83">
        <v>0</v>
      </c>
      <c r="CA83">
        <v>0</v>
      </c>
      <c r="CB83">
        <v>0</v>
      </c>
      <c r="CC83">
        <v>1</v>
      </c>
      <c r="CD83">
        <v>1</v>
      </c>
      <c r="CE83">
        <v>1</v>
      </c>
      <c r="CF83">
        <v>0</v>
      </c>
      <c r="CG83">
        <v>0</v>
      </c>
      <c r="CH83">
        <v>1</v>
      </c>
      <c r="CI83">
        <v>0</v>
      </c>
      <c r="CJ83">
        <v>0</v>
      </c>
      <c r="CK83">
        <v>0</v>
      </c>
      <c r="CL83">
        <v>0</v>
      </c>
      <c r="CM83">
        <v>0</v>
      </c>
      <c r="CN83">
        <v>0</v>
      </c>
      <c r="CO83">
        <v>0</v>
      </c>
      <c r="CP83">
        <v>0</v>
      </c>
      <c r="CQ83">
        <v>0</v>
      </c>
    </row>
    <row r="84" spans="1:95" hidden="1">
      <c r="A84" t="s">
        <v>873</v>
      </c>
      <c r="B84" t="s">
        <v>825</v>
      </c>
      <c r="C84" t="s">
        <v>851</v>
      </c>
      <c r="D84" t="s">
        <v>851</v>
      </c>
      <c r="E84" t="s">
        <v>146</v>
      </c>
      <c r="F84" t="s">
        <v>852</v>
      </c>
      <c r="G84">
        <v>100</v>
      </c>
      <c r="H84">
        <v>4</v>
      </c>
      <c r="I84">
        <f t="shared" si="1"/>
        <v>400</v>
      </c>
      <c r="J84">
        <v>6.1219213000000003</v>
      </c>
      <c r="K84">
        <v>1.1153379000000001</v>
      </c>
      <c r="M84" t="s">
        <v>853</v>
      </c>
      <c r="O84" t="s">
        <v>874</v>
      </c>
      <c r="R84" t="s">
        <v>875</v>
      </c>
      <c r="U84" t="s">
        <v>876</v>
      </c>
      <c r="Z84" t="s">
        <v>92</v>
      </c>
      <c r="AA84" t="s">
        <v>93</v>
      </c>
      <c r="AB84" t="s">
        <v>856</v>
      </c>
      <c r="AC84" t="s">
        <v>124</v>
      </c>
      <c r="AE84">
        <v>0</v>
      </c>
      <c r="AH84" t="s">
        <v>857</v>
      </c>
      <c r="AJ84" t="s">
        <v>857</v>
      </c>
      <c r="AK84" t="s">
        <v>857</v>
      </c>
      <c r="AL84" t="s">
        <v>857</v>
      </c>
      <c r="AQ84">
        <v>25</v>
      </c>
      <c r="AS84">
        <v>0</v>
      </c>
      <c r="AT84">
        <v>0</v>
      </c>
      <c r="AW84">
        <v>0</v>
      </c>
      <c r="AZ84">
        <v>0</v>
      </c>
      <c r="BC84">
        <v>0</v>
      </c>
      <c r="BN84" t="s">
        <v>864</v>
      </c>
      <c r="BO84">
        <v>0</v>
      </c>
      <c r="BP84">
        <v>0</v>
      </c>
      <c r="BQ84">
        <v>0</v>
      </c>
      <c r="BR84">
        <v>0</v>
      </c>
      <c r="BS84">
        <v>0</v>
      </c>
      <c r="BT84">
        <v>0</v>
      </c>
      <c r="BU84">
        <v>0</v>
      </c>
      <c r="BV84">
        <v>0</v>
      </c>
      <c r="BW84">
        <v>0</v>
      </c>
      <c r="BX84">
        <v>0</v>
      </c>
      <c r="BY84">
        <v>0</v>
      </c>
      <c r="BZ84">
        <v>0</v>
      </c>
      <c r="CA84">
        <v>0</v>
      </c>
      <c r="CB84">
        <v>0</v>
      </c>
      <c r="CC84">
        <v>1</v>
      </c>
      <c r="CD84">
        <v>1</v>
      </c>
      <c r="CE84">
        <v>1</v>
      </c>
      <c r="CF84">
        <v>0</v>
      </c>
      <c r="CG84">
        <v>0</v>
      </c>
      <c r="CH84">
        <v>1</v>
      </c>
      <c r="CI84">
        <v>0</v>
      </c>
      <c r="CJ84">
        <v>0</v>
      </c>
      <c r="CK84">
        <v>0</v>
      </c>
      <c r="CL84">
        <v>0</v>
      </c>
      <c r="CM84">
        <v>0</v>
      </c>
      <c r="CN84">
        <v>0</v>
      </c>
      <c r="CO84">
        <v>0</v>
      </c>
      <c r="CP84">
        <v>0</v>
      </c>
      <c r="CQ84">
        <v>0</v>
      </c>
    </row>
    <row r="85" spans="1:95" hidden="1">
      <c r="A85" t="s">
        <v>877</v>
      </c>
      <c r="B85" t="s">
        <v>825</v>
      </c>
      <c r="C85" t="s">
        <v>851</v>
      </c>
      <c r="D85" t="s">
        <v>851</v>
      </c>
      <c r="E85" t="s">
        <v>146</v>
      </c>
      <c r="F85" t="s">
        <v>852</v>
      </c>
      <c r="G85">
        <v>100</v>
      </c>
      <c r="H85">
        <v>4</v>
      </c>
      <c r="I85">
        <f t="shared" si="1"/>
        <v>400</v>
      </c>
      <c r="J85">
        <v>6.8346340000000003</v>
      </c>
      <c r="K85">
        <v>1.1311798</v>
      </c>
      <c r="M85" t="s">
        <v>853</v>
      </c>
      <c r="O85" t="s">
        <v>874</v>
      </c>
      <c r="R85" t="s">
        <v>875</v>
      </c>
      <c r="U85" t="s">
        <v>878</v>
      </c>
      <c r="Z85" t="s">
        <v>92</v>
      </c>
      <c r="AA85" t="s">
        <v>93</v>
      </c>
      <c r="AB85" t="s">
        <v>856</v>
      </c>
      <c r="AC85" t="s">
        <v>124</v>
      </c>
      <c r="AE85">
        <v>0</v>
      </c>
      <c r="AH85" t="s">
        <v>857</v>
      </c>
      <c r="AJ85" t="s">
        <v>857</v>
      </c>
      <c r="AK85" t="s">
        <v>857</v>
      </c>
      <c r="AL85" t="s">
        <v>857</v>
      </c>
      <c r="AQ85">
        <v>25</v>
      </c>
      <c r="AS85">
        <v>0</v>
      </c>
      <c r="AT85">
        <v>0</v>
      </c>
      <c r="AW85">
        <v>0</v>
      </c>
      <c r="AZ85">
        <v>0</v>
      </c>
      <c r="BC85">
        <v>0</v>
      </c>
      <c r="BN85" t="s">
        <v>864</v>
      </c>
      <c r="BO85">
        <v>0</v>
      </c>
      <c r="BP85">
        <v>0</v>
      </c>
      <c r="BQ85">
        <v>0</v>
      </c>
      <c r="BR85">
        <v>0</v>
      </c>
      <c r="BS85">
        <v>0</v>
      </c>
      <c r="BT85">
        <v>0</v>
      </c>
      <c r="BU85">
        <v>0</v>
      </c>
      <c r="BV85">
        <v>0</v>
      </c>
      <c r="BW85">
        <v>0</v>
      </c>
      <c r="BX85">
        <v>0</v>
      </c>
      <c r="BY85">
        <v>0</v>
      </c>
      <c r="BZ85">
        <v>0</v>
      </c>
      <c r="CA85">
        <v>0</v>
      </c>
      <c r="CB85">
        <v>0</v>
      </c>
      <c r="CC85">
        <v>1</v>
      </c>
      <c r="CD85">
        <v>1</v>
      </c>
      <c r="CE85">
        <v>1</v>
      </c>
      <c r="CF85">
        <v>0</v>
      </c>
      <c r="CG85">
        <v>0</v>
      </c>
      <c r="CH85">
        <v>1</v>
      </c>
      <c r="CI85">
        <v>0</v>
      </c>
      <c r="CJ85">
        <v>0</v>
      </c>
      <c r="CK85">
        <v>0</v>
      </c>
      <c r="CL85">
        <v>0</v>
      </c>
      <c r="CM85">
        <v>0</v>
      </c>
      <c r="CN85">
        <v>0</v>
      </c>
      <c r="CO85">
        <v>0</v>
      </c>
      <c r="CP85">
        <v>0</v>
      </c>
      <c r="CQ85">
        <v>0</v>
      </c>
    </row>
    <row r="86" spans="1:95" hidden="1">
      <c r="A86" t="s">
        <v>879</v>
      </c>
      <c r="B86" t="s">
        <v>825</v>
      </c>
      <c r="C86" t="s">
        <v>851</v>
      </c>
      <c r="D86" t="s">
        <v>851</v>
      </c>
      <c r="E86" t="s">
        <v>146</v>
      </c>
      <c r="F86" t="s">
        <v>852</v>
      </c>
      <c r="G86">
        <v>100</v>
      </c>
      <c r="H86">
        <v>4</v>
      </c>
      <c r="I86">
        <f t="shared" si="1"/>
        <v>400</v>
      </c>
      <c r="J86">
        <v>13.2959909</v>
      </c>
      <c r="K86">
        <v>2.8135340000000002</v>
      </c>
      <c r="M86" t="s">
        <v>853</v>
      </c>
      <c r="O86" t="s">
        <v>880</v>
      </c>
      <c r="R86" t="s">
        <v>881</v>
      </c>
      <c r="U86" t="s">
        <v>109</v>
      </c>
      <c r="Z86" t="s">
        <v>92</v>
      </c>
      <c r="AA86" t="s">
        <v>93</v>
      </c>
      <c r="AB86" t="s">
        <v>856</v>
      </c>
      <c r="AC86" t="s">
        <v>124</v>
      </c>
      <c r="AE86">
        <v>0</v>
      </c>
      <c r="AH86" t="s">
        <v>857</v>
      </c>
      <c r="AJ86" t="s">
        <v>857</v>
      </c>
      <c r="AK86" t="s">
        <v>857</v>
      </c>
      <c r="AL86" t="s">
        <v>857</v>
      </c>
      <c r="AQ86">
        <v>25</v>
      </c>
      <c r="AS86">
        <v>0</v>
      </c>
      <c r="AT86">
        <v>0</v>
      </c>
      <c r="AW86">
        <v>0</v>
      </c>
      <c r="AZ86">
        <v>0</v>
      </c>
      <c r="BC86">
        <v>0</v>
      </c>
      <c r="BN86" t="s">
        <v>172</v>
      </c>
      <c r="BO86">
        <v>0</v>
      </c>
      <c r="BP86">
        <v>0</v>
      </c>
      <c r="BQ86">
        <v>0</v>
      </c>
      <c r="BR86">
        <v>0</v>
      </c>
      <c r="BS86">
        <v>0</v>
      </c>
      <c r="BT86">
        <v>0</v>
      </c>
      <c r="BU86">
        <v>0</v>
      </c>
      <c r="BV86">
        <v>0</v>
      </c>
      <c r="BW86">
        <v>0</v>
      </c>
      <c r="BX86">
        <v>0</v>
      </c>
      <c r="BY86">
        <v>0</v>
      </c>
      <c r="BZ86">
        <v>0</v>
      </c>
      <c r="CA86">
        <v>0</v>
      </c>
      <c r="CB86">
        <v>0</v>
      </c>
      <c r="CC86">
        <v>1</v>
      </c>
      <c r="CD86">
        <v>1</v>
      </c>
      <c r="CE86">
        <v>1</v>
      </c>
      <c r="CF86">
        <v>0</v>
      </c>
      <c r="CG86">
        <v>0</v>
      </c>
      <c r="CH86">
        <v>1</v>
      </c>
      <c r="CI86">
        <v>0</v>
      </c>
      <c r="CJ86">
        <v>0</v>
      </c>
      <c r="CK86">
        <v>0</v>
      </c>
      <c r="CL86">
        <v>0</v>
      </c>
      <c r="CM86">
        <v>0</v>
      </c>
      <c r="CN86">
        <v>0</v>
      </c>
      <c r="CO86">
        <v>0</v>
      </c>
      <c r="CP86">
        <v>0</v>
      </c>
      <c r="CQ86">
        <v>0</v>
      </c>
    </row>
    <row r="87" spans="1:95" hidden="1">
      <c r="A87" t="s">
        <v>882</v>
      </c>
      <c r="B87" t="s">
        <v>825</v>
      </c>
      <c r="C87" t="s">
        <v>851</v>
      </c>
      <c r="D87" t="s">
        <v>851</v>
      </c>
      <c r="E87" t="s">
        <v>146</v>
      </c>
      <c r="F87" t="s">
        <v>852</v>
      </c>
      <c r="G87">
        <v>100</v>
      </c>
      <c r="H87">
        <v>4</v>
      </c>
      <c r="I87">
        <f t="shared" si="1"/>
        <v>400</v>
      </c>
      <c r="J87">
        <v>9.3046457999999905</v>
      </c>
      <c r="K87">
        <v>-13.4226917</v>
      </c>
      <c r="M87" t="s">
        <v>853</v>
      </c>
      <c r="O87" t="s">
        <v>883</v>
      </c>
      <c r="R87" t="s">
        <v>884</v>
      </c>
      <c r="U87" t="s">
        <v>885</v>
      </c>
      <c r="Z87" t="s">
        <v>92</v>
      </c>
      <c r="AA87" t="s">
        <v>93</v>
      </c>
      <c r="AB87" t="s">
        <v>856</v>
      </c>
      <c r="AC87" t="s">
        <v>124</v>
      </c>
      <c r="AE87">
        <v>0</v>
      </c>
      <c r="AH87" t="s">
        <v>857</v>
      </c>
      <c r="AJ87" t="s">
        <v>857</v>
      </c>
      <c r="AK87" t="s">
        <v>857</v>
      </c>
      <c r="AL87" t="s">
        <v>857</v>
      </c>
      <c r="AQ87">
        <v>25</v>
      </c>
      <c r="AS87">
        <v>0</v>
      </c>
      <c r="AT87">
        <v>0</v>
      </c>
      <c r="AW87">
        <v>0</v>
      </c>
      <c r="AZ87">
        <v>0</v>
      </c>
      <c r="BC87">
        <v>0</v>
      </c>
      <c r="BN87" t="s">
        <v>864</v>
      </c>
      <c r="BO87">
        <v>0</v>
      </c>
      <c r="BP87">
        <v>0</v>
      </c>
      <c r="BQ87">
        <v>0</v>
      </c>
      <c r="BR87">
        <v>0</v>
      </c>
      <c r="BS87">
        <v>0</v>
      </c>
      <c r="BT87">
        <v>0</v>
      </c>
      <c r="BU87">
        <v>0</v>
      </c>
      <c r="BV87">
        <v>0</v>
      </c>
      <c r="BW87">
        <v>0</v>
      </c>
      <c r="BX87">
        <v>0</v>
      </c>
      <c r="BY87">
        <v>0</v>
      </c>
      <c r="BZ87">
        <v>0</v>
      </c>
      <c r="CA87">
        <v>0</v>
      </c>
      <c r="CB87">
        <v>0</v>
      </c>
      <c r="CC87">
        <v>1</v>
      </c>
      <c r="CD87">
        <v>1</v>
      </c>
      <c r="CE87">
        <v>1</v>
      </c>
      <c r="CF87">
        <v>0</v>
      </c>
      <c r="CG87">
        <v>0</v>
      </c>
      <c r="CH87">
        <v>1</v>
      </c>
      <c r="CI87">
        <v>0</v>
      </c>
      <c r="CJ87">
        <v>0</v>
      </c>
      <c r="CK87">
        <v>0</v>
      </c>
      <c r="CL87">
        <v>0</v>
      </c>
      <c r="CM87">
        <v>0</v>
      </c>
      <c r="CN87">
        <v>0</v>
      </c>
      <c r="CO87">
        <v>0</v>
      </c>
      <c r="CP87">
        <v>0</v>
      </c>
      <c r="CQ87">
        <v>0</v>
      </c>
    </row>
    <row r="88" spans="1:95" hidden="1">
      <c r="A88" t="s">
        <v>886</v>
      </c>
      <c r="B88" t="s">
        <v>825</v>
      </c>
      <c r="C88" t="s">
        <v>851</v>
      </c>
      <c r="D88" t="s">
        <v>851</v>
      </c>
      <c r="E88" t="s">
        <v>146</v>
      </c>
      <c r="F88" t="s">
        <v>852</v>
      </c>
      <c r="G88">
        <v>100</v>
      </c>
      <c r="H88">
        <v>4</v>
      </c>
      <c r="I88">
        <f t="shared" si="1"/>
        <v>400</v>
      </c>
      <c r="J88">
        <v>12.209550999999999</v>
      </c>
      <c r="K88">
        <v>-1.343561</v>
      </c>
      <c r="M88" t="s">
        <v>853</v>
      </c>
      <c r="O88" t="s">
        <v>887</v>
      </c>
      <c r="R88" t="s">
        <v>888</v>
      </c>
      <c r="U88" t="s">
        <v>889</v>
      </c>
      <c r="Z88" t="s">
        <v>92</v>
      </c>
      <c r="AA88" t="s">
        <v>93</v>
      </c>
      <c r="AB88" t="s">
        <v>856</v>
      </c>
      <c r="AC88" t="s">
        <v>124</v>
      </c>
      <c r="AE88">
        <v>0</v>
      </c>
      <c r="AH88" t="s">
        <v>857</v>
      </c>
      <c r="AJ88" t="s">
        <v>857</v>
      </c>
      <c r="AK88" t="s">
        <v>857</v>
      </c>
      <c r="AL88" t="s">
        <v>857</v>
      </c>
      <c r="AQ88">
        <v>25</v>
      </c>
      <c r="AS88">
        <v>0</v>
      </c>
      <c r="AT88">
        <v>0</v>
      </c>
      <c r="AW88">
        <v>0</v>
      </c>
      <c r="AZ88">
        <v>0</v>
      </c>
      <c r="BC88">
        <v>0</v>
      </c>
      <c r="BH88" t="s">
        <v>858</v>
      </c>
      <c r="BJ88" t="s">
        <v>859</v>
      </c>
      <c r="BK88" t="s">
        <v>860</v>
      </c>
      <c r="BM88">
        <v>92800</v>
      </c>
      <c r="BN88" t="s">
        <v>172</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row>
    <row r="89" spans="1:95" hidden="1">
      <c r="A89" t="s">
        <v>890</v>
      </c>
      <c r="B89" t="s">
        <v>825</v>
      </c>
      <c r="C89" t="s">
        <v>851</v>
      </c>
      <c r="D89" t="s">
        <v>851</v>
      </c>
      <c r="E89" t="s">
        <v>146</v>
      </c>
      <c r="F89" t="s">
        <v>852</v>
      </c>
      <c r="G89">
        <v>100</v>
      </c>
      <c r="H89">
        <v>4</v>
      </c>
      <c r="I89">
        <f t="shared" si="1"/>
        <v>400</v>
      </c>
      <c r="J89">
        <v>12.183830800000001</v>
      </c>
      <c r="K89">
        <v>-1.2957444</v>
      </c>
      <c r="M89" t="s">
        <v>853</v>
      </c>
      <c r="O89" t="s">
        <v>887</v>
      </c>
      <c r="R89" t="s">
        <v>888</v>
      </c>
      <c r="U89" t="s">
        <v>891</v>
      </c>
      <c r="Z89" t="s">
        <v>92</v>
      </c>
      <c r="AA89" t="s">
        <v>93</v>
      </c>
      <c r="AB89" t="s">
        <v>856</v>
      </c>
      <c r="AC89" t="s">
        <v>124</v>
      </c>
      <c r="AE89">
        <v>0</v>
      </c>
      <c r="AH89" t="s">
        <v>857</v>
      </c>
      <c r="AJ89" t="s">
        <v>857</v>
      </c>
      <c r="AK89" t="s">
        <v>857</v>
      </c>
      <c r="AL89" t="s">
        <v>857</v>
      </c>
      <c r="AQ89">
        <v>25</v>
      </c>
      <c r="AS89">
        <v>0</v>
      </c>
      <c r="AT89">
        <v>0</v>
      </c>
      <c r="AW89">
        <v>0</v>
      </c>
      <c r="AZ89">
        <v>0</v>
      </c>
      <c r="BC89">
        <v>0</v>
      </c>
      <c r="BN89" t="s">
        <v>172</v>
      </c>
      <c r="BO89">
        <v>0</v>
      </c>
      <c r="BP89">
        <v>0</v>
      </c>
      <c r="BQ89">
        <v>0</v>
      </c>
      <c r="BR89">
        <v>0</v>
      </c>
      <c r="BS89">
        <v>0</v>
      </c>
      <c r="BT89">
        <v>0</v>
      </c>
      <c r="BU89">
        <v>0</v>
      </c>
      <c r="BV89">
        <v>0</v>
      </c>
      <c r="BW89">
        <v>0</v>
      </c>
      <c r="BX89">
        <v>0</v>
      </c>
      <c r="BY89">
        <v>0</v>
      </c>
      <c r="BZ89">
        <v>0</v>
      </c>
      <c r="CA89">
        <v>0</v>
      </c>
      <c r="CB89">
        <v>0</v>
      </c>
      <c r="CC89">
        <v>1</v>
      </c>
      <c r="CD89">
        <v>1</v>
      </c>
      <c r="CE89">
        <v>1</v>
      </c>
      <c r="CF89">
        <v>0</v>
      </c>
      <c r="CG89">
        <v>0</v>
      </c>
      <c r="CH89">
        <v>1</v>
      </c>
      <c r="CI89">
        <v>0</v>
      </c>
      <c r="CJ89">
        <v>0</v>
      </c>
      <c r="CK89">
        <v>0</v>
      </c>
      <c r="CL89">
        <v>0</v>
      </c>
      <c r="CM89">
        <v>0</v>
      </c>
      <c r="CN89">
        <v>0</v>
      </c>
      <c r="CO89">
        <v>0</v>
      </c>
      <c r="CP89">
        <v>0</v>
      </c>
      <c r="CQ89">
        <v>0</v>
      </c>
    </row>
    <row r="90" spans="1:95" hidden="1">
      <c r="A90" t="s">
        <v>892</v>
      </c>
      <c r="B90" t="s">
        <v>825</v>
      </c>
      <c r="C90" t="s">
        <v>851</v>
      </c>
      <c r="D90" t="s">
        <v>851</v>
      </c>
      <c r="E90" t="s">
        <v>146</v>
      </c>
      <c r="F90" t="s">
        <v>852</v>
      </c>
      <c r="G90">
        <v>100</v>
      </c>
      <c r="H90">
        <v>4</v>
      </c>
      <c r="I90">
        <f t="shared" si="1"/>
        <v>400</v>
      </c>
      <c r="J90">
        <v>6.2232966000000003</v>
      </c>
      <c r="K90">
        <v>2.2452076999999999</v>
      </c>
      <c r="M90" t="s">
        <v>853</v>
      </c>
      <c r="O90" t="s">
        <v>893</v>
      </c>
      <c r="R90" t="s">
        <v>894</v>
      </c>
      <c r="U90" t="s">
        <v>895</v>
      </c>
      <c r="Z90" t="s">
        <v>92</v>
      </c>
      <c r="AA90" t="s">
        <v>93</v>
      </c>
      <c r="AB90" t="s">
        <v>856</v>
      </c>
      <c r="AC90" t="s">
        <v>124</v>
      </c>
      <c r="AE90">
        <v>0</v>
      </c>
      <c r="AH90" t="s">
        <v>857</v>
      </c>
      <c r="AJ90" t="s">
        <v>857</v>
      </c>
      <c r="AK90" t="s">
        <v>857</v>
      </c>
      <c r="AL90" t="s">
        <v>857</v>
      </c>
      <c r="AQ90">
        <v>25</v>
      </c>
      <c r="AS90">
        <v>0</v>
      </c>
      <c r="AT90">
        <v>0</v>
      </c>
      <c r="AW90">
        <v>0</v>
      </c>
      <c r="AZ90">
        <v>0</v>
      </c>
      <c r="BC90">
        <v>0</v>
      </c>
      <c r="BN90" t="s">
        <v>172</v>
      </c>
      <c r="BO90">
        <v>0</v>
      </c>
      <c r="BP90">
        <v>0</v>
      </c>
      <c r="BQ90">
        <v>0</v>
      </c>
      <c r="BR90">
        <v>0</v>
      </c>
      <c r="BS90">
        <v>0</v>
      </c>
      <c r="BT90">
        <v>0</v>
      </c>
      <c r="BU90">
        <v>0</v>
      </c>
      <c r="BV90">
        <v>0</v>
      </c>
      <c r="BW90">
        <v>0</v>
      </c>
      <c r="BX90">
        <v>0</v>
      </c>
      <c r="BY90">
        <v>0</v>
      </c>
      <c r="BZ90">
        <v>0</v>
      </c>
      <c r="CA90">
        <v>0</v>
      </c>
      <c r="CB90">
        <v>0</v>
      </c>
      <c r="CC90">
        <v>1</v>
      </c>
      <c r="CD90">
        <v>1</v>
      </c>
      <c r="CE90">
        <v>1</v>
      </c>
      <c r="CF90">
        <v>0</v>
      </c>
      <c r="CG90">
        <v>0</v>
      </c>
      <c r="CH90">
        <v>1</v>
      </c>
      <c r="CI90">
        <v>0</v>
      </c>
      <c r="CJ90">
        <v>0</v>
      </c>
      <c r="CK90">
        <v>0</v>
      </c>
      <c r="CL90">
        <v>0</v>
      </c>
      <c r="CM90">
        <v>0</v>
      </c>
      <c r="CN90">
        <v>0</v>
      </c>
      <c r="CO90">
        <v>0</v>
      </c>
      <c r="CP90">
        <v>0</v>
      </c>
      <c r="CQ90">
        <v>0</v>
      </c>
    </row>
    <row r="91" spans="1:95" hidden="1">
      <c r="A91" t="s">
        <v>896</v>
      </c>
      <c r="B91" t="s">
        <v>825</v>
      </c>
      <c r="C91" t="s">
        <v>851</v>
      </c>
      <c r="D91" t="s">
        <v>851</v>
      </c>
      <c r="E91" t="s">
        <v>146</v>
      </c>
      <c r="F91" t="s">
        <v>852</v>
      </c>
      <c r="G91">
        <v>100</v>
      </c>
      <c r="H91">
        <v>4</v>
      </c>
      <c r="I91">
        <f t="shared" si="1"/>
        <v>400</v>
      </c>
      <c r="J91">
        <v>4.3197710000000002</v>
      </c>
      <c r="K91">
        <v>9.4243036999999905</v>
      </c>
      <c r="M91" t="s">
        <v>853</v>
      </c>
      <c r="O91" t="s">
        <v>897</v>
      </c>
      <c r="R91" t="s">
        <v>898</v>
      </c>
      <c r="U91" t="s">
        <v>899</v>
      </c>
      <c r="Z91" t="s">
        <v>92</v>
      </c>
      <c r="AA91" t="s">
        <v>93</v>
      </c>
      <c r="AB91" t="s">
        <v>856</v>
      </c>
      <c r="AC91" t="s">
        <v>124</v>
      </c>
      <c r="AE91">
        <v>0</v>
      </c>
      <c r="AH91" t="s">
        <v>857</v>
      </c>
      <c r="AJ91" t="s">
        <v>857</v>
      </c>
      <c r="AK91" t="s">
        <v>857</v>
      </c>
      <c r="AL91" t="s">
        <v>857</v>
      </c>
      <c r="AQ91">
        <v>25</v>
      </c>
      <c r="AS91">
        <v>0</v>
      </c>
      <c r="AT91">
        <v>0</v>
      </c>
      <c r="AW91">
        <v>0</v>
      </c>
      <c r="AZ91">
        <v>0</v>
      </c>
      <c r="BC91">
        <v>0</v>
      </c>
      <c r="BN91" t="s">
        <v>864</v>
      </c>
      <c r="BO91">
        <v>0</v>
      </c>
      <c r="BP91">
        <v>0</v>
      </c>
      <c r="BQ91">
        <v>0</v>
      </c>
      <c r="BR91">
        <v>0</v>
      </c>
      <c r="BS91">
        <v>0</v>
      </c>
      <c r="BT91">
        <v>0</v>
      </c>
      <c r="BU91">
        <v>0</v>
      </c>
      <c r="BV91">
        <v>0</v>
      </c>
      <c r="BW91">
        <v>0</v>
      </c>
      <c r="BX91">
        <v>0</v>
      </c>
      <c r="BY91">
        <v>0</v>
      </c>
      <c r="BZ91">
        <v>0</v>
      </c>
      <c r="CA91">
        <v>0</v>
      </c>
      <c r="CB91">
        <v>0</v>
      </c>
      <c r="CC91">
        <v>1</v>
      </c>
      <c r="CD91">
        <v>1</v>
      </c>
      <c r="CE91">
        <v>1</v>
      </c>
      <c r="CF91">
        <v>0</v>
      </c>
      <c r="CG91">
        <v>0</v>
      </c>
      <c r="CH91">
        <v>1</v>
      </c>
      <c r="CI91">
        <v>0</v>
      </c>
      <c r="CJ91">
        <v>0</v>
      </c>
      <c r="CK91">
        <v>0</v>
      </c>
      <c r="CL91">
        <v>0</v>
      </c>
      <c r="CM91">
        <v>0</v>
      </c>
      <c r="CN91">
        <v>0</v>
      </c>
      <c r="CO91">
        <v>0</v>
      </c>
      <c r="CP91">
        <v>0</v>
      </c>
      <c r="CQ91">
        <v>0</v>
      </c>
    </row>
    <row r="92" spans="1:95" hidden="1">
      <c r="A92" t="s">
        <v>900</v>
      </c>
      <c r="B92" t="s">
        <v>825</v>
      </c>
      <c r="C92" t="s">
        <v>851</v>
      </c>
      <c r="D92" t="s">
        <v>851</v>
      </c>
      <c r="E92" t="s">
        <v>146</v>
      </c>
      <c r="F92" t="s">
        <v>852</v>
      </c>
      <c r="G92">
        <v>100</v>
      </c>
      <c r="H92">
        <v>4</v>
      </c>
      <c r="I92">
        <f t="shared" si="1"/>
        <v>400</v>
      </c>
      <c r="J92">
        <v>3.5133412000000002</v>
      </c>
      <c r="K92">
        <v>11.2947229999999</v>
      </c>
      <c r="M92" t="s">
        <v>853</v>
      </c>
      <c r="O92" t="s">
        <v>901</v>
      </c>
      <c r="R92" t="s">
        <v>898</v>
      </c>
      <c r="U92" t="s">
        <v>902</v>
      </c>
      <c r="Z92" t="s">
        <v>92</v>
      </c>
      <c r="AA92" t="s">
        <v>93</v>
      </c>
      <c r="AB92" t="s">
        <v>856</v>
      </c>
      <c r="AC92" t="s">
        <v>124</v>
      </c>
      <c r="AE92">
        <v>0</v>
      </c>
      <c r="AH92" t="s">
        <v>857</v>
      </c>
      <c r="AJ92" t="s">
        <v>857</v>
      </c>
      <c r="AK92" t="s">
        <v>857</v>
      </c>
      <c r="AL92" t="s">
        <v>857</v>
      </c>
      <c r="AQ92">
        <v>25</v>
      </c>
      <c r="AS92">
        <v>0</v>
      </c>
      <c r="AT92">
        <v>0</v>
      </c>
      <c r="AW92">
        <v>0</v>
      </c>
      <c r="AZ92">
        <v>0</v>
      </c>
      <c r="BC92">
        <v>0</v>
      </c>
      <c r="BN92" t="s">
        <v>864</v>
      </c>
      <c r="BO92">
        <v>0</v>
      </c>
      <c r="BP92">
        <v>0</v>
      </c>
      <c r="BQ92">
        <v>0</v>
      </c>
      <c r="BR92">
        <v>0</v>
      </c>
      <c r="BS92">
        <v>0</v>
      </c>
      <c r="BT92">
        <v>0</v>
      </c>
      <c r="BU92">
        <v>0</v>
      </c>
      <c r="BV92">
        <v>0</v>
      </c>
      <c r="BW92">
        <v>0</v>
      </c>
      <c r="BX92">
        <v>0</v>
      </c>
      <c r="BY92">
        <v>0</v>
      </c>
      <c r="BZ92">
        <v>0</v>
      </c>
      <c r="CA92">
        <v>0</v>
      </c>
      <c r="CB92">
        <v>0</v>
      </c>
      <c r="CC92">
        <v>1</v>
      </c>
      <c r="CD92">
        <v>1</v>
      </c>
      <c r="CE92">
        <v>1</v>
      </c>
      <c r="CF92">
        <v>0</v>
      </c>
      <c r="CG92">
        <v>0</v>
      </c>
      <c r="CH92">
        <v>1</v>
      </c>
      <c r="CI92">
        <v>0</v>
      </c>
      <c r="CJ92">
        <v>0</v>
      </c>
      <c r="CK92">
        <v>0</v>
      </c>
      <c r="CL92">
        <v>0</v>
      </c>
      <c r="CM92">
        <v>0</v>
      </c>
      <c r="CN92">
        <v>0</v>
      </c>
      <c r="CO92">
        <v>0</v>
      </c>
      <c r="CP92">
        <v>0</v>
      </c>
      <c r="CQ92">
        <v>0</v>
      </c>
    </row>
    <row r="93" spans="1:95" hidden="1">
      <c r="A93" t="s">
        <v>903</v>
      </c>
      <c r="B93" t="s">
        <v>904</v>
      </c>
      <c r="C93" t="s">
        <v>905</v>
      </c>
      <c r="D93" t="s">
        <v>906</v>
      </c>
      <c r="E93" t="s">
        <v>719</v>
      </c>
      <c r="F93" t="s">
        <v>907</v>
      </c>
      <c r="G93">
        <v>50</v>
      </c>
      <c r="H93">
        <v>4</v>
      </c>
      <c r="I93">
        <f t="shared" si="1"/>
        <v>200</v>
      </c>
      <c r="J93">
        <v>43.503995000000003</v>
      </c>
      <c r="K93">
        <v>4.2136100000000001</v>
      </c>
      <c r="M93" t="s">
        <v>908</v>
      </c>
      <c r="O93" t="s">
        <v>909</v>
      </c>
      <c r="R93" t="s">
        <v>864</v>
      </c>
      <c r="Z93" t="s">
        <v>92</v>
      </c>
      <c r="AA93" t="s">
        <v>93</v>
      </c>
      <c r="AC93" t="s">
        <v>124</v>
      </c>
      <c r="AE93">
        <v>0</v>
      </c>
      <c r="AH93" t="s">
        <v>857</v>
      </c>
      <c r="AJ93" t="s">
        <v>857</v>
      </c>
      <c r="AK93" t="s">
        <v>857</v>
      </c>
      <c r="AL93" t="s">
        <v>857</v>
      </c>
      <c r="AQ93">
        <v>25</v>
      </c>
      <c r="AS93">
        <v>0</v>
      </c>
      <c r="AT93">
        <v>0</v>
      </c>
      <c r="AW93">
        <v>0</v>
      </c>
      <c r="AZ93">
        <v>0</v>
      </c>
      <c r="BC93">
        <v>0</v>
      </c>
      <c r="BN93" t="s">
        <v>864</v>
      </c>
      <c r="BO93">
        <v>0</v>
      </c>
      <c r="BP93">
        <v>0</v>
      </c>
      <c r="BQ93">
        <v>0</v>
      </c>
      <c r="BR93">
        <v>0</v>
      </c>
      <c r="BS93">
        <v>0</v>
      </c>
      <c r="BT93">
        <v>0</v>
      </c>
      <c r="BU93">
        <v>0</v>
      </c>
      <c r="BV93">
        <v>0</v>
      </c>
      <c r="BW93">
        <v>0</v>
      </c>
      <c r="BX93">
        <v>0</v>
      </c>
      <c r="BY93">
        <v>0</v>
      </c>
      <c r="BZ93">
        <v>0</v>
      </c>
      <c r="CA93">
        <v>0</v>
      </c>
      <c r="CB93">
        <v>0</v>
      </c>
      <c r="CC93">
        <v>0</v>
      </c>
      <c r="CD93">
        <v>0</v>
      </c>
      <c r="CE93">
        <v>1</v>
      </c>
      <c r="CF93">
        <v>0</v>
      </c>
      <c r="CG93">
        <v>0</v>
      </c>
      <c r="CH93">
        <v>1</v>
      </c>
      <c r="CI93">
        <v>0</v>
      </c>
      <c r="CJ93">
        <v>0</v>
      </c>
      <c r="CK93">
        <v>0</v>
      </c>
      <c r="CL93">
        <v>0</v>
      </c>
      <c r="CM93">
        <v>0</v>
      </c>
      <c r="CN93">
        <v>0</v>
      </c>
      <c r="CO93">
        <v>0</v>
      </c>
      <c r="CP93">
        <v>0</v>
      </c>
      <c r="CQ93">
        <v>0</v>
      </c>
    </row>
    <row r="94" spans="1:95" hidden="1">
      <c r="A94" t="s">
        <v>910</v>
      </c>
      <c r="B94" t="s">
        <v>825</v>
      </c>
      <c r="C94" t="s">
        <v>851</v>
      </c>
      <c r="D94" t="s">
        <v>851</v>
      </c>
      <c r="E94" t="s">
        <v>146</v>
      </c>
      <c r="F94" t="s">
        <v>907</v>
      </c>
      <c r="G94">
        <v>50</v>
      </c>
      <c r="H94">
        <v>4</v>
      </c>
      <c r="I94">
        <f t="shared" si="1"/>
        <v>200</v>
      </c>
      <c r="J94">
        <v>45.153957499999898</v>
      </c>
      <c r="K94">
        <v>1.465519</v>
      </c>
      <c r="M94" t="s">
        <v>908</v>
      </c>
      <c r="O94" t="s">
        <v>911</v>
      </c>
      <c r="R94" t="s">
        <v>864</v>
      </c>
      <c r="Z94" t="s">
        <v>92</v>
      </c>
      <c r="AA94" t="s">
        <v>93</v>
      </c>
      <c r="AC94" t="s">
        <v>124</v>
      </c>
      <c r="AE94">
        <v>0</v>
      </c>
      <c r="AH94" t="s">
        <v>857</v>
      </c>
      <c r="AJ94" t="s">
        <v>857</v>
      </c>
      <c r="AK94" t="s">
        <v>857</v>
      </c>
      <c r="AL94" t="s">
        <v>857</v>
      </c>
      <c r="AQ94">
        <v>25</v>
      </c>
      <c r="AS94">
        <v>0</v>
      </c>
      <c r="AT94">
        <v>0</v>
      </c>
      <c r="AW94">
        <v>0</v>
      </c>
      <c r="AZ94">
        <v>0</v>
      </c>
      <c r="BC94">
        <v>0</v>
      </c>
      <c r="BN94" t="s">
        <v>864</v>
      </c>
      <c r="BO94">
        <v>0</v>
      </c>
      <c r="BP94">
        <v>0</v>
      </c>
      <c r="BQ94">
        <v>0</v>
      </c>
      <c r="BR94">
        <v>0</v>
      </c>
      <c r="BS94">
        <v>0</v>
      </c>
      <c r="BT94">
        <v>0</v>
      </c>
      <c r="BU94">
        <v>0</v>
      </c>
      <c r="BV94">
        <v>0</v>
      </c>
      <c r="BW94">
        <v>0</v>
      </c>
      <c r="BX94">
        <v>0</v>
      </c>
      <c r="BY94">
        <v>0</v>
      </c>
      <c r="BZ94">
        <v>0</v>
      </c>
      <c r="CA94">
        <v>0</v>
      </c>
      <c r="CB94">
        <v>0</v>
      </c>
      <c r="CC94">
        <v>0</v>
      </c>
      <c r="CD94">
        <v>0</v>
      </c>
      <c r="CE94">
        <v>1</v>
      </c>
      <c r="CF94">
        <v>0</v>
      </c>
      <c r="CG94">
        <v>0</v>
      </c>
      <c r="CH94">
        <v>1</v>
      </c>
      <c r="CI94">
        <v>0</v>
      </c>
      <c r="CJ94">
        <v>0</v>
      </c>
      <c r="CK94">
        <v>0</v>
      </c>
      <c r="CL94">
        <v>0</v>
      </c>
      <c r="CM94">
        <v>0</v>
      </c>
      <c r="CN94">
        <v>0</v>
      </c>
      <c r="CO94">
        <v>0</v>
      </c>
      <c r="CP94">
        <v>0</v>
      </c>
      <c r="CQ94">
        <v>0</v>
      </c>
    </row>
    <row r="95" spans="1:95" hidden="1">
      <c r="A95" t="s">
        <v>912</v>
      </c>
      <c r="B95" t="s">
        <v>825</v>
      </c>
      <c r="C95" t="s">
        <v>851</v>
      </c>
      <c r="D95" t="s">
        <v>851</v>
      </c>
      <c r="E95" t="s">
        <v>146</v>
      </c>
      <c r="F95" t="s">
        <v>913</v>
      </c>
      <c r="G95">
        <v>20</v>
      </c>
      <c r="H95">
        <v>4</v>
      </c>
      <c r="I95">
        <f t="shared" si="1"/>
        <v>80</v>
      </c>
      <c r="J95">
        <v>45.228668999999897</v>
      </c>
      <c r="K95">
        <v>3.532162</v>
      </c>
      <c r="M95" t="s">
        <v>914</v>
      </c>
      <c r="O95" t="s">
        <v>915</v>
      </c>
      <c r="R95" t="s">
        <v>864</v>
      </c>
      <c r="Z95" t="s">
        <v>92</v>
      </c>
      <c r="AA95" t="s">
        <v>93</v>
      </c>
      <c r="AB95" t="s">
        <v>94</v>
      </c>
      <c r="AC95" t="s">
        <v>124</v>
      </c>
      <c r="AE95">
        <v>0</v>
      </c>
      <c r="AH95" t="s">
        <v>857</v>
      </c>
      <c r="AJ95" t="s">
        <v>857</v>
      </c>
      <c r="AK95" t="s">
        <v>857</v>
      </c>
      <c r="AL95" t="s">
        <v>857</v>
      </c>
      <c r="AQ95">
        <v>25</v>
      </c>
      <c r="AS95">
        <v>0</v>
      </c>
      <c r="AT95">
        <v>0</v>
      </c>
      <c r="AW95">
        <v>0</v>
      </c>
      <c r="AZ95">
        <v>0</v>
      </c>
      <c r="BC95">
        <v>0</v>
      </c>
      <c r="BN95" t="s">
        <v>172</v>
      </c>
      <c r="BO95">
        <v>0</v>
      </c>
      <c r="BP95">
        <v>0</v>
      </c>
      <c r="BQ95">
        <v>0</v>
      </c>
      <c r="BR95">
        <v>0</v>
      </c>
      <c r="BS95">
        <v>0</v>
      </c>
      <c r="BT95">
        <v>0</v>
      </c>
      <c r="BU95">
        <v>0</v>
      </c>
      <c r="BV95">
        <v>0</v>
      </c>
      <c r="BW95">
        <v>0</v>
      </c>
      <c r="BX95">
        <v>0</v>
      </c>
      <c r="BY95">
        <v>0</v>
      </c>
      <c r="BZ95">
        <v>0</v>
      </c>
      <c r="CA95">
        <v>0</v>
      </c>
      <c r="CB95">
        <v>0</v>
      </c>
      <c r="CC95">
        <v>0</v>
      </c>
      <c r="CD95">
        <v>0</v>
      </c>
      <c r="CE95">
        <v>1</v>
      </c>
      <c r="CF95">
        <v>0</v>
      </c>
      <c r="CG95">
        <v>0</v>
      </c>
      <c r="CH95">
        <v>1</v>
      </c>
      <c r="CI95">
        <v>0</v>
      </c>
      <c r="CJ95">
        <v>0</v>
      </c>
      <c r="CK95">
        <v>0</v>
      </c>
      <c r="CL95">
        <v>0</v>
      </c>
      <c r="CM95">
        <v>0</v>
      </c>
      <c r="CN95">
        <v>0</v>
      </c>
      <c r="CO95">
        <v>0</v>
      </c>
      <c r="CP95">
        <v>0</v>
      </c>
      <c r="CQ95">
        <v>0</v>
      </c>
    </row>
    <row r="96" spans="1:95" hidden="1">
      <c r="A96" t="s">
        <v>916</v>
      </c>
      <c r="B96" t="s">
        <v>825</v>
      </c>
      <c r="C96" t="s">
        <v>851</v>
      </c>
      <c r="D96" t="s">
        <v>851</v>
      </c>
      <c r="E96" t="s">
        <v>146</v>
      </c>
      <c r="F96" t="s">
        <v>917</v>
      </c>
      <c r="G96">
        <v>500</v>
      </c>
      <c r="H96">
        <v>4</v>
      </c>
      <c r="I96">
        <f t="shared" si="1"/>
        <v>2000</v>
      </c>
      <c r="J96">
        <v>48.505206899999898</v>
      </c>
      <c r="K96">
        <v>2.1032041000000001</v>
      </c>
      <c r="M96" t="s">
        <v>918</v>
      </c>
      <c r="O96" t="s">
        <v>919</v>
      </c>
      <c r="R96" t="s">
        <v>864</v>
      </c>
      <c r="Z96" t="s">
        <v>92</v>
      </c>
      <c r="AA96" t="s">
        <v>93</v>
      </c>
      <c r="AC96" t="s">
        <v>124</v>
      </c>
      <c r="AE96">
        <v>0</v>
      </c>
      <c r="AH96" t="s">
        <v>857</v>
      </c>
      <c r="AJ96" t="s">
        <v>857</v>
      </c>
      <c r="AK96" t="s">
        <v>857</v>
      </c>
      <c r="AL96" t="s">
        <v>857</v>
      </c>
      <c r="AQ96">
        <v>25</v>
      </c>
      <c r="AS96">
        <v>0</v>
      </c>
      <c r="AT96">
        <v>0</v>
      </c>
      <c r="AW96">
        <v>0</v>
      </c>
      <c r="AZ96">
        <v>0</v>
      </c>
      <c r="BC96">
        <v>0</v>
      </c>
      <c r="BN96" t="s">
        <v>864</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1</v>
      </c>
      <c r="CJ96">
        <v>0</v>
      </c>
      <c r="CK96">
        <v>0</v>
      </c>
      <c r="CL96">
        <v>0</v>
      </c>
      <c r="CM96">
        <v>0</v>
      </c>
      <c r="CN96">
        <v>0</v>
      </c>
      <c r="CO96">
        <v>0</v>
      </c>
      <c r="CP96">
        <v>0</v>
      </c>
      <c r="CQ96">
        <v>0</v>
      </c>
    </row>
    <row r="97" spans="1:95" hidden="1">
      <c r="A97" t="s">
        <v>920</v>
      </c>
      <c r="B97" t="s">
        <v>825</v>
      </c>
      <c r="C97" t="s">
        <v>851</v>
      </c>
      <c r="D97" t="s">
        <v>851</v>
      </c>
      <c r="E97" t="s">
        <v>146</v>
      </c>
      <c r="F97" t="s">
        <v>921</v>
      </c>
      <c r="G97">
        <v>500</v>
      </c>
      <c r="H97">
        <v>4</v>
      </c>
      <c r="I97">
        <f t="shared" si="1"/>
        <v>2000</v>
      </c>
      <c r="J97">
        <v>48.131234999999897</v>
      </c>
      <c r="K97">
        <v>-4.1162080000000003</v>
      </c>
      <c r="M97" t="s">
        <v>922</v>
      </c>
      <c r="O97" t="s">
        <v>923</v>
      </c>
      <c r="R97" t="s">
        <v>864</v>
      </c>
      <c r="Z97" t="s">
        <v>92</v>
      </c>
      <c r="AA97" t="s">
        <v>93</v>
      </c>
      <c r="AC97" t="s">
        <v>124</v>
      </c>
      <c r="AE97">
        <v>0</v>
      </c>
      <c r="AH97" t="s">
        <v>857</v>
      </c>
      <c r="AJ97" t="s">
        <v>857</v>
      </c>
      <c r="AK97" t="s">
        <v>857</v>
      </c>
      <c r="AL97" t="s">
        <v>857</v>
      </c>
      <c r="AQ97">
        <v>25</v>
      </c>
      <c r="AS97">
        <v>0</v>
      </c>
      <c r="AT97">
        <v>0</v>
      </c>
      <c r="AW97">
        <v>0</v>
      </c>
      <c r="AZ97">
        <v>0</v>
      </c>
      <c r="BC97">
        <v>0</v>
      </c>
      <c r="BN97" t="s">
        <v>864</v>
      </c>
      <c r="BO97">
        <v>0</v>
      </c>
      <c r="BP97">
        <v>1</v>
      </c>
      <c r="BQ97">
        <v>0</v>
      </c>
      <c r="BR97">
        <v>0</v>
      </c>
      <c r="BS97">
        <v>0</v>
      </c>
      <c r="BT97">
        <v>0</v>
      </c>
      <c r="BU97">
        <v>0</v>
      </c>
      <c r="BV97">
        <v>0</v>
      </c>
      <c r="BW97">
        <v>0</v>
      </c>
      <c r="BX97">
        <v>0</v>
      </c>
      <c r="BY97">
        <v>1</v>
      </c>
      <c r="BZ97">
        <v>0</v>
      </c>
      <c r="CA97">
        <v>0</v>
      </c>
      <c r="CB97">
        <v>0</v>
      </c>
      <c r="CC97">
        <v>0</v>
      </c>
      <c r="CD97">
        <v>0</v>
      </c>
      <c r="CE97">
        <v>0</v>
      </c>
      <c r="CF97">
        <v>0</v>
      </c>
      <c r="CG97">
        <v>0</v>
      </c>
      <c r="CH97">
        <v>0</v>
      </c>
      <c r="CI97">
        <v>0</v>
      </c>
      <c r="CJ97">
        <v>0</v>
      </c>
      <c r="CK97">
        <v>0</v>
      </c>
      <c r="CL97">
        <v>0</v>
      </c>
      <c r="CM97">
        <v>0</v>
      </c>
      <c r="CN97">
        <v>0</v>
      </c>
      <c r="CO97">
        <v>0</v>
      </c>
      <c r="CP97">
        <v>0</v>
      </c>
      <c r="CQ97">
        <v>1</v>
      </c>
    </row>
    <row r="98" spans="1:95" hidden="1">
      <c r="A98" t="s">
        <v>924</v>
      </c>
      <c r="B98" t="s">
        <v>825</v>
      </c>
      <c r="C98" t="s">
        <v>851</v>
      </c>
      <c r="D98" t="s">
        <v>851</v>
      </c>
      <c r="E98" t="s">
        <v>146</v>
      </c>
      <c r="F98" t="s">
        <v>925</v>
      </c>
      <c r="G98">
        <v>90</v>
      </c>
      <c r="H98">
        <v>4</v>
      </c>
      <c r="I98">
        <f t="shared" si="1"/>
        <v>360</v>
      </c>
      <c r="J98">
        <v>6.1219213000000003</v>
      </c>
      <c r="K98">
        <v>1.1153379000000001</v>
      </c>
      <c r="M98" t="s">
        <v>853</v>
      </c>
      <c r="O98" t="s">
        <v>874</v>
      </c>
      <c r="R98" t="s">
        <v>875</v>
      </c>
      <c r="U98" t="s">
        <v>926</v>
      </c>
      <c r="Z98" t="s">
        <v>92</v>
      </c>
      <c r="AA98" t="s">
        <v>93</v>
      </c>
      <c r="AB98" t="s">
        <v>856</v>
      </c>
      <c r="AC98" t="s">
        <v>124</v>
      </c>
      <c r="AE98">
        <v>0</v>
      </c>
      <c r="AH98" t="s">
        <v>857</v>
      </c>
      <c r="AJ98" t="s">
        <v>857</v>
      </c>
      <c r="AK98" t="s">
        <v>857</v>
      </c>
      <c r="AL98" t="s">
        <v>857</v>
      </c>
      <c r="AQ98">
        <v>25</v>
      </c>
      <c r="AS98">
        <v>0</v>
      </c>
      <c r="AT98">
        <v>0</v>
      </c>
      <c r="AW98">
        <v>0</v>
      </c>
      <c r="AZ98">
        <v>0</v>
      </c>
      <c r="BC98">
        <v>0</v>
      </c>
      <c r="BN98" t="s">
        <v>864</v>
      </c>
      <c r="BO98">
        <v>0</v>
      </c>
      <c r="BP98">
        <v>0</v>
      </c>
      <c r="BQ98">
        <v>0</v>
      </c>
      <c r="BR98">
        <v>0</v>
      </c>
      <c r="BS98">
        <v>0</v>
      </c>
      <c r="BT98">
        <v>0</v>
      </c>
      <c r="BU98">
        <v>0</v>
      </c>
      <c r="BV98">
        <v>0</v>
      </c>
      <c r="BW98">
        <v>0</v>
      </c>
      <c r="BX98">
        <v>0</v>
      </c>
      <c r="BY98">
        <v>0</v>
      </c>
      <c r="BZ98">
        <v>0</v>
      </c>
      <c r="CA98">
        <v>0</v>
      </c>
      <c r="CB98">
        <v>0</v>
      </c>
      <c r="CC98">
        <v>1</v>
      </c>
      <c r="CD98">
        <v>1</v>
      </c>
      <c r="CE98">
        <v>1</v>
      </c>
      <c r="CF98">
        <v>0</v>
      </c>
      <c r="CG98">
        <v>0</v>
      </c>
      <c r="CH98">
        <v>1</v>
      </c>
      <c r="CI98">
        <v>0</v>
      </c>
      <c r="CJ98">
        <v>0</v>
      </c>
      <c r="CK98">
        <v>0</v>
      </c>
      <c r="CL98">
        <v>0</v>
      </c>
      <c r="CM98">
        <v>0</v>
      </c>
      <c r="CN98">
        <v>0</v>
      </c>
      <c r="CO98">
        <v>0</v>
      </c>
      <c r="CP98">
        <v>0</v>
      </c>
      <c r="CQ98">
        <v>0</v>
      </c>
    </row>
    <row r="99" spans="1:95" hidden="1">
      <c r="A99" t="s">
        <v>927</v>
      </c>
      <c r="B99" t="s">
        <v>825</v>
      </c>
      <c r="C99" t="s">
        <v>851</v>
      </c>
      <c r="D99" t="s">
        <v>851</v>
      </c>
      <c r="E99" t="s">
        <v>146</v>
      </c>
      <c r="F99" t="s">
        <v>928</v>
      </c>
      <c r="G99">
        <v>45</v>
      </c>
      <c r="H99">
        <v>4</v>
      </c>
      <c r="I99">
        <f t="shared" si="1"/>
        <v>180</v>
      </c>
      <c r="J99">
        <v>13.2350119999999</v>
      </c>
      <c r="K99">
        <v>3.1051625</v>
      </c>
      <c r="M99" t="s">
        <v>853</v>
      </c>
      <c r="O99" t="s">
        <v>929</v>
      </c>
      <c r="R99" t="s">
        <v>881</v>
      </c>
      <c r="U99" t="s">
        <v>930</v>
      </c>
      <c r="Z99" t="s">
        <v>92</v>
      </c>
      <c r="AA99" t="s">
        <v>93</v>
      </c>
      <c r="AB99" t="s">
        <v>856</v>
      </c>
      <c r="AC99" t="s">
        <v>124</v>
      </c>
      <c r="AE99">
        <v>0</v>
      </c>
      <c r="AH99" t="s">
        <v>857</v>
      </c>
      <c r="AJ99" t="s">
        <v>857</v>
      </c>
      <c r="AK99" t="s">
        <v>857</v>
      </c>
      <c r="AL99" t="s">
        <v>857</v>
      </c>
      <c r="AQ99">
        <v>25</v>
      </c>
      <c r="AS99">
        <v>0</v>
      </c>
      <c r="AT99">
        <v>0</v>
      </c>
      <c r="AW99">
        <v>0</v>
      </c>
      <c r="AZ99">
        <v>0</v>
      </c>
      <c r="BC99">
        <v>0</v>
      </c>
      <c r="BN99" t="s">
        <v>864</v>
      </c>
      <c r="BO99">
        <v>0</v>
      </c>
      <c r="BP99">
        <v>0</v>
      </c>
      <c r="BQ99">
        <v>0</v>
      </c>
      <c r="BR99">
        <v>0</v>
      </c>
      <c r="BS99">
        <v>0</v>
      </c>
      <c r="BT99">
        <v>0</v>
      </c>
      <c r="BU99">
        <v>0</v>
      </c>
      <c r="BV99">
        <v>0</v>
      </c>
      <c r="BW99">
        <v>0</v>
      </c>
      <c r="BX99">
        <v>0</v>
      </c>
      <c r="BY99">
        <v>0</v>
      </c>
      <c r="BZ99">
        <v>0</v>
      </c>
      <c r="CA99">
        <v>0</v>
      </c>
      <c r="CB99">
        <v>0</v>
      </c>
      <c r="CC99">
        <v>1</v>
      </c>
      <c r="CD99">
        <v>1</v>
      </c>
      <c r="CE99">
        <v>1</v>
      </c>
      <c r="CF99">
        <v>0</v>
      </c>
      <c r="CG99">
        <v>0</v>
      </c>
      <c r="CH99">
        <v>1</v>
      </c>
      <c r="CI99">
        <v>0</v>
      </c>
      <c r="CJ99">
        <v>0</v>
      </c>
      <c r="CK99">
        <v>0</v>
      </c>
      <c r="CL99">
        <v>0</v>
      </c>
      <c r="CM99">
        <v>0</v>
      </c>
      <c r="CN99">
        <v>0</v>
      </c>
      <c r="CO99">
        <v>0</v>
      </c>
      <c r="CP99">
        <v>0</v>
      </c>
      <c r="CQ99">
        <v>0</v>
      </c>
    </row>
    <row r="100" spans="1:95" hidden="1">
      <c r="A100" t="s">
        <v>931</v>
      </c>
      <c r="B100" t="s">
        <v>825</v>
      </c>
      <c r="C100" t="s">
        <v>851</v>
      </c>
      <c r="D100" t="s">
        <v>851</v>
      </c>
      <c r="E100" t="s">
        <v>146</v>
      </c>
      <c r="F100" t="s">
        <v>928</v>
      </c>
      <c r="G100">
        <v>45</v>
      </c>
      <c r="H100">
        <v>4</v>
      </c>
      <c r="I100">
        <f t="shared" si="1"/>
        <v>180</v>
      </c>
      <c r="J100">
        <v>13.2959909</v>
      </c>
      <c r="K100">
        <v>2.8135340000000002</v>
      </c>
      <c r="M100" t="s">
        <v>853</v>
      </c>
      <c r="O100" t="s">
        <v>880</v>
      </c>
      <c r="R100" t="s">
        <v>881</v>
      </c>
      <c r="U100" t="s">
        <v>932</v>
      </c>
      <c r="Z100" t="s">
        <v>92</v>
      </c>
      <c r="AA100" t="s">
        <v>93</v>
      </c>
      <c r="AB100" t="s">
        <v>856</v>
      </c>
      <c r="AC100" t="s">
        <v>124</v>
      </c>
      <c r="AE100">
        <v>0</v>
      </c>
      <c r="AH100" t="s">
        <v>857</v>
      </c>
      <c r="AJ100" t="s">
        <v>857</v>
      </c>
      <c r="AK100" t="s">
        <v>857</v>
      </c>
      <c r="AL100" t="s">
        <v>857</v>
      </c>
      <c r="AQ100">
        <v>25</v>
      </c>
      <c r="AS100">
        <v>0</v>
      </c>
      <c r="AT100">
        <v>0</v>
      </c>
      <c r="AW100">
        <v>0</v>
      </c>
      <c r="AZ100">
        <v>0</v>
      </c>
      <c r="BC100">
        <v>0</v>
      </c>
      <c r="BN100" t="s">
        <v>864</v>
      </c>
      <c r="BO100">
        <v>0</v>
      </c>
      <c r="BP100">
        <v>0</v>
      </c>
      <c r="BQ100">
        <v>0</v>
      </c>
      <c r="BR100">
        <v>0</v>
      </c>
      <c r="BS100">
        <v>0</v>
      </c>
      <c r="BT100">
        <v>0</v>
      </c>
      <c r="BU100">
        <v>0</v>
      </c>
      <c r="BV100">
        <v>0</v>
      </c>
      <c r="BW100">
        <v>0</v>
      </c>
      <c r="BX100">
        <v>0</v>
      </c>
      <c r="BY100">
        <v>0</v>
      </c>
      <c r="BZ100">
        <v>0</v>
      </c>
      <c r="CA100">
        <v>0</v>
      </c>
      <c r="CB100">
        <v>0</v>
      </c>
      <c r="CC100">
        <v>1</v>
      </c>
      <c r="CD100">
        <v>1</v>
      </c>
      <c r="CE100">
        <v>1</v>
      </c>
      <c r="CF100">
        <v>0</v>
      </c>
      <c r="CG100">
        <v>0</v>
      </c>
      <c r="CH100">
        <v>1</v>
      </c>
      <c r="CI100">
        <v>0</v>
      </c>
      <c r="CJ100">
        <v>0</v>
      </c>
      <c r="CK100">
        <v>0</v>
      </c>
      <c r="CL100">
        <v>0</v>
      </c>
      <c r="CM100">
        <v>0</v>
      </c>
      <c r="CN100">
        <v>0</v>
      </c>
      <c r="CO100">
        <v>0</v>
      </c>
      <c r="CP100">
        <v>0</v>
      </c>
      <c r="CQ100">
        <v>0</v>
      </c>
    </row>
    <row r="101" spans="1:95" hidden="1">
      <c r="A101" t="s">
        <v>933</v>
      </c>
      <c r="B101" t="s">
        <v>825</v>
      </c>
      <c r="C101" t="s">
        <v>851</v>
      </c>
      <c r="D101" t="s">
        <v>851</v>
      </c>
      <c r="E101" t="s">
        <v>146</v>
      </c>
      <c r="F101" t="s">
        <v>925</v>
      </c>
      <c r="G101">
        <v>90</v>
      </c>
      <c r="H101">
        <v>4</v>
      </c>
      <c r="I101">
        <f t="shared" si="1"/>
        <v>360</v>
      </c>
      <c r="J101">
        <v>6.2123439999999999</v>
      </c>
      <c r="K101">
        <v>2.2531968999999998</v>
      </c>
      <c r="M101" t="s">
        <v>853</v>
      </c>
      <c r="O101" t="s">
        <v>893</v>
      </c>
      <c r="R101" t="s">
        <v>894</v>
      </c>
      <c r="U101" t="s">
        <v>934</v>
      </c>
      <c r="Z101" t="s">
        <v>92</v>
      </c>
      <c r="AA101" t="s">
        <v>93</v>
      </c>
      <c r="AB101" t="s">
        <v>856</v>
      </c>
      <c r="AC101" t="s">
        <v>124</v>
      </c>
      <c r="AE101">
        <v>0</v>
      </c>
      <c r="AH101" t="s">
        <v>857</v>
      </c>
      <c r="AJ101" t="s">
        <v>857</v>
      </c>
      <c r="AK101" t="s">
        <v>857</v>
      </c>
      <c r="AL101" t="s">
        <v>857</v>
      </c>
      <c r="AQ101">
        <v>25</v>
      </c>
      <c r="AS101">
        <v>0</v>
      </c>
      <c r="AT101">
        <v>0</v>
      </c>
      <c r="AW101">
        <v>0</v>
      </c>
      <c r="AZ101">
        <v>0</v>
      </c>
      <c r="BC101">
        <v>0</v>
      </c>
      <c r="BN101" t="s">
        <v>864</v>
      </c>
      <c r="BO101">
        <v>0</v>
      </c>
      <c r="BP101">
        <v>0</v>
      </c>
      <c r="BQ101">
        <v>0</v>
      </c>
      <c r="BR101">
        <v>0</v>
      </c>
      <c r="BS101">
        <v>0</v>
      </c>
      <c r="BT101">
        <v>0</v>
      </c>
      <c r="BU101">
        <v>0</v>
      </c>
      <c r="BV101">
        <v>0</v>
      </c>
      <c r="BW101">
        <v>0</v>
      </c>
      <c r="BX101">
        <v>0</v>
      </c>
      <c r="BY101">
        <v>0</v>
      </c>
      <c r="BZ101">
        <v>0</v>
      </c>
      <c r="CA101">
        <v>0</v>
      </c>
      <c r="CB101">
        <v>0</v>
      </c>
      <c r="CC101">
        <v>1</v>
      </c>
      <c r="CD101">
        <v>1</v>
      </c>
      <c r="CE101">
        <v>1</v>
      </c>
      <c r="CF101">
        <v>0</v>
      </c>
      <c r="CG101">
        <v>0</v>
      </c>
      <c r="CH101">
        <v>1</v>
      </c>
      <c r="CI101">
        <v>0</v>
      </c>
      <c r="CJ101">
        <v>0</v>
      </c>
      <c r="CK101">
        <v>0</v>
      </c>
      <c r="CL101">
        <v>0</v>
      </c>
      <c r="CM101">
        <v>0</v>
      </c>
      <c r="CN101">
        <v>0</v>
      </c>
      <c r="CO101">
        <v>0</v>
      </c>
      <c r="CP101">
        <v>0</v>
      </c>
      <c r="CQ101">
        <v>0</v>
      </c>
    </row>
    <row r="102" spans="1:95" hidden="1">
      <c r="A102" t="s">
        <v>935</v>
      </c>
      <c r="B102" t="s">
        <v>825</v>
      </c>
      <c r="C102" t="s">
        <v>851</v>
      </c>
      <c r="D102" t="s">
        <v>851</v>
      </c>
      <c r="E102" t="s">
        <v>146</v>
      </c>
      <c r="F102" t="s">
        <v>936</v>
      </c>
      <c r="G102">
        <v>20</v>
      </c>
      <c r="H102">
        <v>4</v>
      </c>
      <c r="I102">
        <f t="shared" si="1"/>
        <v>80</v>
      </c>
      <c r="J102">
        <v>9.3927878000000007</v>
      </c>
      <c r="K102">
        <v>-13.3551693999999</v>
      </c>
      <c r="M102" t="s">
        <v>853</v>
      </c>
      <c r="O102" t="s">
        <v>883</v>
      </c>
      <c r="R102" t="s">
        <v>884</v>
      </c>
      <c r="U102" t="s">
        <v>937</v>
      </c>
      <c r="Z102" t="s">
        <v>92</v>
      </c>
      <c r="AA102" t="s">
        <v>93</v>
      </c>
      <c r="AB102" t="s">
        <v>856</v>
      </c>
      <c r="AC102" t="s">
        <v>124</v>
      </c>
      <c r="AE102">
        <v>0</v>
      </c>
      <c r="AH102" t="s">
        <v>857</v>
      </c>
      <c r="AJ102" t="s">
        <v>857</v>
      </c>
      <c r="AK102" t="s">
        <v>857</v>
      </c>
      <c r="AL102" t="s">
        <v>857</v>
      </c>
      <c r="AQ102">
        <v>25</v>
      </c>
      <c r="AS102">
        <v>0</v>
      </c>
      <c r="AT102">
        <v>0</v>
      </c>
      <c r="AW102">
        <v>0</v>
      </c>
      <c r="AZ102">
        <v>0</v>
      </c>
      <c r="BC102">
        <v>0</v>
      </c>
      <c r="BN102" t="s">
        <v>864</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row>
    <row r="103" spans="1:95" hidden="1">
      <c r="A103" t="s">
        <v>938</v>
      </c>
      <c r="B103" t="s">
        <v>825</v>
      </c>
      <c r="C103" t="s">
        <v>851</v>
      </c>
      <c r="D103" t="s">
        <v>851</v>
      </c>
      <c r="E103" t="s">
        <v>146</v>
      </c>
      <c r="F103" t="s">
        <v>936</v>
      </c>
      <c r="G103">
        <v>20</v>
      </c>
      <c r="H103">
        <v>4</v>
      </c>
      <c r="I103">
        <f t="shared" si="1"/>
        <v>80</v>
      </c>
      <c r="J103">
        <v>9.4038679999999903</v>
      </c>
      <c r="K103">
        <v>-13.3450749</v>
      </c>
      <c r="M103" t="s">
        <v>853</v>
      </c>
      <c r="O103" t="s">
        <v>883</v>
      </c>
      <c r="R103" t="s">
        <v>884</v>
      </c>
      <c r="U103" t="s">
        <v>937</v>
      </c>
      <c r="Z103" t="s">
        <v>92</v>
      </c>
      <c r="AA103" t="s">
        <v>93</v>
      </c>
      <c r="AB103" t="s">
        <v>856</v>
      </c>
      <c r="AC103" t="s">
        <v>124</v>
      </c>
      <c r="AE103">
        <v>0</v>
      </c>
      <c r="AH103" t="s">
        <v>857</v>
      </c>
      <c r="AJ103" t="s">
        <v>857</v>
      </c>
      <c r="AK103" t="s">
        <v>857</v>
      </c>
      <c r="AL103" t="s">
        <v>857</v>
      </c>
      <c r="AQ103">
        <v>25</v>
      </c>
      <c r="AS103">
        <v>0</v>
      </c>
      <c r="AT103">
        <v>0</v>
      </c>
      <c r="AW103">
        <v>0</v>
      </c>
      <c r="AZ103">
        <v>0</v>
      </c>
      <c r="BC103">
        <v>0</v>
      </c>
      <c r="BN103" t="s">
        <v>172</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row>
    <row r="104" spans="1:95" hidden="1">
      <c r="A104" t="s">
        <v>939</v>
      </c>
      <c r="B104" t="s">
        <v>825</v>
      </c>
      <c r="C104" t="s">
        <v>851</v>
      </c>
      <c r="D104" t="s">
        <v>851</v>
      </c>
      <c r="E104" t="s">
        <v>146</v>
      </c>
      <c r="F104" t="s">
        <v>936</v>
      </c>
      <c r="G104">
        <v>20</v>
      </c>
      <c r="H104">
        <v>4</v>
      </c>
      <c r="I104">
        <f t="shared" si="1"/>
        <v>80</v>
      </c>
      <c r="J104">
        <v>9.4038679999999903</v>
      </c>
      <c r="K104">
        <v>-13.3450749</v>
      </c>
      <c r="M104" t="s">
        <v>853</v>
      </c>
      <c r="O104" t="s">
        <v>883</v>
      </c>
      <c r="R104" t="s">
        <v>884</v>
      </c>
      <c r="U104" t="s">
        <v>937</v>
      </c>
      <c r="Z104" t="s">
        <v>92</v>
      </c>
      <c r="AA104" t="s">
        <v>93</v>
      </c>
      <c r="AB104" t="s">
        <v>856</v>
      </c>
      <c r="AC104" t="s">
        <v>124</v>
      </c>
      <c r="AE104">
        <v>0</v>
      </c>
      <c r="AH104" t="s">
        <v>857</v>
      </c>
      <c r="AJ104" t="s">
        <v>857</v>
      </c>
      <c r="AK104" t="s">
        <v>857</v>
      </c>
      <c r="AL104" t="s">
        <v>940</v>
      </c>
      <c r="AQ104">
        <v>25</v>
      </c>
      <c r="AS104">
        <v>0</v>
      </c>
      <c r="AT104">
        <v>0</v>
      </c>
      <c r="AW104">
        <v>0</v>
      </c>
      <c r="AZ104">
        <v>0</v>
      </c>
      <c r="BC104">
        <v>0</v>
      </c>
      <c r="BN104" t="s">
        <v>172</v>
      </c>
      <c r="BO104">
        <v>0</v>
      </c>
      <c r="BP104">
        <v>0</v>
      </c>
      <c r="BQ104">
        <v>0</v>
      </c>
      <c r="BR104">
        <v>0</v>
      </c>
      <c r="BS104">
        <v>0</v>
      </c>
      <c r="BT104">
        <v>0</v>
      </c>
      <c r="BU104">
        <v>0</v>
      </c>
      <c r="BV104">
        <v>0</v>
      </c>
      <c r="BW104">
        <v>0</v>
      </c>
      <c r="BX104">
        <v>0</v>
      </c>
      <c r="BY104">
        <v>0</v>
      </c>
      <c r="BZ104">
        <v>0</v>
      </c>
      <c r="CA104">
        <v>0</v>
      </c>
      <c r="CB104">
        <v>0</v>
      </c>
      <c r="CC104">
        <v>1</v>
      </c>
      <c r="CD104">
        <v>1</v>
      </c>
      <c r="CE104">
        <v>1</v>
      </c>
      <c r="CF104">
        <v>0</v>
      </c>
      <c r="CG104">
        <v>0</v>
      </c>
      <c r="CH104">
        <v>1</v>
      </c>
      <c r="CI104">
        <v>0</v>
      </c>
      <c r="CJ104">
        <v>0</v>
      </c>
      <c r="CK104">
        <v>0</v>
      </c>
      <c r="CL104">
        <v>0</v>
      </c>
      <c r="CM104">
        <v>0</v>
      </c>
      <c r="CN104">
        <v>0</v>
      </c>
      <c r="CO104">
        <v>0</v>
      </c>
      <c r="CP104">
        <v>0</v>
      </c>
      <c r="CQ104">
        <v>0</v>
      </c>
    </row>
    <row r="105" spans="1:95" hidden="1">
      <c r="A105" t="s">
        <v>941</v>
      </c>
      <c r="B105" t="s">
        <v>825</v>
      </c>
      <c r="C105" t="s">
        <v>851</v>
      </c>
      <c r="D105" t="s">
        <v>851</v>
      </c>
      <c r="E105" t="s">
        <v>146</v>
      </c>
      <c r="F105" t="s">
        <v>925</v>
      </c>
      <c r="G105">
        <v>90</v>
      </c>
      <c r="H105">
        <v>4</v>
      </c>
      <c r="I105">
        <f t="shared" si="1"/>
        <v>360</v>
      </c>
      <c r="J105">
        <v>9.3389530000000001</v>
      </c>
      <c r="K105">
        <v>-13.392974600000001</v>
      </c>
      <c r="M105" t="s">
        <v>853</v>
      </c>
      <c r="O105" t="s">
        <v>883</v>
      </c>
      <c r="R105" t="s">
        <v>884</v>
      </c>
      <c r="U105" t="s">
        <v>942</v>
      </c>
      <c r="Z105" t="s">
        <v>92</v>
      </c>
      <c r="AA105" t="s">
        <v>93</v>
      </c>
      <c r="AB105" t="s">
        <v>856</v>
      </c>
      <c r="AC105" t="s">
        <v>124</v>
      </c>
      <c r="AE105">
        <v>0</v>
      </c>
      <c r="AH105" t="s">
        <v>857</v>
      </c>
      <c r="AJ105" t="s">
        <v>857</v>
      </c>
      <c r="AK105" t="s">
        <v>857</v>
      </c>
      <c r="AL105" t="s">
        <v>940</v>
      </c>
      <c r="AQ105">
        <v>25</v>
      </c>
      <c r="AS105">
        <v>0</v>
      </c>
      <c r="AT105">
        <v>0</v>
      </c>
      <c r="AW105">
        <v>0</v>
      </c>
      <c r="AZ105">
        <v>0</v>
      </c>
      <c r="BC105">
        <v>0</v>
      </c>
      <c r="BN105" t="s">
        <v>172</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row>
    <row r="106" spans="1:95" hidden="1">
      <c r="A106" t="s">
        <v>943</v>
      </c>
      <c r="B106" t="s">
        <v>825</v>
      </c>
      <c r="C106" t="s">
        <v>851</v>
      </c>
      <c r="D106" t="s">
        <v>851</v>
      </c>
      <c r="E106" t="s">
        <v>146</v>
      </c>
      <c r="F106" t="s">
        <v>925</v>
      </c>
      <c r="G106">
        <v>90</v>
      </c>
      <c r="H106">
        <v>4</v>
      </c>
      <c r="I106">
        <f t="shared" si="1"/>
        <v>360</v>
      </c>
      <c r="J106">
        <v>9.5171250000000001</v>
      </c>
      <c r="K106">
        <v>-13.4226917</v>
      </c>
      <c r="M106" t="s">
        <v>853</v>
      </c>
      <c r="O106" t="s">
        <v>883</v>
      </c>
      <c r="R106" t="s">
        <v>884</v>
      </c>
      <c r="U106" t="s">
        <v>944</v>
      </c>
      <c r="Z106" t="s">
        <v>92</v>
      </c>
      <c r="AA106" t="s">
        <v>93</v>
      </c>
      <c r="AB106" t="s">
        <v>856</v>
      </c>
      <c r="AC106" t="s">
        <v>124</v>
      </c>
      <c r="AE106">
        <v>0</v>
      </c>
      <c r="AH106" t="s">
        <v>857</v>
      </c>
      <c r="AJ106" t="s">
        <v>857</v>
      </c>
      <c r="AK106" t="s">
        <v>857</v>
      </c>
      <c r="AL106" t="s">
        <v>940</v>
      </c>
      <c r="AQ106">
        <v>25</v>
      </c>
      <c r="AS106">
        <v>0</v>
      </c>
      <c r="AT106">
        <v>0</v>
      </c>
      <c r="AW106">
        <v>0</v>
      </c>
      <c r="AZ106">
        <v>0</v>
      </c>
      <c r="BC106">
        <v>0</v>
      </c>
      <c r="BN106" t="s">
        <v>172</v>
      </c>
      <c r="BO106">
        <v>0</v>
      </c>
      <c r="BP106">
        <v>0</v>
      </c>
      <c r="BQ106">
        <v>0</v>
      </c>
      <c r="BR106">
        <v>0</v>
      </c>
      <c r="BS106">
        <v>0</v>
      </c>
      <c r="BT106">
        <v>0</v>
      </c>
      <c r="BU106">
        <v>0</v>
      </c>
      <c r="BV106">
        <v>0</v>
      </c>
      <c r="BW106">
        <v>0</v>
      </c>
      <c r="BX106">
        <v>0</v>
      </c>
      <c r="BY106">
        <v>0</v>
      </c>
      <c r="BZ106">
        <v>0</v>
      </c>
      <c r="CA106">
        <v>0</v>
      </c>
      <c r="CB106">
        <v>0</v>
      </c>
      <c r="CC106">
        <v>1</v>
      </c>
      <c r="CD106">
        <v>1</v>
      </c>
      <c r="CE106">
        <v>1</v>
      </c>
      <c r="CF106">
        <v>0</v>
      </c>
      <c r="CG106">
        <v>0</v>
      </c>
      <c r="CH106">
        <v>1</v>
      </c>
      <c r="CI106">
        <v>0</v>
      </c>
      <c r="CJ106">
        <v>0</v>
      </c>
      <c r="CK106">
        <v>0</v>
      </c>
      <c r="CL106">
        <v>0</v>
      </c>
      <c r="CM106">
        <v>0</v>
      </c>
      <c r="CN106">
        <v>0</v>
      </c>
      <c r="CO106">
        <v>0</v>
      </c>
      <c r="CP106">
        <v>0</v>
      </c>
      <c r="CQ106">
        <v>0</v>
      </c>
    </row>
    <row r="107" spans="1:95" hidden="1">
      <c r="A107" t="s">
        <v>945</v>
      </c>
      <c r="B107" t="s">
        <v>825</v>
      </c>
      <c r="C107" t="s">
        <v>851</v>
      </c>
      <c r="D107" t="s">
        <v>851</v>
      </c>
      <c r="E107" t="s">
        <v>146</v>
      </c>
      <c r="F107" t="s">
        <v>946</v>
      </c>
      <c r="G107">
        <v>50</v>
      </c>
      <c r="H107">
        <v>2</v>
      </c>
      <c r="I107">
        <f t="shared" si="1"/>
        <v>100</v>
      </c>
      <c r="J107">
        <v>-1.32</v>
      </c>
      <c r="K107">
        <v>31.899999999999899</v>
      </c>
      <c r="M107" t="s">
        <v>853</v>
      </c>
      <c r="O107" t="s">
        <v>947</v>
      </c>
      <c r="R107" t="s">
        <v>948</v>
      </c>
      <c r="Z107" t="s">
        <v>92</v>
      </c>
      <c r="AA107" t="s">
        <v>93</v>
      </c>
      <c r="AB107" t="s">
        <v>94</v>
      </c>
      <c r="AC107" t="s">
        <v>124</v>
      </c>
      <c r="AE107">
        <v>0</v>
      </c>
      <c r="AH107" t="s">
        <v>857</v>
      </c>
      <c r="AJ107" t="s">
        <v>857</v>
      </c>
      <c r="AK107" t="s">
        <v>857</v>
      </c>
      <c r="AL107" t="s">
        <v>940</v>
      </c>
      <c r="AQ107">
        <v>25</v>
      </c>
      <c r="AS107">
        <v>0</v>
      </c>
      <c r="AT107">
        <v>0</v>
      </c>
      <c r="AW107">
        <v>0</v>
      </c>
      <c r="AZ107">
        <v>0</v>
      </c>
      <c r="BC107">
        <v>0</v>
      </c>
      <c r="BN107" t="s">
        <v>172</v>
      </c>
      <c r="BO107">
        <v>0</v>
      </c>
      <c r="BP107">
        <v>0</v>
      </c>
      <c r="BQ107">
        <v>0</v>
      </c>
      <c r="BR107">
        <v>0</v>
      </c>
      <c r="BS107">
        <v>0</v>
      </c>
      <c r="BT107">
        <v>0</v>
      </c>
      <c r="BU107">
        <v>0</v>
      </c>
      <c r="BV107">
        <v>0</v>
      </c>
      <c r="BW107">
        <v>0</v>
      </c>
      <c r="BX107">
        <v>0</v>
      </c>
      <c r="BY107">
        <v>0</v>
      </c>
      <c r="BZ107">
        <v>0</v>
      </c>
      <c r="CA107">
        <v>0</v>
      </c>
      <c r="CB107">
        <v>0</v>
      </c>
      <c r="CC107">
        <v>1</v>
      </c>
      <c r="CD107">
        <v>1</v>
      </c>
      <c r="CE107">
        <v>1</v>
      </c>
      <c r="CF107">
        <v>0</v>
      </c>
      <c r="CG107">
        <v>0</v>
      </c>
      <c r="CH107">
        <v>1</v>
      </c>
      <c r="CI107">
        <v>0</v>
      </c>
      <c r="CJ107">
        <v>0</v>
      </c>
      <c r="CK107">
        <v>0</v>
      </c>
      <c r="CL107">
        <v>0</v>
      </c>
      <c r="CM107">
        <v>0</v>
      </c>
      <c r="CN107">
        <v>0</v>
      </c>
      <c r="CO107">
        <v>0</v>
      </c>
      <c r="CP107">
        <v>0</v>
      </c>
      <c r="CQ107">
        <v>0</v>
      </c>
    </row>
    <row r="108" spans="1:95" ht="409.6" hidden="1">
      <c r="A108" t="s">
        <v>949</v>
      </c>
      <c r="B108" t="s">
        <v>825</v>
      </c>
      <c r="C108" t="s">
        <v>826</v>
      </c>
      <c r="D108" t="s">
        <v>826</v>
      </c>
      <c r="E108" t="s">
        <v>13</v>
      </c>
      <c r="F108" s="1" t="s">
        <v>950</v>
      </c>
      <c r="G108">
        <v>300000</v>
      </c>
      <c r="H108">
        <v>0</v>
      </c>
      <c r="I108">
        <f t="shared" si="1"/>
        <v>0</v>
      </c>
      <c r="J108">
        <v>36.829514000000003</v>
      </c>
      <c r="K108">
        <v>-121.779088999999</v>
      </c>
      <c r="M108" t="s">
        <v>951</v>
      </c>
      <c r="O108" t="s">
        <v>952</v>
      </c>
      <c r="P108" t="s">
        <v>214</v>
      </c>
      <c r="R108" t="s">
        <v>352</v>
      </c>
      <c r="S108" t="s">
        <v>953</v>
      </c>
      <c r="T108" t="s">
        <v>954</v>
      </c>
      <c r="Y108" t="s">
        <v>955</v>
      </c>
      <c r="Z108" t="s">
        <v>92</v>
      </c>
      <c r="AA108" t="s">
        <v>93</v>
      </c>
      <c r="AC108" t="s">
        <v>95</v>
      </c>
      <c r="AE108">
        <v>0</v>
      </c>
      <c r="AQ108">
        <v>0</v>
      </c>
      <c r="AS108">
        <v>0</v>
      </c>
      <c r="AT108">
        <v>0</v>
      </c>
      <c r="AW108">
        <v>0</v>
      </c>
      <c r="AZ108">
        <v>0</v>
      </c>
      <c r="BC108">
        <v>0</v>
      </c>
      <c r="BO108">
        <v>0</v>
      </c>
      <c r="BP108">
        <v>0</v>
      </c>
      <c r="BQ108">
        <v>0</v>
      </c>
      <c r="BR108">
        <v>0</v>
      </c>
      <c r="BS108">
        <v>0</v>
      </c>
      <c r="BT108">
        <v>0</v>
      </c>
      <c r="BU108">
        <v>0</v>
      </c>
      <c r="BV108">
        <v>0</v>
      </c>
      <c r="BW108">
        <v>0</v>
      </c>
      <c r="BX108">
        <v>0</v>
      </c>
      <c r="BY108">
        <v>0</v>
      </c>
      <c r="BZ108">
        <v>1</v>
      </c>
      <c r="CA108">
        <v>1</v>
      </c>
      <c r="CB108">
        <v>0</v>
      </c>
      <c r="CC108">
        <v>0</v>
      </c>
      <c r="CD108">
        <v>1</v>
      </c>
      <c r="CE108">
        <v>0</v>
      </c>
      <c r="CF108">
        <v>0</v>
      </c>
      <c r="CG108">
        <v>0</v>
      </c>
      <c r="CH108">
        <v>0</v>
      </c>
      <c r="CI108">
        <v>1</v>
      </c>
      <c r="CJ108">
        <v>0</v>
      </c>
      <c r="CK108">
        <v>1</v>
      </c>
      <c r="CL108">
        <v>1</v>
      </c>
      <c r="CM108">
        <v>0</v>
      </c>
      <c r="CN108">
        <v>0</v>
      </c>
      <c r="CO108">
        <v>0</v>
      </c>
      <c r="CP108">
        <v>0</v>
      </c>
      <c r="CQ108">
        <v>0</v>
      </c>
    </row>
    <row r="109" spans="1:95" hidden="1">
      <c r="A109" t="s">
        <v>956</v>
      </c>
      <c r="B109" t="s">
        <v>825</v>
      </c>
      <c r="C109" t="s">
        <v>826</v>
      </c>
      <c r="D109" t="s">
        <v>826</v>
      </c>
      <c r="E109" t="s">
        <v>13</v>
      </c>
      <c r="F109" t="s">
        <v>957</v>
      </c>
      <c r="G109">
        <v>450000</v>
      </c>
      <c r="H109">
        <v>0</v>
      </c>
      <c r="I109">
        <f t="shared" si="1"/>
        <v>0</v>
      </c>
      <c r="J109">
        <v>34.9664</v>
      </c>
      <c r="K109">
        <v>-115.8058</v>
      </c>
      <c r="M109" t="s">
        <v>958</v>
      </c>
      <c r="O109" t="s">
        <v>959</v>
      </c>
      <c r="P109" t="s">
        <v>214</v>
      </c>
      <c r="R109" t="s">
        <v>352</v>
      </c>
      <c r="S109" t="s">
        <v>960</v>
      </c>
      <c r="T109" t="s">
        <v>961</v>
      </c>
      <c r="Y109" t="s">
        <v>955</v>
      </c>
      <c r="Z109" t="s">
        <v>599</v>
      </c>
      <c r="AA109" t="s">
        <v>93</v>
      </c>
      <c r="AC109" t="s">
        <v>95</v>
      </c>
      <c r="AE109">
        <v>0</v>
      </c>
      <c r="AQ109">
        <v>0</v>
      </c>
      <c r="AS109">
        <v>0</v>
      </c>
      <c r="AT109">
        <v>0</v>
      </c>
      <c r="AW109">
        <v>0</v>
      </c>
      <c r="AZ109">
        <v>0</v>
      </c>
      <c r="BC109">
        <v>0</v>
      </c>
      <c r="BO109">
        <v>0</v>
      </c>
      <c r="BP109">
        <v>0</v>
      </c>
      <c r="BQ109">
        <v>0</v>
      </c>
      <c r="BR109">
        <v>0</v>
      </c>
      <c r="BS109">
        <v>0</v>
      </c>
      <c r="BT109">
        <v>0</v>
      </c>
      <c r="BU109">
        <v>0</v>
      </c>
      <c r="BV109">
        <v>0</v>
      </c>
      <c r="BW109">
        <v>0</v>
      </c>
      <c r="BX109">
        <v>0</v>
      </c>
      <c r="BY109">
        <v>0</v>
      </c>
      <c r="BZ109">
        <v>1</v>
      </c>
      <c r="CA109">
        <v>1</v>
      </c>
      <c r="CB109">
        <v>0</v>
      </c>
      <c r="CC109">
        <v>0</v>
      </c>
      <c r="CD109">
        <v>0</v>
      </c>
      <c r="CE109">
        <v>0</v>
      </c>
      <c r="CF109">
        <v>0</v>
      </c>
      <c r="CG109">
        <v>0</v>
      </c>
      <c r="CH109">
        <v>1</v>
      </c>
      <c r="CI109">
        <v>1</v>
      </c>
      <c r="CJ109">
        <v>0</v>
      </c>
      <c r="CK109">
        <v>0</v>
      </c>
      <c r="CL109">
        <v>0</v>
      </c>
      <c r="CM109">
        <v>0</v>
      </c>
      <c r="CN109">
        <v>0</v>
      </c>
      <c r="CO109">
        <v>0</v>
      </c>
      <c r="CP109">
        <v>0</v>
      </c>
      <c r="CQ109">
        <v>0</v>
      </c>
    </row>
    <row r="110" spans="1:95" hidden="1">
      <c r="A110" t="s">
        <v>962</v>
      </c>
      <c r="B110" t="s">
        <v>131</v>
      </c>
      <c r="C110" t="s">
        <v>131</v>
      </c>
      <c r="D110" t="s">
        <v>131</v>
      </c>
      <c r="E110" t="s">
        <v>132</v>
      </c>
      <c r="F110" t="s">
        <v>963</v>
      </c>
      <c r="G110">
        <v>5000</v>
      </c>
      <c r="H110">
        <v>2</v>
      </c>
      <c r="I110">
        <f t="shared" si="1"/>
        <v>10000</v>
      </c>
      <c r="J110">
        <v>-35.250999999999898</v>
      </c>
      <c r="K110">
        <v>138.915999999999</v>
      </c>
      <c r="M110" t="s">
        <v>964</v>
      </c>
      <c r="N110" t="s">
        <v>965</v>
      </c>
      <c r="O110" t="s">
        <v>966</v>
      </c>
      <c r="P110" t="s">
        <v>967</v>
      </c>
      <c r="Q110">
        <v>5255</v>
      </c>
      <c r="R110" t="s">
        <v>636</v>
      </c>
      <c r="S110" t="s">
        <v>968</v>
      </c>
      <c r="X110" t="s">
        <v>969</v>
      </c>
      <c r="Z110" t="s">
        <v>92</v>
      </c>
      <c r="AA110" t="s">
        <v>93</v>
      </c>
      <c r="AC110" t="s">
        <v>95</v>
      </c>
      <c r="AE110">
        <v>0</v>
      </c>
      <c r="AH110" t="s">
        <v>687</v>
      </c>
      <c r="AL110" t="s">
        <v>687</v>
      </c>
      <c r="AQ110">
        <v>30</v>
      </c>
      <c r="AS110">
        <v>0</v>
      </c>
      <c r="AT110">
        <v>0</v>
      </c>
      <c r="AU110" t="s">
        <v>970</v>
      </c>
      <c r="AV110" t="s">
        <v>971</v>
      </c>
      <c r="AW110">
        <v>6000000</v>
      </c>
      <c r="AX110" t="s">
        <v>972</v>
      </c>
      <c r="AZ110">
        <v>3000000</v>
      </c>
      <c r="BC110">
        <v>0</v>
      </c>
      <c r="BO110">
        <v>0</v>
      </c>
      <c r="BP110">
        <v>1</v>
      </c>
      <c r="BQ110">
        <v>0</v>
      </c>
      <c r="BR110">
        <v>0</v>
      </c>
      <c r="BS110">
        <v>0</v>
      </c>
      <c r="BT110">
        <v>0</v>
      </c>
      <c r="BU110">
        <v>1</v>
      </c>
      <c r="BV110">
        <v>1</v>
      </c>
      <c r="BW110">
        <v>0</v>
      </c>
      <c r="BX110">
        <v>1</v>
      </c>
      <c r="BY110">
        <v>0</v>
      </c>
      <c r="BZ110">
        <v>0</v>
      </c>
      <c r="CA110">
        <v>0</v>
      </c>
      <c r="CB110">
        <v>0</v>
      </c>
      <c r="CC110">
        <v>0</v>
      </c>
      <c r="CD110">
        <v>0</v>
      </c>
      <c r="CE110">
        <v>0</v>
      </c>
      <c r="CF110">
        <v>0</v>
      </c>
      <c r="CG110">
        <v>1</v>
      </c>
      <c r="CH110">
        <v>1</v>
      </c>
      <c r="CI110">
        <v>1</v>
      </c>
      <c r="CJ110">
        <v>0</v>
      </c>
      <c r="CK110">
        <v>0</v>
      </c>
      <c r="CL110">
        <v>0</v>
      </c>
      <c r="CM110">
        <v>0</v>
      </c>
      <c r="CN110">
        <v>0</v>
      </c>
      <c r="CO110">
        <v>0</v>
      </c>
      <c r="CP110">
        <v>0</v>
      </c>
      <c r="CQ110">
        <v>1</v>
      </c>
    </row>
    <row r="111" spans="1:95" hidden="1">
      <c r="A111" t="s">
        <v>973</v>
      </c>
      <c r="B111" t="s">
        <v>131</v>
      </c>
      <c r="C111" t="s">
        <v>131</v>
      </c>
      <c r="D111" t="s">
        <v>131</v>
      </c>
      <c r="E111" t="s">
        <v>190</v>
      </c>
      <c r="F111" t="s">
        <v>974</v>
      </c>
      <c r="G111">
        <v>1750</v>
      </c>
      <c r="H111">
        <v>4</v>
      </c>
      <c r="I111">
        <f t="shared" si="1"/>
        <v>7000</v>
      </c>
      <c r="J111">
        <v>43.7319999999999</v>
      </c>
      <c r="K111">
        <v>-81.6905</v>
      </c>
      <c r="M111" t="s">
        <v>975</v>
      </c>
      <c r="N111" t="s">
        <v>976</v>
      </c>
      <c r="O111" t="s">
        <v>977</v>
      </c>
      <c r="P111" t="s">
        <v>194</v>
      </c>
      <c r="Q111" t="s">
        <v>978</v>
      </c>
      <c r="R111" t="s">
        <v>195</v>
      </c>
      <c r="S111" t="s">
        <v>979</v>
      </c>
      <c r="X111" t="s">
        <v>198</v>
      </c>
      <c r="Z111" t="s">
        <v>92</v>
      </c>
      <c r="AA111" t="s">
        <v>93</v>
      </c>
      <c r="AC111" t="s">
        <v>95</v>
      </c>
      <c r="AE111">
        <v>0</v>
      </c>
      <c r="AH111" t="s">
        <v>687</v>
      </c>
      <c r="AL111" t="s">
        <v>687</v>
      </c>
      <c r="AQ111">
        <v>30</v>
      </c>
      <c r="AS111">
        <v>0</v>
      </c>
      <c r="AT111">
        <v>0</v>
      </c>
      <c r="AW111">
        <v>0</v>
      </c>
      <c r="AZ111">
        <v>0</v>
      </c>
      <c r="BC111">
        <v>0</v>
      </c>
      <c r="BO111">
        <v>0</v>
      </c>
      <c r="BP111">
        <v>0</v>
      </c>
      <c r="BQ111">
        <v>0</v>
      </c>
      <c r="BR111">
        <v>0</v>
      </c>
      <c r="BS111">
        <v>0</v>
      </c>
      <c r="BT111">
        <v>0</v>
      </c>
      <c r="BU111">
        <v>1</v>
      </c>
      <c r="BV111">
        <v>1</v>
      </c>
      <c r="BW111">
        <v>0</v>
      </c>
      <c r="BX111">
        <v>0</v>
      </c>
      <c r="BY111">
        <v>0</v>
      </c>
      <c r="BZ111">
        <v>0</v>
      </c>
      <c r="CA111">
        <v>0</v>
      </c>
      <c r="CB111">
        <v>0</v>
      </c>
      <c r="CC111">
        <v>0</v>
      </c>
      <c r="CD111">
        <v>0</v>
      </c>
      <c r="CE111">
        <v>0</v>
      </c>
      <c r="CF111">
        <v>0</v>
      </c>
      <c r="CG111">
        <v>1</v>
      </c>
      <c r="CH111">
        <v>1</v>
      </c>
      <c r="CI111">
        <v>0</v>
      </c>
      <c r="CJ111">
        <v>0</v>
      </c>
      <c r="CK111">
        <v>0</v>
      </c>
      <c r="CL111">
        <v>0</v>
      </c>
      <c r="CM111">
        <v>0</v>
      </c>
      <c r="CN111">
        <v>0</v>
      </c>
      <c r="CO111">
        <v>0</v>
      </c>
      <c r="CP111">
        <v>0</v>
      </c>
      <c r="CQ111">
        <v>0</v>
      </c>
    </row>
    <row r="112" spans="1:95" hidden="1">
      <c r="A112" t="s">
        <v>980</v>
      </c>
      <c r="B112" t="s">
        <v>131</v>
      </c>
      <c r="C112" t="s">
        <v>131</v>
      </c>
      <c r="D112" t="s">
        <v>131</v>
      </c>
      <c r="E112" t="s">
        <v>146</v>
      </c>
      <c r="F112" t="s">
        <v>981</v>
      </c>
      <c r="G112">
        <v>660</v>
      </c>
      <c r="H112">
        <v>1</v>
      </c>
      <c r="I112">
        <f t="shared" si="1"/>
        <v>660</v>
      </c>
      <c r="J112">
        <v>43.613</v>
      </c>
      <c r="K112">
        <v>-79.381</v>
      </c>
      <c r="M112" t="s">
        <v>225</v>
      </c>
      <c r="N112" t="s">
        <v>982</v>
      </c>
      <c r="O112" t="s">
        <v>193</v>
      </c>
      <c r="P112" t="s">
        <v>194</v>
      </c>
      <c r="Q112" t="s">
        <v>983</v>
      </c>
      <c r="R112" t="s">
        <v>195</v>
      </c>
      <c r="S112" t="s">
        <v>979</v>
      </c>
      <c r="X112" t="s">
        <v>198</v>
      </c>
      <c r="Z112" t="s">
        <v>92</v>
      </c>
      <c r="AA112" t="s">
        <v>93</v>
      </c>
      <c r="AC112" t="s">
        <v>95</v>
      </c>
      <c r="AE112">
        <v>0</v>
      </c>
      <c r="AH112" t="s">
        <v>687</v>
      </c>
      <c r="AL112" t="s">
        <v>687</v>
      </c>
      <c r="AQ112">
        <v>30</v>
      </c>
      <c r="AS112">
        <v>0</v>
      </c>
      <c r="AT112">
        <v>0</v>
      </c>
      <c r="AW112">
        <v>0</v>
      </c>
      <c r="AZ112">
        <v>0</v>
      </c>
      <c r="BC112">
        <v>0</v>
      </c>
      <c r="BO112">
        <v>0</v>
      </c>
      <c r="BP112">
        <v>0</v>
      </c>
      <c r="BQ112">
        <v>0</v>
      </c>
      <c r="BR112">
        <v>0</v>
      </c>
      <c r="BS112">
        <v>0</v>
      </c>
      <c r="BT112">
        <v>0</v>
      </c>
      <c r="BU112">
        <v>1</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row>
    <row r="113" spans="1:95" hidden="1">
      <c r="A113" t="s">
        <v>984</v>
      </c>
      <c r="B113" t="s">
        <v>985</v>
      </c>
      <c r="C113" t="s">
        <v>986</v>
      </c>
      <c r="D113" t="s">
        <v>986</v>
      </c>
      <c r="E113" t="s">
        <v>13</v>
      </c>
      <c r="F113" t="s">
        <v>987</v>
      </c>
      <c r="G113">
        <v>75000</v>
      </c>
      <c r="H113">
        <v>37</v>
      </c>
      <c r="I113">
        <f t="shared" si="1"/>
        <v>2775000</v>
      </c>
      <c r="J113">
        <v>53.509661000000001</v>
      </c>
      <c r="K113">
        <v>-117.42264900000001</v>
      </c>
      <c r="M113" t="s">
        <v>988</v>
      </c>
      <c r="N113" t="s">
        <v>989</v>
      </c>
      <c r="O113" t="s">
        <v>990</v>
      </c>
      <c r="P113" t="s">
        <v>991</v>
      </c>
      <c r="Q113" t="s">
        <v>992</v>
      </c>
      <c r="R113" t="s">
        <v>195</v>
      </c>
      <c r="S113" t="s">
        <v>993</v>
      </c>
      <c r="T113" s="2">
        <v>42403</v>
      </c>
      <c r="X113" t="s">
        <v>994</v>
      </c>
      <c r="Y113" t="s">
        <v>995</v>
      </c>
      <c r="Z113" t="s">
        <v>92</v>
      </c>
      <c r="AA113" t="s">
        <v>93</v>
      </c>
      <c r="AB113" t="s">
        <v>996</v>
      </c>
      <c r="AC113" t="s">
        <v>95</v>
      </c>
      <c r="AD113" s="3">
        <v>1</v>
      </c>
      <c r="AE113">
        <v>0</v>
      </c>
      <c r="AL113" t="s">
        <v>997</v>
      </c>
      <c r="AQ113">
        <v>50</v>
      </c>
      <c r="AS113">
        <v>0</v>
      </c>
      <c r="AT113">
        <v>0</v>
      </c>
      <c r="AW113">
        <v>0</v>
      </c>
      <c r="AZ113">
        <v>0</v>
      </c>
      <c r="BC113">
        <v>0</v>
      </c>
      <c r="BO113">
        <v>0</v>
      </c>
      <c r="BP113">
        <v>0</v>
      </c>
      <c r="BQ113">
        <v>0</v>
      </c>
      <c r="BR113">
        <v>0</v>
      </c>
      <c r="BS113">
        <v>0</v>
      </c>
      <c r="BT113">
        <v>0</v>
      </c>
      <c r="BU113">
        <v>1</v>
      </c>
      <c r="BV113">
        <v>1</v>
      </c>
      <c r="BW113">
        <v>1</v>
      </c>
      <c r="BX113">
        <v>1</v>
      </c>
      <c r="BY113">
        <v>0</v>
      </c>
      <c r="BZ113">
        <v>0</v>
      </c>
      <c r="CA113">
        <v>0</v>
      </c>
      <c r="CB113">
        <v>1</v>
      </c>
      <c r="CC113">
        <v>0</v>
      </c>
      <c r="CD113">
        <v>0</v>
      </c>
      <c r="CE113">
        <v>0</v>
      </c>
      <c r="CF113">
        <v>0</v>
      </c>
      <c r="CG113">
        <v>1</v>
      </c>
      <c r="CH113">
        <v>0</v>
      </c>
      <c r="CI113">
        <v>0</v>
      </c>
      <c r="CJ113">
        <v>0</v>
      </c>
      <c r="CK113">
        <v>0</v>
      </c>
      <c r="CL113">
        <v>0</v>
      </c>
      <c r="CM113">
        <v>0</v>
      </c>
      <c r="CN113">
        <v>0</v>
      </c>
      <c r="CO113">
        <v>0</v>
      </c>
      <c r="CP113">
        <v>0</v>
      </c>
      <c r="CQ113">
        <v>0</v>
      </c>
    </row>
    <row r="114" spans="1:95" hidden="1">
      <c r="A114" t="s">
        <v>998</v>
      </c>
      <c r="B114" t="s">
        <v>999</v>
      </c>
      <c r="C114" t="s">
        <v>1000</v>
      </c>
      <c r="D114" t="s">
        <v>1000</v>
      </c>
      <c r="E114" t="s">
        <v>146</v>
      </c>
      <c r="F114" t="s">
        <v>1001</v>
      </c>
      <c r="G114">
        <v>8</v>
      </c>
      <c r="H114">
        <v>0</v>
      </c>
      <c r="I114">
        <f t="shared" si="1"/>
        <v>0</v>
      </c>
      <c r="J114">
        <v>34.183212599999997</v>
      </c>
      <c r="K114">
        <v>-118.31</v>
      </c>
      <c r="M114" t="s">
        <v>1002</v>
      </c>
      <c r="N114" t="s">
        <v>1003</v>
      </c>
      <c r="O114" t="s">
        <v>1004</v>
      </c>
      <c r="P114" t="s">
        <v>214</v>
      </c>
      <c r="R114" t="s">
        <v>107</v>
      </c>
      <c r="S114" t="s">
        <v>1005</v>
      </c>
      <c r="T114" t="s">
        <v>1006</v>
      </c>
      <c r="X114" t="s">
        <v>1007</v>
      </c>
      <c r="Y114" t="s">
        <v>1008</v>
      </c>
      <c r="Z114" t="s">
        <v>599</v>
      </c>
      <c r="AC114" t="s">
        <v>124</v>
      </c>
      <c r="AD114" t="s">
        <v>1009</v>
      </c>
      <c r="AE114">
        <v>0</v>
      </c>
      <c r="AH114" t="s">
        <v>1010</v>
      </c>
      <c r="AJ114" t="s">
        <v>1010</v>
      </c>
      <c r="AK114" t="s">
        <v>1010</v>
      </c>
      <c r="AL114" t="s">
        <v>1010</v>
      </c>
      <c r="AQ114">
        <v>0</v>
      </c>
      <c r="AR114" t="s">
        <v>1007</v>
      </c>
      <c r="AS114">
        <v>0</v>
      </c>
      <c r="AT114">
        <v>0</v>
      </c>
      <c r="AW114">
        <v>0</v>
      </c>
      <c r="AZ114">
        <v>0</v>
      </c>
      <c r="BC114">
        <v>0</v>
      </c>
      <c r="BO114">
        <v>0</v>
      </c>
      <c r="BP114">
        <v>0</v>
      </c>
      <c r="BQ114">
        <v>0</v>
      </c>
      <c r="BR114">
        <v>0</v>
      </c>
      <c r="BS114">
        <v>1</v>
      </c>
      <c r="BT114">
        <v>0</v>
      </c>
      <c r="BU114">
        <v>0</v>
      </c>
      <c r="BV114">
        <v>1</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row>
    <row r="115" spans="1:95" hidden="1">
      <c r="A115" t="s">
        <v>1011</v>
      </c>
      <c r="B115" t="s">
        <v>999</v>
      </c>
      <c r="C115" t="s">
        <v>1000</v>
      </c>
      <c r="D115" t="s">
        <v>1000</v>
      </c>
      <c r="E115" t="s">
        <v>146</v>
      </c>
      <c r="F115" t="s">
        <v>1001</v>
      </c>
      <c r="G115">
        <v>8</v>
      </c>
      <c r="H115">
        <v>0</v>
      </c>
      <c r="I115">
        <f t="shared" si="1"/>
        <v>0</v>
      </c>
      <c r="J115">
        <v>34.183212599999997</v>
      </c>
      <c r="K115">
        <v>-118.31</v>
      </c>
      <c r="M115" t="s">
        <v>1002</v>
      </c>
      <c r="N115" t="s">
        <v>1003</v>
      </c>
      <c r="O115" t="s">
        <v>1004</v>
      </c>
      <c r="P115" t="s">
        <v>214</v>
      </c>
      <c r="R115" t="s">
        <v>107</v>
      </c>
      <c r="S115" t="s">
        <v>1005</v>
      </c>
      <c r="T115" t="s">
        <v>1006</v>
      </c>
      <c r="X115" t="s">
        <v>1007</v>
      </c>
      <c r="Y115" t="s">
        <v>1008</v>
      </c>
      <c r="Z115" t="s">
        <v>599</v>
      </c>
      <c r="AC115" t="s">
        <v>124</v>
      </c>
      <c r="AD115" t="s">
        <v>1009</v>
      </c>
      <c r="AE115">
        <v>0</v>
      </c>
      <c r="AH115" t="s">
        <v>1010</v>
      </c>
      <c r="AJ115" t="s">
        <v>1010</v>
      </c>
      <c r="AK115" t="s">
        <v>1010</v>
      </c>
      <c r="AL115" t="s">
        <v>1010</v>
      </c>
      <c r="AQ115">
        <v>0</v>
      </c>
      <c r="AR115" t="s">
        <v>1007</v>
      </c>
      <c r="AS115">
        <v>0</v>
      </c>
      <c r="AT115">
        <v>0</v>
      </c>
      <c r="AW115">
        <v>0</v>
      </c>
      <c r="AZ115">
        <v>0</v>
      </c>
      <c r="BC115">
        <v>0</v>
      </c>
      <c r="BO115">
        <v>0</v>
      </c>
      <c r="BP115">
        <v>0</v>
      </c>
      <c r="BQ115">
        <v>0</v>
      </c>
      <c r="BR115">
        <v>0</v>
      </c>
      <c r="BS115">
        <v>1</v>
      </c>
      <c r="BT115">
        <v>0</v>
      </c>
      <c r="BU115">
        <v>0</v>
      </c>
      <c r="BV115">
        <v>1</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row>
    <row r="116" spans="1:95" hidden="1">
      <c r="A116" t="s">
        <v>1012</v>
      </c>
      <c r="B116" t="s">
        <v>999</v>
      </c>
      <c r="C116" t="s">
        <v>1000</v>
      </c>
      <c r="D116" t="s">
        <v>1000</v>
      </c>
      <c r="E116" t="s">
        <v>146</v>
      </c>
      <c r="F116" t="s">
        <v>1001</v>
      </c>
      <c r="G116">
        <v>8</v>
      </c>
      <c r="H116">
        <v>0</v>
      </c>
      <c r="I116">
        <f t="shared" si="1"/>
        <v>0</v>
      </c>
      <c r="J116">
        <v>34.185223000000001</v>
      </c>
      <c r="K116">
        <v>-118.31</v>
      </c>
      <c r="M116" t="s">
        <v>1002</v>
      </c>
      <c r="N116" t="s">
        <v>1013</v>
      </c>
      <c r="O116" t="s">
        <v>1004</v>
      </c>
      <c r="P116" t="s">
        <v>214</v>
      </c>
      <c r="R116" t="s">
        <v>107</v>
      </c>
      <c r="S116" t="s">
        <v>1005</v>
      </c>
      <c r="T116" t="s">
        <v>1006</v>
      </c>
      <c r="X116" t="s">
        <v>1007</v>
      </c>
      <c r="Y116" t="s">
        <v>1008</v>
      </c>
      <c r="Z116" t="s">
        <v>599</v>
      </c>
      <c r="AC116" t="s">
        <v>124</v>
      </c>
      <c r="AD116" t="s">
        <v>1009</v>
      </c>
      <c r="AE116">
        <v>0</v>
      </c>
      <c r="AH116" t="s">
        <v>1010</v>
      </c>
      <c r="AJ116" t="s">
        <v>1010</v>
      </c>
      <c r="AK116" t="s">
        <v>1010</v>
      </c>
      <c r="AL116" t="s">
        <v>1010</v>
      </c>
      <c r="AQ116">
        <v>0</v>
      </c>
      <c r="AR116" t="s">
        <v>1007</v>
      </c>
      <c r="AS116">
        <v>0</v>
      </c>
      <c r="AT116">
        <v>0</v>
      </c>
      <c r="AW116">
        <v>0</v>
      </c>
      <c r="AZ116">
        <v>0</v>
      </c>
      <c r="BC116">
        <v>0</v>
      </c>
      <c r="BO116">
        <v>0</v>
      </c>
      <c r="BP116">
        <v>0</v>
      </c>
      <c r="BQ116">
        <v>0</v>
      </c>
      <c r="BR116">
        <v>0</v>
      </c>
      <c r="BS116">
        <v>1</v>
      </c>
      <c r="BT116">
        <v>0</v>
      </c>
      <c r="BU116">
        <v>0</v>
      </c>
      <c r="BV116">
        <v>1</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row>
    <row r="117" spans="1:95" hidden="1">
      <c r="A117" t="s">
        <v>1014</v>
      </c>
      <c r="B117" t="s">
        <v>999</v>
      </c>
      <c r="C117" t="s">
        <v>1000</v>
      </c>
      <c r="D117" t="s">
        <v>1000</v>
      </c>
      <c r="E117" t="s">
        <v>146</v>
      </c>
      <c r="F117" t="s">
        <v>1001</v>
      </c>
      <c r="G117">
        <v>8</v>
      </c>
      <c r="H117">
        <v>0</v>
      </c>
      <c r="I117">
        <f t="shared" si="1"/>
        <v>0</v>
      </c>
      <c r="J117">
        <v>34.185223000000001</v>
      </c>
      <c r="K117">
        <v>-118.31</v>
      </c>
      <c r="M117" t="s">
        <v>1002</v>
      </c>
      <c r="N117" t="s">
        <v>1013</v>
      </c>
      <c r="O117" t="s">
        <v>1004</v>
      </c>
      <c r="P117" t="s">
        <v>214</v>
      </c>
      <c r="R117" t="s">
        <v>107</v>
      </c>
      <c r="S117" t="s">
        <v>1005</v>
      </c>
      <c r="T117" t="s">
        <v>1006</v>
      </c>
      <c r="X117" t="s">
        <v>1007</v>
      </c>
      <c r="Y117" t="s">
        <v>1008</v>
      </c>
      <c r="Z117" t="s">
        <v>599</v>
      </c>
      <c r="AC117" t="s">
        <v>124</v>
      </c>
      <c r="AD117" t="s">
        <v>1009</v>
      </c>
      <c r="AE117">
        <v>0</v>
      </c>
      <c r="AH117" t="s">
        <v>1010</v>
      </c>
      <c r="AJ117" t="s">
        <v>1010</v>
      </c>
      <c r="AK117" t="s">
        <v>1010</v>
      </c>
      <c r="AL117" t="s">
        <v>1010</v>
      </c>
      <c r="AQ117">
        <v>0</v>
      </c>
      <c r="AR117" t="s">
        <v>1007</v>
      </c>
      <c r="AS117">
        <v>0</v>
      </c>
      <c r="AT117">
        <v>0</v>
      </c>
      <c r="AW117">
        <v>0</v>
      </c>
      <c r="AZ117">
        <v>0</v>
      </c>
      <c r="BC117">
        <v>0</v>
      </c>
      <c r="BO117">
        <v>0</v>
      </c>
      <c r="BP117">
        <v>0</v>
      </c>
      <c r="BQ117">
        <v>0</v>
      </c>
      <c r="BR117">
        <v>0</v>
      </c>
      <c r="BS117">
        <v>1</v>
      </c>
      <c r="BT117">
        <v>0</v>
      </c>
      <c r="BU117">
        <v>0</v>
      </c>
      <c r="BV117">
        <v>1</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row>
    <row r="118" spans="1:95" hidden="1">
      <c r="A118" t="s">
        <v>1015</v>
      </c>
      <c r="B118" t="s">
        <v>999</v>
      </c>
      <c r="C118" t="s">
        <v>1000</v>
      </c>
      <c r="D118" t="s">
        <v>1000</v>
      </c>
      <c r="E118" t="s">
        <v>146</v>
      </c>
      <c r="F118" t="s">
        <v>1001</v>
      </c>
      <c r="G118">
        <v>8</v>
      </c>
      <c r="H118">
        <v>0</v>
      </c>
      <c r="I118">
        <f t="shared" si="1"/>
        <v>0</v>
      </c>
      <c r="J118">
        <v>34.185223000000001</v>
      </c>
      <c r="K118">
        <v>-118.31</v>
      </c>
      <c r="M118" t="s">
        <v>1002</v>
      </c>
      <c r="N118" t="s">
        <v>1013</v>
      </c>
      <c r="O118" t="s">
        <v>1004</v>
      </c>
      <c r="P118" t="s">
        <v>214</v>
      </c>
      <c r="R118" t="s">
        <v>107</v>
      </c>
      <c r="S118" t="s">
        <v>1005</v>
      </c>
      <c r="T118" t="s">
        <v>1006</v>
      </c>
      <c r="X118" t="s">
        <v>1007</v>
      </c>
      <c r="Y118" t="s">
        <v>1008</v>
      </c>
      <c r="AC118" t="s">
        <v>124</v>
      </c>
      <c r="AD118" t="s">
        <v>1009</v>
      </c>
      <c r="AE118">
        <v>0</v>
      </c>
      <c r="AH118" t="s">
        <v>1010</v>
      </c>
      <c r="AJ118" t="s">
        <v>1010</v>
      </c>
      <c r="AK118" t="s">
        <v>1010</v>
      </c>
      <c r="AL118" t="s">
        <v>1010</v>
      </c>
      <c r="AQ118">
        <v>0</v>
      </c>
      <c r="AR118" t="s">
        <v>1007</v>
      </c>
      <c r="AS118">
        <v>0</v>
      </c>
      <c r="AT118">
        <v>0</v>
      </c>
      <c r="AW118">
        <v>0</v>
      </c>
      <c r="AZ118">
        <v>0</v>
      </c>
      <c r="BC118">
        <v>0</v>
      </c>
      <c r="BO118">
        <v>0</v>
      </c>
      <c r="BP118">
        <v>0</v>
      </c>
      <c r="BQ118">
        <v>0</v>
      </c>
      <c r="BR118">
        <v>0</v>
      </c>
      <c r="BS118">
        <v>1</v>
      </c>
      <c r="BT118">
        <v>0</v>
      </c>
      <c r="BU118">
        <v>0</v>
      </c>
      <c r="BV118">
        <v>1</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row>
    <row r="119" spans="1:95" hidden="1">
      <c r="A119" t="s">
        <v>1016</v>
      </c>
      <c r="B119" t="s">
        <v>999</v>
      </c>
      <c r="C119" t="s">
        <v>1000</v>
      </c>
      <c r="D119" t="s">
        <v>1000</v>
      </c>
      <c r="E119" t="s">
        <v>146</v>
      </c>
      <c r="F119" t="s">
        <v>1017</v>
      </c>
      <c r="G119">
        <v>8</v>
      </c>
      <c r="H119">
        <v>0</v>
      </c>
      <c r="I119">
        <f t="shared" si="1"/>
        <v>0</v>
      </c>
      <c r="J119">
        <v>34.194884299999998</v>
      </c>
      <c r="K119">
        <v>-118.35</v>
      </c>
      <c r="M119" t="s">
        <v>1002</v>
      </c>
      <c r="N119" t="s">
        <v>1018</v>
      </c>
      <c r="O119" t="s">
        <v>1004</v>
      </c>
      <c r="P119" t="s">
        <v>214</v>
      </c>
      <c r="R119" t="s">
        <v>107</v>
      </c>
      <c r="S119" t="s">
        <v>1005</v>
      </c>
      <c r="T119" t="s">
        <v>1006</v>
      </c>
      <c r="X119" t="s">
        <v>1007</v>
      </c>
      <c r="Y119" t="s">
        <v>1008</v>
      </c>
      <c r="Z119" t="s">
        <v>599</v>
      </c>
      <c r="AC119" t="s">
        <v>124</v>
      </c>
      <c r="AD119" t="s">
        <v>1009</v>
      </c>
      <c r="AE119">
        <v>0</v>
      </c>
      <c r="AH119" t="s">
        <v>1010</v>
      </c>
      <c r="AJ119" t="s">
        <v>1010</v>
      </c>
      <c r="AK119" t="s">
        <v>1010</v>
      </c>
      <c r="AL119" t="s">
        <v>1010</v>
      </c>
      <c r="AQ119">
        <v>0</v>
      </c>
      <c r="AR119" t="s">
        <v>1007</v>
      </c>
      <c r="AS119">
        <v>0</v>
      </c>
      <c r="AT119">
        <v>0</v>
      </c>
      <c r="AW119">
        <v>0</v>
      </c>
      <c r="AZ119">
        <v>0</v>
      </c>
      <c r="BC119">
        <v>0</v>
      </c>
      <c r="BO119">
        <v>0</v>
      </c>
      <c r="BP119">
        <v>0</v>
      </c>
      <c r="BQ119">
        <v>0</v>
      </c>
      <c r="BR119">
        <v>0</v>
      </c>
      <c r="BS119">
        <v>1</v>
      </c>
      <c r="BT119">
        <v>0</v>
      </c>
      <c r="BU119">
        <v>0</v>
      </c>
      <c r="BV119">
        <v>1</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row>
    <row r="120" spans="1:95" hidden="1">
      <c r="A120" t="s">
        <v>1019</v>
      </c>
      <c r="B120" t="s">
        <v>999</v>
      </c>
      <c r="C120" t="s">
        <v>1000</v>
      </c>
      <c r="D120" t="s">
        <v>1000</v>
      </c>
      <c r="E120" t="s">
        <v>146</v>
      </c>
      <c r="F120" t="s">
        <v>1001</v>
      </c>
      <c r="G120">
        <v>8</v>
      </c>
      <c r="H120">
        <v>0</v>
      </c>
      <c r="I120">
        <f t="shared" si="1"/>
        <v>0</v>
      </c>
      <c r="J120">
        <v>34.187480999999998</v>
      </c>
      <c r="K120">
        <v>-118.35</v>
      </c>
      <c r="M120" t="s">
        <v>1002</v>
      </c>
      <c r="N120" t="s">
        <v>1020</v>
      </c>
      <c r="O120" t="s">
        <v>1004</v>
      </c>
      <c r="P120" t="s">
        <v>214</v>
      </c>
      <c r="R120" t="s">
        <v>107</v>
      </c>
      <c r="S120" t="s">
        <v>1005</v>
      </c>
      <c r="T120" t="s">
        <v>1006</v>
      </c>
      <c r="X120" t="s">
        <v>1007</v>
      </c>
      <c r="Y120" t="s">
        <v>1008</v>
      </c>
      <c r="Z120" t="s">
        <v>599</v>
      </c>
      <c r="AC120" t="s">
        <v>124</v>
      </c>
      <c r="AD120" t="s">
        <v>1009</v>
      </c>
      <c r="AE120">
        <v>0</v>
      </c>
      <c r="AH120" t="s">
        <v>1010</v>
      </c>
      <c r="AJ120" t="s">
        <v>1010</v>
      </c>
      <c r="AK120" t="s">
        <v>1010</v>
      </c>
      <c r="AL120" t="s">
        <v>1010</v>
      </c>
      <c r="AQ120">
        <v>0</v>
      </c>
      <c r="AR120" t="s">
        <v>1007</v>
      </c>
      <c r="AS120">
        <v>0</v>
      </c>
      <c r="AT120">
        <v>0</v>
      </c>
      <c r="AW120">
        <v>0</v>
      </c>
      <c r="AZ120">
        <v>0</v>
      </c>
      <c r="BC120">
        <v>0</v>
      </c>
      <c r="BO120">
        <v>0</v>
      </c>
      <c r="BP120">
        <v>0</v>
      </c>
      <c r="BQ120">
        <v>0</v>
      </c>
      <c r="BR120">
        <v>0</v>
      </c>
      <c r="BS120">
        <v>1</v>
      </c>
      <c r="BT120">
        <v>0</v>
      </c>
      <c r="BU120">
        <v>0</v>
      </c>
      <c r="BV120">
        <v>1</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row>
    <row r="121" spans="1:95" hidden="1">
      <c r="A121" t="s">
        <v>1021</v>
      </c>
      <c r="B121" t="s">
        <v>904</v>
      </c>
      <c r="C121" t="s">
        <v>1022</v>
      </c>
      <c r="D121" t="s">
        <v>1022</v>
      </c>
      <c r="E121" t="s">
        <v>146</v>
      </c>
      <c r="F121" t="s">
        <v>1023</v>
      </c>
      <c r="G121">
        <v>11</v>
      </c>
      <c r="H121">
        <v>2</v>
      </c>
      <c r="I121">
        <f t="shared" si="1"/>
        <v>22</v>
      </c>
      <c r="J121">
        <v>0</v>
      </c>
      <c r="K121">
        <v>0</v>
      </c>
      <c r="M121" t="s">
        <v>853</v>
      </c>
      <c r="O121" t="s">
        <v>1024</v>
      </c>
      <c r="P121" t="s">
        <v>1025</v>
      </c>
      <c r="Q121" t="s">
        <v>1026</v>
      </c>
      <c r="R121" t="s">
        <v>172</v>
      </c>
      <c r="S121" t="s">
        <v>1027</v>
      </c>
      <c r="T121" t="s">
        <v>1028</v>
      </c>
      <c r="U121" t="s">
        <v>1029</v>
      </c>
      <c r="V121" t="s">
        <v>1030</v>
      </c>
      <c r="X121" t="s">
        <v>1007</v>
      </c>
      <c r="AC121" t="s">
        <v>124</v>
      </c>
      <c r="AD121" t="s">
        <v>1031</v>
      </c>
      <c r="AE121">
        <v>100</v>
      </c>
      <c r="AH121" t="s">
        <v>1032</v>
      </c>
      <c r="AI121" t="s">
        <v>1033</v>
      </c>
      <c r="AJ121" t="s">
        <v>1033</v>
      </c>
      <c r="AK121" t="s">
        <v>1033</v>
      </c>
      <c r="AL121" t="s">
        <v>1034</v>
      </c>
      <c r="AM121" t="s">
        <v>1034</v>
      </c>
      <c r="AQ121">
        <v>12</v>
      </c>
      <c r="AR121" t="s">
        <v>1035</v>
      </c>
      <c r="AS121">
        <v>27000</v>
      </c>
      <c r="AT121">
        <v>0</v>
      </c>
      <c r="AU121" t="s">
        <v>187</v>
      </c>
      <c r="AW121">
        <v>0</v>
      </c>
      <c r="AZ121">
        <v>0</v>
      </c>
      <c r="BC121">
        <v>0</v>
      </c>
      <c r="BO121">
        <v>0</v>
      </c>
      <c r="BP121">
        <v>0</v>
      </c>
      <c r="BQ121">
        <v>0</v>
      </c>
      <c r="BR121">
        <v>0</v>
      </c>
      <c r="BS121">
        <v>0</v>
      </c>
      <c r="BT121">
        <v>0</v>
      </c>
      <c r="BU121">
        <v>0</v>
      </c>
      <c r="BV121">
        <v>0</v>
      </c>
      <c r="BW121">
        <v>0</v>
      </c>
      <c r="BX121">
        <v>0</v>
      </c>
      <c r="BY121">
        <v>0</v>
      </c>
      <c r="BZ121">
        <v>0</v>
      </c>
      <c r="CA121">
        <v>0</v>
      </c>
      <c r="CB121">
        <v>0</v>
      </c>
      <c r="CC121">
        <v>1</v>
      </c>
      <c r="CD121">
        <v>1</v>
      </c>
      <c r="CE121">
        <v>1</v>
      </c>
      <c r="CF121">
        <v>0</v>
      </c>
      <c r="CG121">
        <v>0</v>
      </c>
      <c r="CH121">
        <v>1</v>
      </c>
      <c r="CI121">
        <v>0</v>
      </c>
      <c r="CJ121">
        <v>0</v>
      </c>
      <c r="CK121">
        <v>0</v>
      </c>
      <c r="CL121">
        <v>0</v>
      </c>
      <c r="CM121">
        <v>0</v>
      </c>
      <c r="CN121">
        <v>0</v>
      </c>
      <c r="CO121">
        <v>0</v>
      </c>
      <c r="CP121">
        <v>0</v>
      </c>
      <c r="CQ121">
        <v>0</v>
      </c>
    </row>
    <row r="122" spans="1:95" hidden="1">
      <c r="A122" t="s">
        <v>1036</v>
      </c>
      <c r="B122" t="s">
        <v>904</v>
      </c>
      <c r="C122" t="s">
        <v>826</v>
      </c>
      <c r="D122" t="s">
        <v>826</v>
      </c>
      <c r="E122" t="s">
        <v>132</v>
      </c>
      <c r="F122" t="s">
        <v>1037</v>
      </c>
      <c r="G122">
        <v>20000</v>
      </c>
      <c r="H122">
        <v>0.25</v>
      </c>
      <c r="I122">
        <f t="shared" si="1"/>
        <v>5000</v>
      </c>
      <c r="J122">
        <v>42.2486332</v>
      </c>
      <c r="K122">
        <v>-88.61</v>
      </c>
      <c r="M122" t="s">
        <v>116</v>
      </c>
      <c r="O122" t="s">
        <v>1038</v>
      </c>
      <c r="P122" t="s">
        <v>435</v>
      </c>
      <c r="R122" t="s">
        <v>107</v>
      </c>
      <c r="S122" t="s">
        <v>1039</v>
      </c>
      <c r="T122" t="s">
        <v>1040</v>
      </c>
      <c r="X122" t="s">
        <v>376</v>
      </c>
      <c r="Y122" t="s">
        <v>1041</v>
      </c>
      <c r="Z122" t="s">
        <v>92</v>
      </c>
      <c r="AB122" t="s">
        <v>996</v>
      </c>
      <c r="AC122" t="s">
        <v>95</v>
      </c>
      <c r="AD122" t="s">
        <v>1042</v>
      </c>
      <c r="AE122">
        <v>100</v>
      </c>
      <c r="AH122" t="s">
        <v>1043</v>
      </c>
      <c r="AJ122" t="s">
        <v>1043</v>
      </c>
      <c r="AL122" t="s">
        <v>1044</v>
      </c>
      <c r="AM122" t="s">
        <v>1043</v>
      </c>
      <c r="AQ122">
        <v>10</v>
      </c>
      <c r="AS122">
        <v>20000000</v>
      </c>
      <c r="AT122">
        <v>0</v>
      </c>
      <c r="AU122" t="s">
        <v>187</v>
      </c>
      <c r="AW122">
        <v>0</v>
      </c>
      <c r="AZ122">
        <v>0</v>
      </c>
      <c r="BC122">
        <v>0</v>
      </c>
      <c r="BO122">
        <v>0</v>
      </c>
      <c r="BP122">
        <v>0</v>
      </c>
      <c r="BQ122">
        <v>0</v>
      </c>
      <c r="BR122">
        <v>0</v>
      </c>
      <c r="BS122">
        <v>0</v>
      </c>
      <c r="BT122">
        <v>0</v>
      </c>
      <c r="BU122">
        <v>0</v>
      </c>
      <c r="BV122">
        <v>0</v>
      </c>
      <c r="BW122">
        <v>0</v>
      </c>
      <c r="BX122">
        <v>0</v>
      </c>
      <c r="BY122">
        <v>1</v>
      </c>
      <c r="BZ122">
        <v>0</v>
      </c>
      <c r="CA122">
        <v>0</v>
      </c>
      <c r="CB122">
        <v>0</v>
      </c>
      <c r="CC122">
        <v>0</v>
      </c>
      <c r="CD122">
        <v>0</v>
      </c>
      <c r="CE122">
        <v>0</v>
      </c>
      <c r="CF122">
        <v>0</v>
      </c>
      <c r="CG122">
        <v>0</v>
      </c>
      <c r="CH122">
        <v>0</v>
      </c>
      <c r="CI122">
        <v>0</v>
      </c>
      <c r="CJ122">
        <v>0</v>
      </c>
      <c r="CK122">
        <v>0</v>
      </c>
      <c r="CL122">
        <v>0</v>
      </c>
      <c r="CM122">
        <v>0</v>
      </c>
      <c r="CN122">
        <v>0</v>
      </c>
      <c r="CO122">
        <v>0</v>
      </c>
      <c r="CP122">
        <v>0</v>
      </c>
      <c r="CQ122">
        <v>0</v>
      </c>
    </row>
    <row r="123" spans="1:95" hidden="1">
      <c r="A123" t="s">
        <v>1045</v>
      </c>
      <c r="B123" t="s">
        <v>904</v>
      </c>
      <c r="C123" t="s">
        <v>904</v>
      </c>
      <c r="D123" t="s">
        <v>904</v>
      </c>
      <c r="E123" t="s">
        <v>190</v>
      </c>
      <c r="F123" t="s">
        <v>1046</v>
      </c>
      <c r="G123">
        <v>3750</v>
      </c>
      <c r="H123">
        <v>1</v>
      </c>
      <c r="I123">
        <f t="shared" si="1"/>
        <v>3750</v>
      </c>
      <c r="J123">
        <v>52.3143277</v>
      </c>
      <c r="K123">
        <v>4.9400000000000004</v>
      </c>
      <c r="M123" t="s">
        <v>1047</v>
      </c>
      <c r="N123" t="s">
        <v>1048</v>
      </c>
      <c r="O123" t="s">
        <v>1049</v>
      </c>
      <c r="P123" t="s">
        <v>682</v>
      </c>
      <c r="Q123">
        <v>1101</v>
      </c>
      <c r="R123" t="s">
        <v>682</v>
      </c>
      <c r="S123" t="s">
        <v>1050</v>
      </c>
      <c r="T123" t="s">
        <v>1051</v>
      </c>
      <c r="U123" t="s">
        <v>1052</v>
      </c>
      <c r="X123" t="s">
        <v>1053</v>
      </c>
      <c r="AC123" t="s">
        <v>95</v>
      </c>
      <c r="AD123" t="s">
        <v>1054</v>
      </c>
      <c r="AE123">
        <v>0</v>
      </c>
      <c r="AH123" t="s">
        <v>1055</v>
      </c>
      <c r="AI123" t="s">
        <v>1056</v>
      </c>
      <c r="AJ123" t="s">
        <v>1057</v>
      </c>
      <c r="AQ123">
        <v>15</v>
      </c>
      <c r="AS123">
        <v>0</v>
      </c>
      <c r="AT123">
        <v>0</v>
      </c>
      <c r="AW123">
        <v>0</v>
      </c>
      <c r="AZ123">
        <v>0</v>
      </c>
      <c r="BC123">
        <v>0</v>
      </c>
      <c r="BO123">
        <v>0</v>
      </c>
      <c r="BP123">
        <v>0</v>
      </c>
      <c r="BQ123">
        <v>0</v>
      </c>
      <c r="BR123">
        <v>0</v>
      </c>
      <c r="BS123">
        <v>1</v>
      </c>
      <c r="BT123">
        <v>0</v>
      </c>
      <c r="BU123">
        <v>0</v>
      </c>
      <c r="BV123">
        <v>0</v>
      </c>
      <c r="BW123">
        <v>0</v>
      </c>
      <c r="BX123">
        <v>0</v>
      </c>
      <c r="BY123">
        <v>1</v>
      </c>
      <c r="BZ123">
        <v>1</v>
      </c>
      <c r="CA123">
        <v>0</v>
      </c>
      <c r="CB123">
        <v>0</v>
      </c>
      <c r="CC123">
        <v>1</v>
      </c>
      <c r="CD123">
        <v>1</v>
      </c>
      <c r="CE123">
        <v>1</v>
      </c>
      <c r="CF123">
        <v>0</v>
      </c>
      <c r="CG123">
        <v>0</v>
      </c>
      <c r="CH123">
        <v>0</v>
      </c>
      <c r="CI123">
        <v>1</v>
      </c>
      <c r="CJ123">
        <v>0</v>
      </c>
      <c r="CK123">
        <v>0</v>
      </c>
      <c r="CL123">
        <v>0</v>
      </c>
      <c r="CM123">
        <v>0</v>
      </c>
      <c r="CN123">
        <v>0</v>
      </c>
      <c r="CO123">
        <v>0</v>
      </c>
      <c r="CP123">
        <v>0</v>
      </c>
      <c r="CQ123">
        <v>0</v>
      </c>
    </row>
    <row r="124" spans="1:95" hidden="1">
      <c r="A124" t="s">
        <v>1058</v>
      </c>
      <c r="B124" t="s">
        <v>904</v>
      </c>
      <c r="C124" t="s">
        <v>1022</v>
      </c>
      <c r="D124" t="s">
        <v>1022</v>
      </c>
      <c r="E124" t="s">
        <v>13</v>
      </c>
      <c r="F124" t="s">
        <v>1059</v>
      </c>
      <c r="G124">
        <v>30</v>
      </c>
      <c r="H124">
        <v>1</v>
      </c>
      <c r="I124">
        <f t="shared" si="1"/>
        <v>30</v>
      </c>
      <c r="J124">
        <v>-33.868819700000003</v>
      </c>
      <c r="K124">
        <v>151.21</v>
      </c>
      <c r="M124" t="s">
        <v>1060</v>
      </c>
      <c r="O124" t="s">
        <v>1061</v>
      </c>
      <c r="P124" t="s">
        <v>1062</v>
      </c>
      <c r="R124" t="s">
        <v>636</v>
      </c>
      <c r="S124" t="s">
        <v>1063</v>
      </c>
      <c r="T124" t="s">
        <v>1064</v>
      </c>
      <c r="U124" t="s">
        <v>1065</v>
      </c>
      <c r="V124" t="s">
        <v>1066</v>
      </c>
      <c r="X124" t="s">
        <v>1007</v>
      </c>
      <c r="AC124" t="s">
        <v>124</v>
      </c>
      <c r="AD124" t="s">
        <v>1067</v>
      </c>
      <c r="AE124">
        <v>0</v>
      </c>
      <c r="AQ124">
        <v>0</v>
      </c>
      <c r="AS124">
        <v>0</v>
      </c>
      <c r="AT124">
        <v>0</v>
      </c>
      <c r="AW124">
        <v>0</v>
      </c>
      <c r="AZ124">
        <v>0</v>
      </c>
      <c r="BC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1</v>
      </c>
      <c r="CI124">
        <v>1</v>
      </c>
      <c r="CJ124">
        <v>0</v>
      </c>
      <c r="CK124">
        <v>0</v>
      </c>
      <c r="CL124">
        <v>0</v>
      </c>
      <c r="CM124">
        <v>0</v>
      </c>
      <c r="CN124">
        <v>0</v>
      </c>
      <c r="CO124">
        <v>0</v>
      </c>
      <c r="CP124">
        <v>0</v>
      </c>
      <c r="CQ124">
        <v>0</v>
      </c>
    </row>
    <row r="125" spans="1:95" hidden="1">
      <c r="A125" t="s">
        <v>1068</v>
      </c>
      <c r="B125" t="s">
        <v>904</v>
      </c>
      <c r="C125" t="s">
        <v>904</v>
      </c>
      <c r="D125" t="s">
        <v>826</v>
      </c>
      <c r="E125" t="s">
        <v>13</v>
      </c>
      <c r="F125" t="s">
        <v>1069</v>
      </c>
      <c r="G125">
        <v>250</v>
      </c>
      <c r="H125">
        <v>2</v>
      </c>
      <c r="I125">
        <f t="shared" si="1"/>
        <v>500</v>
      </c>
      <c r="J125">
        <v>-33.90166</v>
      </c>
      <c r="K125">
        <v>151.19999999999999</v>
      </c>
      <c r="M125" t="s">
        <v>1070</v>
      </c>
      <c r="O125" t="s">
        <v>1071</v>
      </c>
      <c r="P125" t="s">
        <v>1072</v>
      </c>
      <c r="R125" t="s">
        <v>636</v>
      </c>
      <c r="S125" t="s">
        <v>1073</v>
      </c>
      <c r="T125" t="s">
        <v>1074</v>
      </c>
      <c r="X125" t="s">
        <v>1007</v>
      </c>
      <c r="Z125" t="s">
        <v>92</v>
      </c>
      <c r="AC125" t="s">
        <v>95</v>
      </c>
      <c r="AD125" t="s">
        <v>1075</v>
      </c>
      <c r="AE125">
        <v>0</v>
      </c>
      <c r="AH125" t="s">
        <v>1076</v>
      </c>
      <c r="AL125" t="s">
        <v>1075</v>
      </c>
      <c r="AQ125">
        <v>0</v>
      </c>
      <c r="AS125">
        <v>0</v>
      </c>
      <c r="AT125">
        <v>0</v>
      </c>
      <c r="AW125">
        <v>0</v>
      </c>
      <c r="AZ125">
        <v>0</v>
      </c>
      <c r="BC125">
        <v>0</v>
      </c>
      <c r="BO125">
        <v>0</v>
      </c>
      <c r="BP125">
        <v>1</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row>
    <row r="126" spans="1:95" hidden="1">
      <c r="A126" t="s">
        <v>1077</v>
      </c>
      <c r="B126" t="s">
        <v>904</v>
      </c>
      <c r="C126" t="s">
        <v>904</v>
      </c>
      <c r="D126" t="s">
        <v>826</v>
      </c>
      <c r="E126" t="s">
        <v>146</v>
      </c>
      <c r="F126" t="s">
        <v>1078</v>
      </c>
      <c r="G126">
        <v>250</v>
      </c>
      <c r="H126">
        <v>26</v>
      </c>
      <c r="I126">
        <f t="shared" si="1"/>
        <v>6500</v>
      </c>
      <c r="J126">
        <v>-41.733333299999998</v>
      </c>
      <c r="K126">
        <v>174.17</v>
      </c>
      <c r="M126" t="s">
        <v>1079</v>
      </c>
      <c r="O126" t="s">
        <v>1080</v>
      </c>
      <c r="P126" t="s">
        <v>1081</v>
      </c>
      <c r="Q126">
        <v>7285</v>
      </c>
      <c r="R126" t="s">
        <v>1081</v>
      </c>
      <c r="S126" t="s">
        <v>1082</v>
      </c>
      <c r="U126" t="s">
        <v>1083</v>
      </c>
      <c r="X126" t="s">
        <v>1007</v>
      </c>
      <c r="AB126" t="s">
        <v>1084</v>
      </c>
      <c r="AC126" t="s">
        <v>124</v>
      </c>
      <c r="AD126" t="s">
        <v>1085</v>
      </c>
      <c r="AE126">
        <v>0</v>
      </c>
      <c r="AQ126">
        <v>0</v>
      </c>
      <c r="AS126">
        <v>0</v>
      </c>
      <c r="AT126">
        <v>0</v>
      </c>
      <c r="AW126">
        <v>0</v>
      </c>
      <c r="AZ126">
        <v>0</v>
      </c>
      <c r="BC126">
        <v>0</v>
      </c>
      <c r="BO126">
        <v>0</v>
      </c>
      <c r="BP126">
        <v>0</v>
      </c>
      <c r="BQ126">
        <v>0</v>
      </c>
      <c r="BR126">
        <v>0</v>
      </c>
      <c r="BS126">
        <v>0</v>
      </c>
      <c r="BT126">
        <v>0</v>
      </c>
      <c r="BU126">
        <v>1</v>
      </c>
      <c r="BV126">
        <v>0</v>
      </c>
      <c r="BW126">
        <v>0</v>
      </c>
      <c r="BX126">
        <v>0</v>
      </c>
      <c r="BY126">
        <v>0</v>
      </c>
      <c r="BZ126">
        <v>0</v>
      </c>
      <c r="CA126">
        <v>0</v>
      </c>
      <c r="CB126">
        <v>0</v>
      </c>
      <c r="CC126">
        <v>0</v>
      </c>
      <c r="CD126">
        <v>0</v>
      </c>
      <c r="CE126">
        <v>0</v>
      </c>
      <c r="CF126">
        <v>0</v>
      </c>
      <c r="CG126">
        <v>1</v>
      </c>
      <c r="CH126">
        <v>0</v>
      </c>
      <c r="CI126">
        <v>0</v>
      </c>
      <c r="CJ126">
        <v>0</v>
      </c>
      <c r="CK126">
        <v>0</v>
      </c>
      <c r="CL126">
        <v>0</v>
      </c>
      <c r="CM126">
        <v>0</v>
      </c>
      <c r="CN126">
        <v>0</v>
      </c>
      <c r="CO126">
        <v>0</v>
      </c>
      <c r="CP126">
        <v>0</v>
      </c>
      <c r="CQ126">
        <v>0</v>
      </c>
    </row>
    <row r="127" spans="1:95" hidden="1">
      <c r="A127" t="s">
        <v>1086</v>
      </c>
      <c r="B127" t="s">
        <v>904</v>
      </c>
      <c r="C127" t="s">
        <v>904</v>
      </c>
      <c r="D127" t="s">
        <v>826</v>
      </c>
      <c r="E127" t="s">
        <v>146</v>
      </c>
      <c r="F127" t="s">
        <v>1087</v>
      </c>
      <c r="G127">
        <v>2000</v>
      </c>
      <c r="H127">
        <v>0.5</v>
      </c>
      <c r="I127">
        <f t="shared" si="1"/>
        <v>1000</v>
      </c>
      <c r="J127">
        <v>-13.712816800000001</v>
      </c>
      <c r="K127">
        <v>130.69</v>
      </c>
      <c r="M127" t="s">
        <v>1088</v>
      </c>
      <c r="O127" t="s">
        <v>1089</v>
      </c>
      <c r="P127" t="s">
        <v>1090</v>
      </c>
      <c r="Q127">
        <v>852</v>
      </c>
      <c r="R127" t="s">
        <v>636</v>
      </c>
      <c r="S127" t="s">
        <v>1091</v>
      </c>
      <c r="T127" t="s">
        <v>1092</v>
      </c>
      <c r="X127" t="s">
        <v>1007</v>
      </c>
      <c r="AB127" t="s">
        <v>1093</v>
      </c>
      <c r="AC127" t="s">
        <v>95</v>
      </c>
      <c r="AD127" t="s">
        <v>1094</v>
      </c>
      <c r="AE127">
        <v>0</v>
      </c>
      <c r="AF127" t="s">
        <v>1095</v>
      </c>
      <c r="AQ127">
        <v>0</v>
      </c>
      <c r="AS127">
        <v>0</v>
      </c>
      <c r="AT127">
        <v>0</v>
      </c>
      <c r="AW127">
        <v>0</v>
      </c>
      <c r="AZ127">
        <v>0</v>
      </c>
      <c r="BC127">
        <v>0</v>
      </c>
      <c r="BO127">
        <v>0</v>
      </c>
      <c r="BP127">
        <v>0</v>
      </c>
      <c r="BQ127">
        <v>0</v>
      </c>
      <c r="BR127">
        <v>0</v>
      </c>
      <c r="BS127">
        <v>0</v>
      </c>
      <c r="BT127">
        <v>0</v>
      </c>
      <c r="BU127">
        <v>1</v>
      </c>
      <c r="BV127">
        <v>1</v>
      </c>
      <c r="BW127">
        <v>0</v>
      </c>
      <c r="BX127">
        <v>0</v>
      </c>
      <c r="BY127">
        <v>0</v>
      </c>
      <c r="BZ127">
        <v>0</v>
      </c>
      <c r="CA127">
        <v>0</v>
      </c>
      <c r="CB127">
        <v>0</v>
      </c>
      <c r="CC127">
        <v>1</v>
      </c>
      <c r="CD127">
        <v>1</v>
      </c>
      <c r="CE127">
        <v>1</v>
      </c>
      <c r="CF127">
        <v>0</v>
      </c>
      <c r="CG127">
        <v>0</v>
      </c>
      <c r="CH127">
        <v>1</v>
      </c>
      <c r="CI127">
        <v>0</v>
      </c>
      <c r="CJ127">
        <v>0</v>
      </c>
      <c r="CK127">
        <v>0</v>
      </c>
      <c r="CL127">
        <v>0</v>
      </c>
      <c r="CM127">
        <v>0</v>
      </c>
      <c r="CN127">
        <v>0</v>
      </c>
      <c r="CO127">
        <v>0</v>
      </c>
      <c r="CP127">
        <v>0</v>
      </c>
      <c r="CQ127">
        <v>0</v>
      </c>
    </row>
    <row r="128" spans="1:95" hidden="1">
      <c r="A128" t="s">
        <v>1096</v>
      </c>
      <c r="B128" t="s">
        <v>904</v>
      </c>
      <c r="C128" t="s">
        <v>904</v>
      </c>
      <c r="D128" t="s">
        <v>826</v>
      </c>
      <c r="E128" t="s">
        <v>13</v>
      </c>
      <c r="F128" t="s">
        <v>1097</v>
      </c>
      <c r="G128">
        <v>30000</v>
      </c>
      <c r="H128">
        <v>0.27</v>
      </c>
      <c r="I128">
        <f t="shared" si="1"/>
        <v>8100.0000000000009</v>
      </c>
      <c r="J128">
        <v>-35.018473200000003</v>
      </c>
      <c r="K128">
        <v>137.6</v>
      </c>
      <c r="M128" t="s">
        <v>1098</v>
      </c>
      <c r="O128" t="s">
        <v>1099</v>
      </c>
      <c r="P128" t="s">
        <v>967</v>
      </c>
      <c r="R128" t="s">
        <v>636</v>
      </c>
      <c r="S128" t="s">
        <v>1100</v>
      </c>
      <c r="T128" t="s">
        <v>1101</v>
      </c>
      <c r="U128" t="s">
        <v>1102</v>
      </c>
      <c r="X128" t="s">
        <v>1007</v>
      </c>
      <c r="AC128" t="s">
        <v>95</v>
      </c>
      <c r="AD128" t="s">
        <v>1103</v>
      </c>
      <c r="AE128">
        <v>100</v>
      </c>
      <c r="AQ128">
        <v>0</v>
      </c>
      <c r="AS128">
        <v>0</v>
      </c>
      <c r="AT128">
        <v>0</v>
      </c>
      <c r="AW128">
        <v>0</v>
      </c>
      <c r="AZ128">
        <v>0</v>
      </c>
      <c r="BC128">
        <v>0</v>
      </c>
      <c r="BO128">
        <v>0</v>
      </c>
      <c r="BP128">
        <v>0</v>
      </c>
      <c r="BQ128">
        <v>0</v>
      </c>
      <c r="BR128">
        <v>0</v>
      </c>
      <c r="BS128">
        <v>0</v>
      </c>
      <c r="BT128">
        <v>0</v>
      </c>
      <c r="BU128">
        <v>0</v>
      </c>
      <c r="BV128">
        <v>0</v>
      </c>
      <c r="BW128">
        <v>0</v>
      </c>
      <c r="BX128">
        <v>0</v>
      </c>
      <c r="BY128">
        <v>1</v>
      </c>
      <c r="BZ128">
        <v>0</v>
      </c>
      <c r="CA128">
        <v>0</v>
      </c>
      <c r="CB128">
        <v>0</v>
      </c>
      <c r="CC128">
        <v>0</v>
      </c>
      <c r="CD128">
        <v>0</v>
      </c>
      <c r="CE128">
        <v>0</v>
      </c>
      <c r="CF128">
        <v>0</v>
      </c>
      <c r="CG128">
        <v>0</v>
      </c>
      <c r="CH128">
        <v>0</v>
      </c>
      <c r="CI128">
        <v>1</v>
      </c>
      <c r="CJ128">
        <v>0</v>
      </c>
      <c r="CK128">
        <v>0</v>
      </c>
      <c r="CL128">
        <v>0</v>
      </c>
      <c r="CM128">
        <v>0</v>
      </c>
      <c r="CN128">
        <v>0</v>
      </c>
      <c r="CO128">
        <v>0</v>
      </c>
      <c r="CP128">
        <v>0</v>
      </c>
      <c r="CQ128">
        <v>1</v>
      </c>
    </row>
    <row r="129" spans="1:95" hidden="1">
      <c r="A129" t="s">
        <v>1104</v>
      </c>
      <c r="B129" t="s">
        <v>904</v>
      </c>
      <c r="C129" t="s">
        <v>904</v>
      </c>
      <c r="D129" t="s">
        <v>826</v>
      </c>
      <c r="E129" t="s">
        <v>146</v>
      </c>
      <c r="F129" t="s">
        <v>1105</v>
      </c>
      <c r="G129">
        <v>135</v>
      </c>
      <c r="H129">
        <v>1</v>
      </c>
      <c r="I129">
        <f t="shared" si="1"/>
        <v>135</v>
      </c>
      <c r="J129">
        <v>-33.753100000000003</v>
      </c>
      <c r="K129">
        <v>150.84</v>
      </c>
      <c r="M129" t="s">
        <v>1106</v>
      </c>
      <c r="O129" t="s">
        <v>1107</v>
      </c>
      <c r="P129" t="s">
        <v>1072</v>
      </c>
      <c r="R129" t="s">
        <v>636</v>
      </c>
      <c r="S129" t="s">
        <v>1108</v>
      </c>
      <c r="U129" t="s">
        <v>1109</v>
      </c>
      <c r="X129" t="s">
        <v>1007</v>
      </c>
      <c r="AC129" t="s">
        <v>124</v>
      </c>
      <c r="AD129" t="s">
        <v>1110</v>
      </c>
      <c r="AE129">
        <v>100</v>
      </c>
      <c r="AH129" t="s">
        <v>1076</v>
      </c>
      <c r="AQ129">
        <v>0</v>
      </c>
      <c r="AS129">
        <v>0</v>
      </c>
      <c r="AT129">
        <v>0</v>
      </c>
      <c r="AU129" t="s">
        <v>187</v>
      </c>
      <c r="AW129">
        <v>0</v>
      </c>
      <c r="AZ129">
        <v>0</v>
      </c>
      <c r="BC129">
        <v>0</v>
      </c>
      <c r="BO129">
        <v>0</v>
      </c>
      <c r="BP129">
        <v>0</v>
      </c>
      <c r="BQ129">
        <v>0</v>
      </c>
      <c r="BR129">
        <v>0</v>
      </c>
      <c r="BS129">
        <v>0</v>
      </c>
      <c r="BT129">
        <v>0</v>
      </c>
      <c r="BU129">
        <v>0</v>
      </c>
      <c r="BV129">
        <v>1</v>
      </c>
      <c r="BW129">
        <v>0</v>
      </c>
      <c r="BX129">
        <v>0</v>
      </c>
      <c r="BY129">
        <v>0</v>
      </c>
      <c r="BZ129">
        <v>0</v>
      </c>
      <c r="CA129">
        <v>0</v>
      </c>
      <c r="CB129">
        <v>0</v>
      </c>
      <c r="CC129">
        <v>0</v>
      </c>
      <c r="CD129">
        <v>1</v>
      </c>
      <c r="CE129">
        <v>0</v>
      </c>
      <c r="CF129">
        <v>0</v>
      </c>
      <c r="CG129">
        <v>0</v>
      </c>
      <c r="CH129">
        <v>0</v>
      </c>
      <c r="CI129">
        <v>0</v>
      </c>
      <c r="CJ129">
        <v>0</v>
      </c>
      <c r="CK129">
        <v>0</v>
      </c>
      <c r="CL129">
        <v>0</v>
      </c>
      <c r="CM129">
        <v>0</v>
      </c>
      <c r="CN129">
        <v>0</v>
      </c>
      <c r="CO129">
        <v>0</v>
      </c>
      <c r="CP129">
        <v>0</v>
      </c>
      <c r="CQ129">
        <v>0</v>
      </c>
    </row>
    <row r="130" spans="1:95" hidden="1">
      <c r="A130" t="s">
        <v>1111</v>
      </c>
      <c r="B130" t="s">
        <v>904</v>
      </c>
      <c r="C130" t="s">
        <v>1112</v>
      </c>
      <c r="D130" t="s">
        <v>1112</v>
      </c>
      <c r="E130" t="s">
        <v>13</v>
      </c>
      <c r="F130" t="s">
        <v>1113</v>
      </c>
      <c r="G130">
        <v>300</v>
      </c>
      <c r="H130">
        <v>3.33</v>
      </c>
      <c r="I130">
        <f t="shared" si="1"/>
        <v>999</v>
      </c>
      <c r="J130">
        <v>-37.915357200000003</v>
      </c>
      <c r="K130">
        <v>145.13</v>
      </c>
      <c r="M130" t="s">
        <v>1114</v>
      </c>
      <c r="N130" t="s">
        <v>1115</v>
      </c>
      <c r="O130" t="s">
        <v>1116</v>
      </c>
      <c r="P130" t="s">
        <v>1117</v>
      </c>
      <c r="Q130">
        <v>3800</v>
      </c>
      <c r="R130" t="s">
        <v>636</v>
      </c>
      <c r="S130" t="s">
        <v>1118</v>
      </c>
      <c r="T130" t="s">
        <v>1119</v>
      </c>
      <c r="X130" t="s">
        <v>1007</v>
      </c>
      <c r="AB130" t="s">
        <v>1120</v>
      </c>
      <c r="AC130" t="s">
        <v>124</v>
      </c>
      <c r="AD130" t="s">
        <v>1121</v>
      </c>
      <c r="AE130">
        <v>0</v>
      </c>
      <c r="AQ130">
        <v>0</v>
      </c>
      <c r="AS130">
        <v>0</v>
      </c>
      <c r="AT130">
        <v>0</v>
      </c>
      <c r="AW130">
        <v>0</v>
      </c>
      <c r="AZ130">
        <v>0</v>
      </c>
      <c r="BC130">
        <v>0</v>
      </c>
      <c r="BO130">
        <v>0</v>
      </c>
      <c r="BP130">
        <v>0</v>
      </c>
      <c r="BQ130">
        <v>0</v>
      </c>
      <c r="BR130">
        <v>0</v>
      </c>
      <c r="BS130">
        <v>0</v>
      </c>
      <c r="BT130">
        <v>0</v>
      </c>
      <c r="BU130">
        <v>0</v>
      </c>
      <c r="BV130">
        <v>0</v>
      </c>
      <c r="BW130">
        <v>0</v>
      </c>
      <c r="BX130">
        <v>0</v>
      </c>
      <c r="BY130">
        <v>0</v>
      </c>
      <c r="BZ130">
        <v>0</v>
      </c>
      <c r="CA130">
        <v>0</v>
      </c>
      <c r="CB130">
        <v>0</v>
      </c>
      <c r="CC130">
        <v>1</v>
      </c>
      <c r="CD130">
        <v>0</v>
      </c>
      <c r="CE130">
        <v>0</v>
      </c>
      <c r="CF130">
        <v>0</v>
      </c>
      <c r="CG130">
        <v>1</v>
      </c>
      <c r="CH130">
        <v>0</v>
      </c>
      <c r="CI130">
        <v>0</v>
      </c>
      <c r="CJ130">
        <v>0</v>
      </c>
      <c r="CK130">
        <v>0</v>
      </c>
      <c r="CL130">
        <v>0</v>
      </c>
      <c r="CM130">
        <v>0</v>
      </c>
      <c r="CN130">
        <v>0</v>
      </c>
      <c r="CO130">
        <v>0</v>
      </c>
      <c r="CP130">
        <v>0</v>
      </c>
      <c r="CQ130">
        <v>0</v>
      </c>
    </row>
    <row r="131" spans="1:95" hidden="1">
      <c r="A131" t="s">
        <v>1122</v>
      </c>
      <c r="B131" t="s">
        <v>904</v>
      </c>
      <c r="C131" t="s">
        <v>904</v>
      </c>
      <c r="D131" t="s">
        <v>826</v>
      </c>
      <c r="E131" t="s">
        <v>146</v>
      </c>
      <c r="F131" t="s">
        <v>1123</v>
      </c>
      <c r="G131">
        <v>20000</v>
      </c>
      <c r="H131">
        <v>4</v>
      </c>
      <c r="I131">
        <f t="shared" ref="I131:I194" si="2">H131*G131</f>
        <v>80000</v>
      </c>
      <c r="J131">
        <v>-15.841552699999999</v>
      </c>
      <c r="K131">
        <v>144.85</v>
      </c>
      <c r="M131" t="s">
        <v>1124</v>
      </c>
      <c r="O131" t="s">
        <v>1125</v>
      </c>
      <c r="P131" t="s">
        <v>1126</v>
      </c>
      <c r="R131" t="s">
        <v>636</v>
      </c>
      <c r="S131" t="s">
        <v>1127</v>
      </c>
      <c r="T131" t="s">
        <v>1128</v>
      </c>
      <c r="U131" t="s">
        <v>1129</v>
      </c>
      <c r="X131" t="s">
        <v>1007</v>
      </c>
      <c r="AA131" t="s">
        <v>93</v>
      </c>
      <c r="AB131" t="s">
        <v>1130</v>
      </c>
      <c r="AC131" t="s">
        <v>95</v>
      </c>
      <c r="AD131" t="s">
        <v>1131</v>
      </c>
      <c r="AE131">
        <v>100</v>
      </c>
      <c r="AH131" t="s">
        <v>1132</v>
      </c>
      <c r="AL131" t="s">
        <v>1131</v>
      </c>
      <c r="AQ131">
        <v>0</v>
      </c>
      <c r="AS131">
        <v>0</v>
      </c>
      <c r="AT131">
        <v>0</v>
      </c>
      <c r="AU131" t="s">
        <v>1133</v>
      </c>
      <c r="AW131">
        <v>0</v>
      </c>
      <c r="AZ131">
        <v>0</v>
      </c>
      <c r="BC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1</v>
      </c>
      <c r="CH131">
        <v>1</v>
      </c>
      <c r="CI131">
        <v>1</v>
      </c>
      <c r="CJ131">
        <v>0</v>
      </c>
      <c r="CK131">
        <v>0</v>
      </c>
      <c r="CL131">
        <v>0</v>
      </c>
      <c r="CM131">
        <v>0</v>
      </c>
      <c r="CN131">
        <v>0</v>
      </c>
      <c r="CO131">
        <v>0</v>
      </c>
      <c r="CP131">
        <v>0</v>
      </c>
      <c r="CQ131">
        <v>0</v>
      </c>
    </row>
    <row r="132" spans="1:95" hidden="1">
      <c r="A132" t="s">
        <v>1134</v>
      </c>
      <c r="B132" t="s">
        <v>904</v>
      </c>
      <c r="C132" t="s">
        <v>904</v>
      </c>
      <c r="D132" t="s">
        <v>826</v>
      </c>
      <c r="E132" t="s">
        <v>146</v>
      </c>
      <c r="F132" t="s">
        <v>1135</v>
      </c>
      <c r="G132">
        <v>2000</v>
      </c>
      <c r="H132">
        <v>10</v>
      </c>
      <c r="I132">
        <f t="shared" si="2"/>
        <v>20000</v>
      </c>
      <c r="J132">
        <v>48.978087799999997</v>
      </c>
      <c r="K132">
        <v>8.5399999999999991</v>
      </c>
      <c r="M132" t="s">
        <v>1136</v>
      </c>
      <c r="O132" t="s">
        <v>1137</v>
      </c>
      <c r="P132" t="s">
        <v>1138</v>
      </c>
      <c r="Q132">
        <v>76327</v>
      </c>
      <c r="R132" t="s">
        <v>303</v>
      </c>
      <c r="S132" t="s">
        <v>1139</v>
      </c>
      <c r="T132" t="s">
        <v>1140</v>
      </c>
      <c r="V132" t="s">
        <v>1140</v>
      </c>
      <c r="X132" t="s">
        <v>1007</v>
      </c>
      <c r="AB132" t="s">
        <v>1141</v>
      </c>
      <c r="AC132" t="s">
        <v>124</v>
      </c>
      <c r="AD132" t="s">
        <v>1142</v>
      </c>
      <c r="AE132">
        <v>0</v>
      </c>
      <c r="AL132" t="s">
        <v>1142</v>
      </c>
      <c r="AQ132">
        <v>0</v>
      </c>
      <c r="AS132">
        <v>0</v>
      </c>
      <c r="AT132">
        <v>0</v>
      </c>
      <c r="AW132">
        <v>0</v>
      </c>
      <c r="AZ132">
        <v>0</v>
      </c>
      <c r="BC132">
        <v>0</v>
      </c>
      <c r="BO132">
        <v>1</v>
      </c>
      <c r="BP132">
        <v>1</v>
      </c>
      <c r="BQ132">
        <v>0</v>
      </c>
      <c r="BR132">
        <v>0</v>
      </c>
      <c r="BS132">
        <v>0</v>
      </c>
      <c r="BT132">
        <v>0</v>
      </c>
      <c r="BU132">
        <v>0</v>
      </c>
      <c r="BV132">
        <v>0</v>
      </c>
      <c r="BW132">
        <v>0</v>
      </c>
      <c r="BX132">
        <v>0</v>
      </c>
      <c r="BY132">
        <v>0</v>
      </c>
      <c r="BZ132">
        <v>0</v>
      </c>
      <c r="CA132">
        <v>0</v>
      </c>
      <c r="CB132">
        <v>0</v>
      </c>
      <c r="CC132">
        <v>1</v>
      </c>
      <c r="CD132">
        <v>1</v>
      </c>
      <c r="CE132">
        <v>0</v>
      </c>
      <c r="CF132">
        <v>0</v>
      </c>
      <c r="CG132">
        <v>0</v>
      </c>
      <c r="CH132">
        <v>0</v>
      </c>
      <c r="CI132">
        <v>0</v>
      </c>
      <c r="CJ132">
        <v>0</v>
      </c>
      <c r="CK132">
        <v>0</v>
      </c>
      <c r="CL132">
        <v>0</v>
      </c>
      <c r="CM132">
        <v>0</v>
      </c>
      <c r="CN132">
        <v>0</v>
      </c>
      <c r="CO132">
        <v>0</v>
      </c>
      <c r="CP132">
        <v>0</v>
      </c>
      <c r="CQ132">
        <v>0</v>
      </c>
    </row>
    <row r="133" spans="1:95" hidden="1">
      <c r="A133" t="s">
        <v>1143</v>
      </c>
      <c r="B133" t="s">
        <v>999</v>
      </c>
      <c r="C133" t="s">
        <v>1144</v>
      </c>
      <c r="D133" t="s">
        <v>1144</v>
      </c>
      <c r="E133" t="s">
        <v>146</v>
      </c>
      <c r="F133" t="s">
        <v>1145</v>
      </c>
      <c r="G133">
        <v>0</v>
      </c>
      <c r="H133">
        <v>0</v>
      </c>
      <c r="I133">
        <f t="shared" si="2"/>
        <v>0</v>
      </c>
      <c r="J133">
        <v>38.962489900000001</v>
      </c>
      <c r="K133">
        <v>-77.44</v>
      </c>
      <c r="M133" t="s">
        <v>918</v>
      </c>
      <c r="O133" t="s">
        <v>1146</v>
      </c>
      <c r="P133" t="s">
        <v>1147</v>
      </c>
      <c r="R133" t="s">
        <v>107</v>
      </c>
      <c r="S133" t="s">
        <v>1148</v>
      </c>
      <c r="U133" t="s">
        <v>1149</v>
      </c>
      <c r="X133" t="s">
        <v>376</v>
      </c>
      <c r="AC133" t="s">
        <v>95</v>
      </c>
      <c r="AD133" t="s">
        <v>1150</v>
      </c>
      <c r="AE133">
        <v>0</v>
      </c>
      <c r="AH133" t="s">
        <v>1151</v>
      </c>
      <c r="AQ133">
        <v>0</v>
      </c>
      <c r="AS133">
        <v>0</v>
      </c>
      <c r="AT133">
        <v>0</v>
      </c>
      <c r="AW133">
        <v>0</v>
      </c>
      <c r="AZ133">
        <v>0</v>
      </c>
      <c r="BC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1</v>
      </c>
      <c r="CJ133">
        <v>0</v>
      </c>
      <c r="CK133">
        <v>0</v>
      </c>
      <c r="CL133">
        <v>0</v>
      </c>
      <c r="CM133">
        <v>0</v>
      </c>
      <c r="CN133">
        <v>0</v>
      </c>
      <c r="CO133">
        <v>0</v>
      </c>
      <c r="CP133">
        <v>0</v>
      </c>
      <c r="CQ133">
        <v>0</v>
      </c>
    </row>
    <row r="134" spans="1:95" hidden="1">
      <c r="A134" t="s">
        <v>1152</v>
      </c>
      <c r="B134" t="s">
        <v>999</v>
      </c>
      <c r="C134" t="s">
        <v>1144</v>
      </c>
      <c r="D134" t="s">
        <v>1144</v>
      </c>
      <c r="E134" t="s">
        <v>146</v>
      </c>
      <c r="F134" t="s">
        <v>1153</v>
      </c>
      <c r="G134">
        <v>0</v>
      </c>
      <c r="H134">
        <v>0</v>
      </c>
      <c r="I134">
        <f t="shared" si="2"/>
        <v>0</v>
      </c>
      <c r="J134">
        <v>34.0451762</v>
      </c>
      <c r="K134">
        <v>-117.85</v>
      </c>
      <c r="M134" t="s">
        <v>225</v>
      </c>
      <c r="N134" t="s">
        <v>1154</v>
      </c>
      <c r="O134" t="s">
        <v>1155</v>
      </c>
      <c r="P134" t="s">
        <v>214</v>
      </c>
      <c r="Q134">
        <v>91789</v>
      </c>
      <c r="R134" t="s">
        <v>107</v>
      </c>
      <c r="S134" t="s">
        <v>1156</v>
      </c>
      <c r="T134" t="s">
        <v>1157</v>
      </c>
      <c r="X134" t="s">
        <v>218</v>
      </c>
      <c r="AC134" t="s">
        <v>95</v>
      </c>
      <c r="AD134" t="s">
        <v>1158</v>
      </c>
      <c r="AE134">
        <v>0</v>
      </c>
      <c r="AH134" t="s">
        <v>1151</v>
      </c>
      <c r="AQ134">
        <v>0</v>
      </c>
      <c r="AS134">
        <v>0</v>
      </c>
      <c r="AT134">
        <v>0</v>
      </c>
      <c r="AW134">
        <v>0</v>
      </c>
      <c r="AZ134">
        <v>0</v>
      </c>
      <c r="BC134">
        <v>0</v>
      </c>
      <c r="BO134">
        <v>0</v>
      </c>
      <c r="BP134">
        <v>0</v>
      </c>
      <c r="BQ134">
        <v>0</v>
      </c>
      <c r="BR134">
        <v>0</v>
      </c>
      <c r="BS134">
        <v>0</v>
      </c>
      <c r="BT134">
        <v>0</v>
      </c>
      <c r="BU134">
        <v>1</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row>
    <row r="135" spans="1:95" hidden="1">
      <c r="A135" t="s">
        <v>1159</v>
      </c>
      <c r="B135" t="s">
        <v>999</v>
      </c>
      <c r="C135" t="s">
        <v>1000</v>
      </c>
      <c r="D135" t="s">
        <v>1000</v>
      </c>
      <c r="E135" t="s">
        <v>146</v>
      </c>
      <c r="F135" t="s">
        <v>1001</v>
      </c>
      <c r="G135">
        <v>8</v>
      </c>
      <c r="H135">
        <v>0</v>
      </c>
      <c r="I135">
        <f t="shared" si="2"/>
        <v>0</v>
      </c>
      <c r="J135">
        <v>34.183212599999997</v>
      </c>
      <c r="K135">
        <v>-118.31</v>
      </c>
      <c r="M135" t="s">
        <v>1002</v>
      </c>
      <c r="N135" t="s">
        <v>1003</v>
      </c>
      <c r="O135" t="s">
        <v>1004</v>
      </c>
      <c r="P135" t="s">
        <v>214</v>
      </c>
      <c r="R135" t="s">
        <v>107</v>
      </c>
      <c r="S135" t="s">
        <v>1005</v>
      </c>
      <c r="T135" t="s">
        <v>1006</v>
      </c>
      <c r="X135" t="s">
        <v>1007</v>
      </c>
      <c r="Y135" t="s">
        <v>1008</v>
      </c>
      <c r="AC135" t="s">
        <v>124</v>
      </c>
      <c r="AD135" t="s">
        <v>1009</v>
      </c>
      <c r="AE135">
        <v>0</v>
      </c>
      <c r="AH135" t="s">
        <v>1010</v>
      </c>
      <c r="AJ135" t="s">
        <v>1010</v>
      </c>
      <c r="AK135" t="s">
        <v>1010</v>
      </c>
      <c r="AL135" t="s">
        <v>1010</v>
      </c>
      <c r="AQ135">
        <v>0</v>
      </c>
      <c r="AR135" t="s">
        <v>1007</v>
      </c>
      <c r="AS135">
        <v>0</v>
      </c>
      <c r="AT135">
        <v>0</v>
      </c>
      <c r="AW135">
        <v>0</v>
      </c>
      <c r="AZ135">
        <v>0</v>
      </c>
      <c r="BC135">
        <v>0</v>
      </c>
      <c r="BO135">
        <v>0</v>
      </c>
      <c r="BP135">
        <v>0</v>
      </c>
      <c r="BQ135">
        <v>0</v>
      </c>
      <c r="BR135">
        <v>0</v>
      </c>
      <c r="BS135">
        <v>1</v>
      </c>
      <c r="BT135">
        <v>0</v>
      </c>
      <c r="BU135">
        <v>0</v>
      </c>
      <c r="BV135">
        <v>1</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row>
    <row r="136" spans="1:95" hidden="1">
      <c r="A136" t="s">
        <v>1160</v>
      </c>
      <c r="B136" t="s">
        <v>904</v>
      </c>
      <c r="C136" t="s">
        <v>826</v>
      </c>
      <c r="D136" t="s">
        <v>826</v>
      </c>
      <c r="E136" t="s">
        <v>146</v>
      </c>
      <c r="F136" t="s">
        <v>1161</v>
      </c>
      <c r="G136">
        <v>30</v>
      </c>
      <c r="H136">
        <v>1</v>
      </c>
      <c r="I136">
        <f t="shared" si="2"/>
        <v>30</v>
      </c>
      <c r="J136">
        <v>50</v>
      </c>
      <c r="K136">
        <v>6</v>
      </c>
      <c r="M136" t="s">
        <v>1162</v>
      </c>
      <c r="O136" t="s">
        <v>1163</v>
      </c>
      <c r="P136" t="s">
        <v>1164</v>
      </c>
      <c r="Q136">
        <v>54457</v>
      </c>
      <c r="R136" t="s">
        <v>303</v>
      </c>
      <c r="S136" t="s">
        <v>1165</v>
      </c>
      <c r="T136" t="s">
        <v>1166</v>
      </c>
      <c r="U136" t="s">
        <v>1167</v>
      </c>
      <c r="V136" t="s">
        <v>1168</v>
      </c>
      <c r="X136" t="s">
        <v>1007</v>
      </c>
      <c r="Z136" t="s">
        <v>111</v>
      </c>
      <c r="AA136" t="s">
        <v>518</v>
      </c>
      <c r="AC136" t="s">
        <v>124</v>
      </c>
      <c r="AD136" t="s">
        <v>1169</v>
      </c>
      <c r="AE136">
        <v>0</v>
      </c>
      <c r="AH136" t="s">
        <v>1170</v>
      </c>
      <c r="AI136" t="s">
        <v>1171</v>
      </c>
      <c r="AJ136" t="s">
        <v>1172</v>
      </c>
      <c r="AQ136">
        <v>3</v>
      </c>
      <c r="AR136" t="s">
        <v>1173</v>
      </c>
      <c r="AS136">
        <v>0</v>
      </c>
      <c r="AT136">
        <v>0</v>
      </c>
      <c r="AW136">
        <v>0</v>
      </c>
      <c r="AZ136">
        <v>0</v>
      </c>
      <c r="BC136">
        <v>0</v>
      </c>
      <c r="BO136">
        <v>0</v>
      </c>
      <c r="BP136">
        <v>0</v>
      </c>
      <c r="BQ136">
        <v>0</v>
      </c>
      <c r="BR136">
        <v>0</v>
      </c>
      <c r="BS136">
        <v>0</v>
      </c>
      <c r="BT136">
        <v>0</v>
      </c>
      <c r="BU136">
        <v>1</v>
      </c>
      <c r="BV136">
        <v>0</v>
      </c>
      <c r="BW136">
        <v>0</v>
      </c>
      <c r="BX136">
        <v>0</v>
      </c>
      <c r="BY136">
        <v>0</v>
      </c>
      <c r="BZ136">
        <v>0</v>
      </c>
      <c r="CA136">
        <v>0</v>
      </c>
      <c r="CB136">
        <v>0</v>
      </c>
      <c r="CC136">
        <v>0</v>
      </c>
      <c r="CD136">
        <v>0</v>
      </c>
      <c r="CE136">
        <v>0</v>
      </c>
      <c r="CF136">
        <v>0</v>
      </c>
      <c r="CG136">
        <v>0</v>
      </c>
      <c r="CH136">
        <v>1</v>
      </c>
      <c r="CI136">
        <v>0</v>
      </c>
      <c r="CJ136">
        <v>1</v>
      </c>
      <c r="CK136">
        <v>0</v>
      </c>
      <c r="CL136">
        <v>0</v>
      </c>
      <c r="CM136">
        <v>0</v>
      </c>
      <c r="CN136">
        <v>0</v>
      </c>
      <c r="CO136">
        <v>0</v>
      </c>
      <c r="CP136">
        <v>0</v>
      </c>
      <c r="CQ136">
        <v>0</v>
      </c>
    </row>
    <row r="137" spans="1:95" hidden="1">
      <c r="A137" t="s">
        <v>1174</v>
      </c>
      <c r="B137" t="s">
        <v>904</v>
      </c>
      <c r="C137" t="s">
        <v>905</v>
      </c>
      <c r="D137" t="s">
        <v>905</v>
      </c>
      <c r="E137" t="s">
        <v>146</v>
      </c>
      <c r="F137" t="s">
        <v>1161</v>
      </c>
      <c r="G137">
        <v>15</v>
      </c>
      <c r="H137">
        <v>2</v>
      </c>
      <c r="I137">
        <f t="shared" si="2"/>
        <v>30</v>
      </c>
      <c r="J137">
        <v>50</v>
      </c>
      <c r="K137">
        <v>6</v>
      </c>
      <c r="M137" t="s">
        <v>1162</v>
      </c>
      <c r="O137" t="s">
        <v>1163</v>
      </c>
      <c r="P137" t="s">
        <v>1164</v>
      </c>
      <c r="Q137">
        <v>54457</v>
      </c>
      <c r="R137" t="s">
        <v>303</v>
      </c>
      <c r="S137" t="s">
        <v>1165</v>
      </c>
      <c r="T137" t="s">
        <v>1175</v>
      </c>
      <c r="U137" t="s">
        <v>1176</v>
      </c>
      <c r="V137" t="s">
        <v>1177</v>
      </c>
      <c r="X137" t="s">
        <v>1007</v>
      </c>
      <c r="Z137" t="s">
        <v>111</v>
      </c>
      <c r="AA137" t="s">
        <v>518</v>
      </c>
      <c r="AC137" t="s">
        <v>124</v>
      </c>
      <c r="AD137" t="s">
        <v>1169</v>
      </c>
      <c r="AE137">
        <v>0</v>
      </c>
      <c r="AH137" t="s">
        <v>1170</v>
      </c>
      <c r="AI137" t="s">
        <v>1171</v>
      </c>
      <c r="AJ137" t="s">
        <v>1172</v>
      </c>
      <c r="AQ137">
        <v>3</v>
      </c>
      <c r="AR137" t="s">
        <v>1173</v>
      </c>
      <c r="AS137">
        <v>0</v>
      </c>
      <c r="AT137">
        <v>0</v>
      </c>
      <c r="AW137">
        <v>0</v>
      </c>
      <c r="AZ137">
        <v>0</v>
      </c>
      <c r="BC137">
        <v>0</v>
      </c>
      <c r="BO137">
        <v>0</v>
      </c>
      <c r="BP137">
        <v>0</v>
      </c>
      <c r="BQ137">
        <v>0</v>
      </c>
      <c r="BR137">
        <v>0</v>
      </c>
      <c r="BS137">
        <v>0</v>
      </c>
      <c r="BT137">
        <v>0</v>
      </c>
      <c r="BU137">
        <v>1</v>
      </c>
      <c r="BV137">
        <v>0</v>
      </c>
      <c r="BW137">
        <v>0</v>
      </c>
      <c r="BX137">
        <v>0</v>
      </c>
      <c r="BY137">
        <v>0</v>
      </c>
      <c r="BZ137">
        <v>0</v>
      </c>
      <c r="CA137">
        <v>0</v>
      </c>
      <c r="CB137">
        <v>0</v>
      </c>
      <c r="CC137">
        <v>0</v>
      </c>
      <c r="CD137">
        <v>0</v>
      </c>
      <c r="CE137">
        <v>0</v>
      </c>
      <c r="CF137">
        <v>0</v>
      </c>
      <c r="CG137">
        <v>0</v>
      </c>
      <c r="CH137">
        <v>1</v>
      </c>
      <c r="CI137">
        <v>0</v>
      </c>
      <c r="CJ137">
        <v>1</v>
      </c>
      <c r="CK137">
        <v>0</v>
      </c>
      <c r="CL137">
        <v>0</v>
      </c>
      <c r="CM137">
        <v>0</v>
      </c>
      <c r="CN137">
        <v>0</v>
      </c>
      <c r="CO137">
        <v>0</v>
      </c>
      <c r="CP137">
        <v>0</v>
      </c>
      <c r="CQ137">
        <v>0</v>
      </c>
    </row>
    <row r="138" spans="1:95" hidden="1">
      <c r="A138" t="s">
        <v>1178</v>
      </c>
      <c r="B138" t="s">
        <v>904</v>
      </c>
      <c r="C138" t="s">
        <v>904</v>
      </c>
      <c r="D138" t="s">
        <v>826</v>
      </c>
      <c r="E138" t="s">
        <v>13</v>
      </c>
      <c r="F138" t="s">
        <v>1179</v>
      </c>
      <c r="G138">
        <v>10000</v>
      </c>
      <c r="H138">
        <v>1</v>
      </c>
      <c r="I138">
        <f t="shared" si="2"/>
        <v>10000</v>
      </c>
      <c r="J138">
        <v>29</v>
      </c>
      <c r="K138">
        <v>77</v>
      </c>
      <c r="M138" t="s">
        <v>1180</v>
      </c>
      <c r="O138" t="s">
        <v>1181</v>
      </c>
      <c r="P138" t="s">
        <v>1182</v>
      </c>
      <c r="R138" t="s">
        <v>1183</v>
      </c>
      <c r="S138" t="s">
        <v>1184</v>
      </c>
      <c r="T138" t="s">
        <v>1185</v>
      </c>
      <c r="X138" t="s">
        <v>1007</v>
      </c>
      <c r="AC138" t="s">
        <v>95</v>
      </c>
      <c r="AD138" t="s">
        <v>1186</v>
      </c>
      <c r="AE138">
        <v>0</v>
      </c>
      <c r="AF138" t="s">
        <v>1187</v>
      </c>
      <c r="AQ138">
        <v>0</v>
      </c>
      <c r="AS138">
        <v>0</v>
      </c>
      <c r="AT138">
        <v>0</v>
      </c>
      <c r="AU138" t="s">
        <v>1188</v>
      </c>
      <c r="AV138" t="s">
        <v>1186</v>
      </c>
      <c r="AW138">
        <v>0</v>
      </c>
      <c r="AX138" t="s">
        <v>1188</v>
      </c>
      <c r="AY138" t="s">
        <v>1187</v>
      </c>
      <c r="AZ138">
        <v>0</v>
      </c>
      <c r="BC138">
        <v>0</v>
      </c>
      <c r="BO138">
        <v>0</v>
      </c>
      <c r="BP138">
        <v>0</v>
      </c>
      <c r="BQ138">
        <v>0</v>
      </c>
      <c r="BR138">
        <v>0</v>
      </c>
      <c r="BS138">
        <v>0</v>
      </c>
      <c r="BT138">
        <v>0</v>
      </c>
      <c r="BU138">
        <v>0</v>
      </c>
      <c r="BV138">
        <v>0</v>
      </c>
      <c r="BW138">
        <v>0</v>
      </c>
      <c r="BX138">
        <v>0</v>
      </c>
      <c r="BY138">
        <v>0</v>
      </c>
      <c r="BZ138">
        <v>0</v>
      </c>
      <c r="CA138">
        <v>0</v>
      </c>
      <c r="CB138">
        <v>0</v>
      </c>
      <c r="CC138">
        <v>0</v>
      </c>
      <c r="CD138">
        <v>1</v>
      </c>
      <c r="CE138">
        <v>0</v>
      </c>
      <c r="CF138">
        <v>0</v>
      </c>
      <c r="CG138">
        <v>0</v>
      </c>
      <c r="CH138">
        <v>1</v>
      </c>
      <c r="CI138">
        <v>0</v>
      </c>
      <c r="CJ138">
        <v>0</v>
      </c>
      <c r="CK138">
        <v>0</v>
      </c>
      <c r="CL138">
        <v>0</v>
      </c>
      <c r="CM138">
        <v>0</v>
      </c>
      <c r="CN138">
        <v>0</v>
      </c>
      <c r="CO138">
        <v>0</v>
      </c>
      <c r="CP138">
        <v>0</v>
      </c>
      <c r="CQ138">
        <v>0</v>
      </c>
    </row>
    <row r="139" spans="1:95" hidden="1">
      <c r="A139" t="s">
        <v>1189</v>
      </c>
      <c r="B139" t="s">
        <v>904</v>
      </c>
      <c r="C139" t="s">
        <v>826</v>
      </c>
      <c r="D139" t="s">
        <v>826</v>
      </c>
      <c r="E139" t="s">
        <v>146</v>
      </c>
      <c r="F139" t="s">
        <v>1190</v>
      </c>
      <c r="G139">
        <v>0</v>
      </c>
      <c r="H139">
        <v>0</v>
      </c>
      <c r="I139">
        <f t="shared" si="2"/>
        <v>0</v>
      </c>
      <c r="J139">
        <v>21</v>
      </c>
      <c r="K139">
        <v>-158</v>
      </c>
      <c r="M139" t="s">
        <v>1191</v>
      </c>
      <c r="N139" t="s">
        <v>1192</v>
      </c>
      <c r="O139" t="s">
        <v>1193</v>
      </c>
      <c r="P139" t="s">
        <v>181</v>
      </c>
      <c r="Q139">
        <v>96816</v>
      </c>
      <c r="R139" t="s">
        <v>107</v>
      </c>
      <c r="S139" t="s">
        <v>1194</v>
      </c>
      <c r="U139" t="s">
        <v>1195</v>
      </c>
      <c r="X139" t="s">
        <v>1007</v>
      </c>
      <c r="Y139" t="s">
        <v>184</v>
      </c>
      <c r="Z139" t="s">
        <v>92</v>
      </c>
      <c r="AC139" t="s">
        <v>112</v>
      </c>
      <c r="AD139" t="s">
        <v>184</v>
      </c>
      <c r="AE139">
        <v>0</v>
      </c>
      <c r="AQ139">
        <v>0</v>
      </c>
      <c r="AR139" t="s">
        <v>1007</v>
      </c>
      <c r="AS139">
        <v>0</v>
      </c>
      <c r="AT139">
        <v>0</v>
      </c>
      <c r="AW139">
        <v>0</v>
      </c>
      <c r="AZ139">
        <v>0</v>
      </c>
      <c r="BC139">
        <v>0</v>
      </c>
      <c r="BO139">
        <v>0</v>
      </c>
      <c r="BP139">
        <v>0</v>
      </c>
      <c r="BQ139">
        <v>0</v>
      </c>
      <c r="BR139">
        <v>0</v>
      </c>
      <c r="BS139">
        <v>1</v>
      </c>
      <c r="BT139">
        <v>1</v>
      </c>
      <c r="BU139">
        <v>0</v>
      </c>
      <c r="BV139">
        <v>0</v>
      </c>
      <c r="BW139">
        <v>0</v>
      </c>
      <c r="BX139">
        <v>0</v>
      </c>
      <c r="BY139">
        <v>0</v>
      </c>
      <c r="BZ139">
        <v>0</v>
      </c>
      <c r="CA139">
        <v>0</v>
      </c>
      <c r="CB139">
        <v>0</v>
      </c>
      <c r="CC139">
        <v>0</v>
      </c>
      <c r="CD139">
        <v>0</v>
      </c>
      <c r="CE139">
        <v>1</v>
      </c>
      <c r="CF139">
        <v>0</v>
      </c>
      <c r="CG139">
        <v>1</v>
      </c>
      <c r="CH139">
        <v>0</v>
      </c>
      <c r="CI139">
        <v>1</v>
      </c>
      <c r="CJ139">
        <v>0</v>
      </c>
      <c r="CK139">
        <v>0</v>
      </c>
      <c r="CL139">
        <v>0</v>
      </c>
      <c r="CM139">
        <v>0</v>
      </c>
      <c r="CN139">
        <v>0</v>
      </c>
      <c r="CO139">
        <v>0</v>
      </c>
      <c r="CP139">
        <v>0</v>
      </c>
      <c r="CQ139">
        <v>0</v>
      </c>
    </row>
    <row r="140" spans="1:95" hidden="1">
      <c r="A140" t="s">
        <v>1196</v>
      </c>
      <c r="B140" t="s">
        <v>904</v>
      </c>
      <c r="C140" t="s">
        <v>904</v>
      </c>
      <c r="D140" t="s">
        <v>826</v>
      </c>
      <c r="E140" t="s">
        <v>132</v>
      </c>
      <c r="F140" t="s">
        <v>1197</v>
      </c>
      <c r="G140">
        <v>0</v>
      </c>
      <c r="H140">
        <v>0</v>
      </c>
      <c r="I140">
        <f t="shared" si="2"/>
        <v>0</v>
      </c>
      <c r="J140">
        <v>21.402222200000001</v>
      </c>
      <c r="K140">
        <v>-157.74</v>
      </c>
      <c r="M140" t="s">
        <v>1198</v>
      </c>
      <c r="O140" t="s">
        <v>1199</v>
      </c>
      <c r="P140" t="s">
        <v>181</v>
      </c>
      <c r="Q140">
        <v>96734</v>
      </c>
      <c r="R140" t="s">
        <v>107</v>
      </c>
      <c r="S140" t="s">
        <v>1200</v>
      </c>
      <c r="T140" t="s">
        <v>1201</v>
      </c>
      <c r="V140" t="s">
        <v>1202</v>
      </c>
      <c r="X140" t="s">
        <v>1007</v>
      </c>
      <c r="Y140" t="s">
        <v>184</v>
      </c>
      <c r="AC140" t="s">
        <v>124</v>
      </c>
      <c r="AD140" t="s">
        <v>1203</v>
      </c>
      <c r="AE140">
        <v>0</v>
      </c>
      <c r="AH140" t="s">
        <v>1204</v>
      </c>
      <c r="AI140" t="s">
        <v>1205</v>
      </c>
      <c r="AL140" t="s">
        <v>1205</v>
      </c>
      <c r="AQ140">
        <v>0</v>
      </c>
      <c r="AS140">
        <v>0</v>
      </c>
      <c r="AT140">
        <v>0</v>
      </c>
      <c r="AW140">
        <v>0</v>
      </c>
      <c r="AZ140">
        <v>0</v>
      </c>
      <c r="BC140">
        <v>0</v>
      </c>
      <c r="BO140">
        <v>0</v>
      </c>
      <c r="BP140">
        <v>0</v>
      </c>
      <c r="BQ140">
        <v>0</v>
      </c>
      <c r="BR140">
        <v>0</v>
      </c>
      <c r="BS140">
        <v>1</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row>
    <row r="141" spans="1:95" hidden="1">
      <c r="A141" t="s">
        <v>1206</v>
      </c>
      <c r="B141" t="s">
        <v>904</v>
      </c>
      <c r="C141" t="s">
        <v>826</v>
      </c>
      <c r="D141" t="s">
        <v>826</v>
      </c>
      <c r="E141" t="s">
        <v>13</v>
      </c>
      <c r="F141" t="s">
        <v>1207</v>
      </c>
      <c r="G141">
        <v>6000</v>
      </c>
      <c r="H141">
        <v>1</v>
      </c>
      <c r="I141">
        <f t="shared" si="2"/>
        <v>6000</v>
      </c>
      <c r="J141">
        <v>43</v>
      </c>
      <c r="K141">
        <v>143</v>
      </c>
      <c r="M141" t="s">
        <v>1208</v>
      </c>
      <c r="O141" t="s">
        <v>1007</v>
      </c>
      <c r="P141" t="s">
        <v>1209</v>
      </c>
      <c r="R141" t="s">
        <v>724</v>
      </c>
      <c r="S141" t="s">
        <v>1210</v>
      </c>
      <c r="T141" t="s">
        <v>1211</v>
      </c>
      <c r="X141" t="s">
        <v>1007</v>
      </c>
      <c r="AB141" t="s">
        <v>1212</v>
      </c>
      <c r="AC141" t="s">
        <v>124</v>
      </c>
      <c r="AD141" t="s">
        <v>1213</v>
      </c>
      <c r="AE141">
        <v>0</v>
      </c>
      <c r="AH141" t="s">
        <v>1213</v>
      </c>
      <c r="AI141" t="s">
        <v>1213</v>
      </c>
      <c r="AL141" t="s">
        <v>1213</v>
      </c>
      <c r="AQ141">
        <v>0</v>
      </c>
      <c r="AR141" t="s">
        <v>1007</v>
      </c>
      <c r="AS141">
        <v>0</v>
      </c>
      <c r="AT141">
        <v>0</v>
      </c>
      <c r="AW141">
        <v>0</v>
      </c>
      <c r="AZ141">
        <v>0</v>
      </c>
      <c r="BC141">
        <v>0</v>
      </c>
      <c r="BO141">
        <v>0</v>
      </c>
      <c r="BP141">
        <v>0</v>
      </c>
      <c r="BQ141">
        <v>0</v>
      </c>
      <c r="BR141">
        <v>0</v>
      </c>
      <c r="BS141">
        <v>0</v>
      </c>
      <c r="BT141">
        <v>0</v>
      </c>
      <c r="BU141">
        <v>0</v>
      </c>
      <c r="BV141">
        <v>0</v>
      </c>
      <c r="BW141">
        <v>0</v>
      </c>
      <c r="BX141">
        <v>0</v>
      </c>
      <c r="BY141">
        <v>0</v>
      </c>
      <c r="BZ141">
        <v>0</v>
      </c>
      <c r="CA141">
        <v>0</v>
      </c>
      <c r="CB141">
        <v>0</v>
      </c>
      <c r="CC141">
        <v>0</v>
      </c>
      <c r="CD141">
        <v>0</v>
      </c>
      <c r="CE141">
        <v>1</v>
      </c>
      <c r="CF141">
        <v>0</v>
      </c>
      <c r="CG141">
        <v>0</v>
      </c>
      <c r="CH141">
        <v>0</v>
      </c>
      <c r="CI141">
        <v>0</v>
      </c>
      <c r="CJ141">
        <v>0</v>
      </c>
      <c r="CK141">
        <v>0</v>
      </c>
      <c r="CL141">
        <v>0</v>
      </c>
      <c r="CM141">
        <v>0</v>
      </c>
      <c r="CN141">
        <v>0</v>
      </c>
      <c r="CO141">
        <v>0</v>
      </c>
      <c r="CP141">
        <v>0</v>
      </c>
      <c r="CQ141">
        <v>0</v>
      </c>
    </row>
    <row r="142" spans="1:95" hidden="1">
      <c r="A142" t="s">
        <v>1214</v>
      </c>
      <c r="B142" t="s">
        <v>904</v>
      </c>
      <c r="C142" t="s">
        <v>904</v>
      </c>
      <c r="D142" t="s">
        <v>826</v>
      </c>
      <c r="E142" t="s">
        <v>190</v>
      </c>
      <c r="F142" t="s">
        <v>1215</v>
      </c>
      <c r="G142">
        <v>20000</v>
      </c>
      <c r="H142">
        <v>4</v>
      </c>
      <c r="I142">
        <f t="shared" si="2"/>
        <v>80000</v>
      </c>
      <c r="J142">
        <v>34.007449399999999</v>
      </c>
      <c r="K142">
        <v>-117.56</v>
      </c>
      <c r="M142" t="s">
        <v>1216</v>
      </c>
      <c r="N142" t="s">
        <v>1217</v>
      </c>
      <c r="O142" t="s">
        <v>194</v>
      </c>
      <c r="P142" t="s">
        <v>214</v>
      </c>
      <c r="Q142">
        <v>91761</v>
      </c>
      <c r="R142" t="s">
        <v>107</v>
      </c>
      <c r="S142" t="s">
        <v>1218</v>
      </c>
      <c r="T142" t="s">
        <v>1219</v>
      </c>
      <c r="U142" t="s">
        <v>1220</v>
      </c>
      <c r="X142" t="s">
        <v>218</v>
      </c>
      <c r="Y142" t="s">
        <v>322</v>
      </c>
      <c r="Z142" t="s">
        <v>92</v>
      </c>
      <c r="AB142" t="s">
        <v>1221</v>
      </c>
      <c r="AC142" t="s">
        <v>112</v>
      </c>
      <c r="AD142" t="s">
        <v>322</v>
      </c>
      <c r="AE142">
        <v>0</v>
      </c>
      <c r="AH142" t="s">
        <v>1076</v>
      </c>
      <c r="AL142" t="s">
        <v>1076</v>
      </c>
      <c r="AQ142">
        <v>0</v>
      </c>
      <c r="AS142">
        <v>0</v>
      </c>
      <c r="AT142">
        <v>0</v>
      </c>
      <c r="AW142">
        <v>0</v>
      </c>
      <c r="AZ142">
        <v>0</v>
      </c>
      <c r="BC142">
        <v>0</v>
      </c>
      <c r="BO142">
        <v>0</v>
      </c>
      <c r="BP142">
        <v>0</v>
      </c>
      <c r="BQ142">
        <v>0</v>
      </c>
      <c r="BR142">
        <v>0</v>
      </c>
      <c r="BS142">
        <v>0</v>
      </c>
      <c r="BT142">
        <v>0</v>
      </c>
      <c r="BU142">
        <v>0</v>
      </c>
      <c r="BV142">
        <v>1</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row>
    <row r="143" spans="1:95" hidden="1">
      <c r="A143" t="s">
        <v>1222</v>
      </c>
      <c r="B143" t="s">
        <v>904</v>
      </c>
      <c r="C143" t="s">
        <v>904</v>
      </c>
      <c r="D143" t="s">
        <v>826</v>
      </c>
      <c r="E143" t="s">
        <v>13</v>
      </c>
      <c r="F143" t="s">
        <v>1223</v>
      </c>
      <c r="G143">
        <v>7</v>
      </c>
      <c r="H143">
        <v>6.85</v>
      </c>
      <c r="I143">
        <f t="shared" si="2"/>
        <v>47.949999999999996</v>
      </c>
      <c r="J143">
        <v>33.658895100000002</v>
      </c>
      <c r="K143">
        <v>-117.83</v>
      </c>
      <c r="M143" t="s">
        <v>1224</v>
      </c>
      <c r="O143" t="s">
        <v>1225</v>
      </c>
      <c r="P143" t="s">
        <v>214</v>
      </c>
      <c r="Q143">
        <v>92612</v>
      </c>
      <c r="R143" t="s">
        <v>107</v>
      </c>
      <c r="S143" t="s">
        <v>1226</v>
      </c>
      <c r="T143" t="s">
        <v>1227</v>
      </c>
      <c r="X143" t="s">
        <v>218</v>
      </c>
      <c r="Y143" t="s">
        <v>322</v>
      </c>
      <c r="Z143" t="s">
        <v>92</v>
      </c>
      <c r="AC143" t="s">
        <v>95</v>
      </c>
      <c r="AD143" t="s">
        <v>1228</v>
      </c>
      <c r="AE143">
        <v>0</v>
      </c>
      <c r="AH143" t="s">
        <v>1076</v>
      </c>
      <c r="AI143" t="s">
        <v>1229</v>
      </c>
      <c r="AJ143" t="s">
        <v>1228</v>
      </c>
      <c r="AL143" t="s">
        <v>1228</v>
      </c>
      <c r="AQ143">
        <v>0</v>
      </c>
      <c r="AR143" t="s">
        <v>1230</v>
      </c>
      <c r="AS143">
        <v>0</v>
      </c>
      <c r="AT143">
        <v>0</v>
      </c>
      <c r="AW143">
        <v>0</v>
      </c>
      <c r="AZ143">
        <v>0</v>
      </c>
      <c r="BC143">
        <v>0</v>
      </c>
      <c r="BO143">
        <v>0</v>
      </c>
      <c r="BP143">
        <v>1</v>
      </c>
      <c r="BQ143">
        <v>0</v>
      </c>
      <c r="BR143">
        <v>0</v>
      </c>
      <c r="BS143">
        <v>1</v>
      </c>
      <c r="BT143">
        <v>0</v>
      </c>
      <c r="BU143">
        <v>0</v>
      </c>
      <c r="BV143">
        <v>1</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row>
    <row r="144" spans="1:95" hidden="1">
      <c r="A144" t="s">
        <v>1231</v>
      </c>
      <c r="B144" t="s">
        <v>904</v>
      </c>
      <c r="C144" t="s">
        <v>826</v>
      </c>
      <c r="D144" t="s">
        <v>826</v>
      </c>
      <c r="E144" t="s">
        <v>719</v>
      </c>
      <c r="F144" t="s">
        <v>1232</v>
      </c>
      <c r="G144">
        <v>22</v>
      </c>
      <c r="H144">
        <v>2</v>
      </c>
      <c r="I144">
        <f t="shared" si="2"/>
        <v>44</v>
      </c>
      <c r="J144">
        <v>48.765106000000003</v>
      </c>
      <c r="K144">
        <v>-114.28</v>
      </c>
      <c r="M144" t="s">
        <v>104</v>
      </c>
      <c r="N144" t="s">
        <v>1233</v>
      </c>
      <c r="O144" t="s">
        <v>1234</v>
      </c>
      <c r="P144" t="s">
        <v>1235</v>
      </c>
      <c r="R144" t="s">
        <v>107</v>
      </c>
      <c r="S144" t="s">
        <v>1236</v>
      </c>
      <c r="W144" t="s">
        <v>1237</v>
      </c>
      <c r="X144" t="s">
        <v>1007</v>
      </c>
      <c r="AC144" t="s">
        <v>124</v>
      </c>
      <c r="AD144" t="s">
        <v>1231</v>
      </c>
      <c r="AE144">
        <v>0</v>
      </c>
      <c r="AH144" t="s">
        <v>1238</v>
      </c>
      <c r="AQ144">
        <v>0</v>
      </c>
      <c r="AS144">
        <v>0</v>
      </c>
      <c r="AT144">
        <v>0</v>
      </c>
      <c r="AW144">
        <v>0</v>
      </c>
      <c r="AZ144">
        <v>0</v>
      </c>
      <c r="BC144">
        <v>0</v>
      </c>
      <c r="BO144">
        <v>0</v>
      </c>
      <c r="BP144">
        <v>0</v>
      </c>
      <c r="BQ144">
        <v>0</v>
      </c>
      <c r="BR144">
        <v>0</v>
      </c>
      <c r="BS144">
        <v>0</v>
      </c>
      <c r="BT144">
        <v>0</v>
      </c>
      <c r="BU144">
        <v>0</v>
      </c>
      <c r="BV144">
        <v>0</v>
      </c>
      <c r="BW144">
        <v>0</v>
      </c>
      <c r="BX144">
        <v>0</v>
      </c>
      <c r="BY144">
        <v>0</v>
      </c>
      <c r="BZ144">
        <v>0</v>
      </c>
      <c r="CA144">
        <v>0</v>
      </c>
      <c r="CB144">
        <v>0</v>
      </c>
      <c r="CC144">
        <v>1</v>
      </c>
      <c r="CD144">
        <v>0</v>
      </c>
      <c r="CE144">
        <v>0</v>
      </c>
      <c r="CF144">
        <v>0</v>
      </c>
      <c r="CG144">
        <v>0</v>
      </c>
      <c r="CH144">
        <v>0</v>
      </c>
      <c r="CI144">
        <v>0</v>
      </c>
      <c r="CJ144">
        <v>0</v>
      </c>
      <c r="CK144">
        <v>0</v>
      </c>
      <c r="CL144">
        <v>0</v>
      </c>
      <c r="CM144">
        <v>0</v>
      </c>
      <c r="CN144">
        <v>0</v>
      </c>
      <c r="CO144">
        <v>0</v>
      </c>
      <c r="CP144">
        <v>0</v>
      </c>
      <c r="CQ144">
        <v>0</v>
      </c>
    </row>
    <row r="145" spans="1:95" hidden="1">
      <c r="A145" t="s">
        <v>1239</v>
      </c>
      <c r="B145" t="s">
        <v>904</v>
      </c>
      <c r="C145" t="s">
        <v>826</v>
      </c>
      <c r="D145" t="s">
        <v>826</v>
      </c>
      <c r="E145" t="s">
        <v>146</v>
      </c>
      <c r="F145" t="s">
        <v>1240</v>
      </c>
      <c r="G145">
        <v>1</v>
      </c>
      <c r="H145">
        <v>25</v>
      </c>
      <c r="I145">
        <f t="shared" si="2"/>
        <v>25</v>
      </c>
      <c r="J145">
        <v>39</v>
      </c>
      <c r="K145">
        <v>-121</v>
      </c>
      <c r="M145" t="s">
        <v>104</v>
      </c>
      <c r="N145" t="s">
        <v>1241</v>
      </c>
      <c r="O145" t="s">
        <v>1242</v>
      </c>
      <c r="P145" t="s">
        <v>214</v>
      </c>
      <c r="R145" t="s">
        <v>107</v>
      </c>
      <c r="S145" t="s">
        <v>1243</v>
      </c>
      <c r="U145" t="s">
        <v>1244</v>
      </c>
      <c r="X145" t="s">
        <v>218</v>
      </c>
      <c r="AC145" t="s">
        <v>124</v>
      </c>
      <c r="AD145" t="s">
        <v>1203</v>
      </c>
      <c r="AE145">
        <v>0</v>
      </c>
      <c r="AH145" t="s">
        <v>1238</v>
      </c>
      <c r="AL145" t="s">
        <v>1238</v>
      </c>
      <c r="AQ145">
        <v>0</v>
      </c>
      <c r="AS145">
        <v>0</v>
      </c>
      <c r="AT145">
        <v>0</v>
      </c>
      <c r="AW145">
        <v>0</v>
      </c>
      <c r="AZ145">
        <v>0</v>
      </c>
      <c r="BC145">
        <v>0</v>
      </c>
      <c r="BO145">
        <v>0</v>
      </c>
      <c r="BP145">
        <v>0</v>
      </c>
      <c r="BQ145">
        <v>0</v>
      </c>
      <c r="BR145">
        <v>0</v>
      </c>
      <c r="BS145">
        <v>0</v>
      </c>
      <c r="BT145">
        <v>0</v>
      </c>
      <c r="BU145">
        <v>0</v>
      </c>
      <c r="BV145">
        <v>0</v>
      </c>
      <c r="BW145">
        <v>0</v>
      </c>
      <c r="BX145">
        <v>0</v>
      </c>
      <c r="BY145">
        <v>0</v>
      </c>
      <c r="BZ145">
        <v>0</v>
      </c>
      <c r="CA145">
        <v>0</v>
      </c>
      <c r="CB145">
        <v>0</v>
      </c>
      <c r="CC145">
        <v>1</v>
      </c>
      <c r="CD145">
        <v>0</v>
      </c>
      <c r="CE145">
        <v>0</v>
      </c>
      <c r="CF145">
        <v>0</v>
      </c>
      <c r="CG145">
        <v>0</v>
      </c>
      <c r="CH145">
        <v>0</v>
      </c>
      <c r="CI145">
        <v>0</v>
      </c>
      <c r="CJ145">
        <v>0</v>
      </c>
      <c r="CK145">
        <v>0</v>
      </c>
      <c r="CL145">
        <v>0</v>
      </c>
      <c r="CM145">
        <v>0</v>
      </c>
      <c r="CN145">
        <v>0</v>
      </c>
      <c r="CO145">
        <v>0</v>
      </c>
      <c r="CP145">
        <v>0</v>
      </c>
      <c r="CQ145">
        <v>0</v>
      </c>
    </row>
    <row r="146" spans="1:95" hidden="1">
      <c r="A146" t="s">
        <v>1245</v>
      </c>
      <c r="B146" t="s">
        <v>904</v>
      </c>
      <c r="C146" t="s">
        <v>826</v>
      </c>
      <c r="D146" t="s">
        <v>826</v>
      </c>
      <c r="E146" t="s">
        <v>146</v>
      </c>
      <c r="F146" t="s">
        <v>1246</v>
      </c>
      <c r="G146">
        <v>5</v>
      </c>
      <c r="H146">
        <v>1</v>
      </c>
      <c r="I146">
        <f t="shared" si="2"/>
        <v>5</v>
      </c>
      <c r="J146">
        <v>34</v>
      </c>
      <c r="K146">
        <v>-118</v>
      </c>
      <c r="M146" t="s">
        <v>104</v>
      </c>
      <c r="N146" t="s">
        <v>1247</v>
      </c>
      <c r="O146" t="s">
        <v>1248</v>
      </c>
      <c r="P146" t="s">
        <v>214</v>
      </c>
      <c r="R146" t="s">
        <v>107</v>
      </c>
      <c r="S146" t="s">
        <v>1249</v>
      </c>
      <c r="U146" t="s">
        <v>1250</v>
      </c>
      <c r="X146" t="s">
        <v>1007</v>
      </c>
      <c r="AC146" t="s">
        <v>124</v>
      </c>
      <c r="AD146" t="s">
        <v>1251</v>
      </c>
      <c r="AE146">
        <v>0</v>
      </c>
      <c r="AH146" t="s">
        <v>1238</v>
      </c>
      <c r="AQ146">
        <v>0</v>
      </c>
      <c r="AS146">
        <v>0</v>
      </c>
      <c r="AT146">
        <v>0</v>
      </c>
      <c r="AW146">
        <v>0</v>
      </c>
      <c r="AZ146">
        <v>0</v>
      </c>
      <c r="BC146">
        <v>0</v>
      </c>
      <c r="BO146">
        <v>0</v>
      </c>
      <c r="BP146">
        <v>0</v>
      </c>
      <c r="BQ146">
        <v>0</v>
      </c>
      <c r="BR146">
        <v>0</v>
      </c>
      <c r="BS146">
        <v>0</v>
      </c>
      <c r="BT146">
        <v>0</v>
      </c>
      <c r="BU146">
        <v>0</v>
      </c>
      <c r="BV146">
        <v>0</v>
      </c>
      <c r="BW146">
        <v>0</v>
      </c>
      <c r="BX146">
        <v>0</v>
      </c>
      <c r="BY146">
        <v>0</v>
      </c>
      <c r="BZ146">
        <v>0</v>
      </c>
      <c r="CA146">
        <v>0</v>
      </c>
      <c r="CB146">
        <v>0</v>
      </c>
      <c r="CC146">
        <v>1</v>
      </c>
      <c r="CD146">
        <v>0</v>
      </c>
      <c r="CE146">
        <v>0</v>
      </c>
      <c r="CF146">
        <v>0</v>
      </c>
      <c r="CG146">
        <v>0</v>
      </c>
      <c r="CH146">
        <v>0</v>
      </c>
      <c r="CI146">
        <v>0</v>
      </c>
      <c r="CJ146">
        <v>0</v>
      </c>
      <c r="CK146">
        <v>0</v>
      </c>
      <c r="CL146">
        <v>0</v>
      </c>
      <c r="CM146">
        <v>0</v>
      </c>
      <c r="CN146">
        <v>0</v>
      </c>
      <c r="CO146">
        <v>0</v>
      </c>
      <c r="CP146">
        <v>0</v>
      </c>
      <c r="CQ146">
        <v>0</v>
      </c>
    </row>
    <row r="147" spans="1:95" hidden="1">
      <c r="A147" t="s">
        <v>1252</v>
      </c>
      <c r="B147" t="s">
        <v>904</v>
      </c>
      <c r="C147" t="s">
        <v>904</v>
      </c>
      <c r="D147" t="s">
        <v>904</v>
      </c>
      <c r="E147" t="s">
        <v>13</v>
      </c>
      <c r="F147" t="s">
        <v>1253</v>
      </c>
      <c r="G147">
        <v>16200</v>
      </c>
      <c r="H147">
        <v>0.5</v>
      </c>
      <c r="I147">
        <f t="shared" si="2"/>
        <v>8100</v>
      </c>
      <c r="J147">
        <v>43.800620799999997</v>
      </c>
      <c r="K147">
        <v>-70.19</v>
      </c>
      <c r="M147" t="s">
        <v>116</v>
      </c>
      <c r="O147" t="s">
        <v>1254</v>
      </c>
      <c r="P147" t="s">
        <v>1255</v>
      </c>
      <c r="R147" t="s">
        <v>107</v>
      </c>
      <c r="S147" t="s">
        <v>1256</v>
      </c>
      <c r="T147" t="s">
        <v>1257</v>
      </c>
      <c r="X147" t="s">
        <v>394</v>
      </c>
      <c r="AC147" t="s">
        <v>124</v>
      </c>
      <c r="AD147" t="s">
        <v>1258</v>
      </c>
      <c r="AE147">
        <v>0</v>
      </c>
      <c r="AQ147">
        <v>0</v>
      </c>
      <c r="AS147">
        <v>0</v>
      </c>
      <c r="AT147">
        <v>0</v>
      </c>
      <c r="AW147">
        <v>0</v>
      </c>
      <c r="AZ147">
        <v>0</v>
      </c>
      <c r="BC147">
        <v>0</v>
      </c>
      <c r="BO147">
        <v>0</v>
      </c>
      <c r="BP147">
        <v>0</v>
      </c>
      <c r="BQ147">
        <v>0</v>
      </c>
      <c r="BR147">
        <v>0</v>
      </c>
      <c r="BS147">
        <v>0</v>
      </c>
      <c r="BT147">
        <v>0</v>
      </c>
      <c r="BU147">
        <v>0</v>
      </c>
      <c r="BV147">
        <v>0</v>
      </c>
      <c r="BW147">
        <v>0</v>
      </c>
      <c r="BX147">
        <v>0</v>
      </c>
      <c r="BY147">
        <v>1</v>
      </c>
      <c r="BZ147">
        <v>0</v>
      </c>
      <c r="CA147">
        <v>0</v>
      </c>
      <c r="CB147">
        <v>0</v>
      </c>
      <c r="CC147">
        <v>0</v>
      </c>
      <c r="CD147">
        <v>0</v>
      </c>
      <c r="CE147">
        <v>0</v>
      </c>
      <c r="CF147">
        <v>0</v>
      </c>
      <c r="CG147">
        <v>0</v>
      </c>
      <c r="CH147">
        <v>0</v>
      </c>
      <c r="CI147">
        <v>0</v>
      </c>
      <c r="CJ147">
        <v>0</v>
      </c>
      <c r="CK147">
        <v>0</v>
      </c>
      <c r="CL147">
        <v>0</v>
      </c>
      <c r="CM147">
        <v>0</v>
      </c>
      <c r="CN147">
        <v>0</v>
      </c>
      <c r="CO147">
        <v>0</v>
      </c>
      <c r="CP147">
        <v>0</v>
      </c>
      <c r="CQ147">
        <v>0</v>
      </c>
    </row>
    <row r="148" spans="1:95" hidden="1">
      <c r="A148" t="s">
        <v>1259</v>
      </c>
      <c r="B148" t="s">
        <v>904</v>
      </c>
      <c r="C148" t="s">
        <v>826</v>
      </c>
      <c r="D148" t="s">
        <v>826</v>
      </c>
      <c r="E148" t="s">
        <v>13</v>
      </c>
      <c r="F148" t="s">
        <v>1260</v>
      </c>
      <c r="G148">
        <v>1000</v>
      </c>
      <c r="H148">
        <v>4</v>
      </c>
      <c r="I148">
        <f t="shared" si="2"/>
        <v>4000</v>
      </c>
      <c r="J148">
        <v>29.424121899999999</v>
      </c>
      <c r="K148">
        <v>-98.49</v>
      </c>
      <c r="M148" t="s">
        <v>1261</v>
      </c>
      <c r="O148" t="s">
        <v>1262</v>
      </c>
      <c r="P148" t="s">
        <v>416</v>
      </c>
      <c r="R148" t="s">
        <v>107</v>
      </c>
      <c r="S148" t="s">
        <v>1263</v>
      </c>
      <c r="T148" t="s">
        <v>1264</v>
      </c>
      <c r="U148" t="s">
        <v>1265</v>
      </c>
      <c r="X148" t="s">
        <v>419</v>
      </c>
      <c r="AC148" t="s">
        <v>95</v>
      </c>
      <c r="AD148" t="s">
        <v>1266</v>
      </c>
      <c r="AE148">
        <v>0</v>
      </c>
      <c r="AH148" t="s">
        <v>1267</v>
      </c>
      <c r="AI148" t="s">
        <v>1266</v>
      </c>
      <c r="AJ148" t="s">
        <v>1266</v>
      </c>
      <c r="AK148" t="s">
        <v>1266</v>
      </c>
      <c r="AL148" t="s">
        <v>1266</v>
      </c>
      <c r="AM148" t="s">
        <v>1266</v>
      </c>
      <c r="AQ148">
        <v>0</v>
      </c>
      <c r="AR148" t="s">
        <v>1007</v>
      </c>
      <c r="AS148">
        <v>0</v>
      </c>
      <c r="AT148">
        <v>0</v>
      </c>
      <c r="AW148">
        <v>0</v>
      </c>
      <c r="AZ148">
        <v>0</v>
      </c>
      <c r="BC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1</v>
      </c>
      <c r="CI148">
        <v>0</v>
      </c>
      <c r="CJ148">
        <v>0</v>
      </c>
      <c r="CK148">
        <v>0</v>
      </c>
      <c r="CL148">
        <v>0</v>
      </c>
      <c r="CM148">
        <v>0</v>
      </c>
      <c r="CN148">
        <v>0</v>
      </c>
      <c r="CO148">
        <v>0</v>
      </c>
      <c r="CP148">
        <v>0</v>
      </c>
      <c r="CQ148">
        <v>0</v>
      </c>
    </row>
    <row r="149" spans="1:95" hidden="1">
      <c r="A149" t="s">
        <v>1268</v>
      </c>
      <c r="B149" t="s">
        <v>985</v>
      </c>
      <c r="C149" t="s">
        <v>1269</v>
      </c>
      <c r="D149" t="s">
        <v>986</v>
      </c>
      <c r="E149" t="s">
        <v>13</v>
      </c>
      <c r="F149" t="s">
        <v>1270</v>
      </c>
      <c r="G149">
        <v>80000</v>
      </c>
      <c r="H149">
        <v>12</v>
      </c>
      <c r="I149">
        <f t="shared" si="2"/>
        <v>960000</v>
      </c>
      <c r="J149">
        <v>42.9487655</v>
      </c>
      <c r="K149">
        <v>-115.3</v>
      </c>
      <c r="M149" t="s">
        <v>1271</v>
      </c>
      <c r="O149" t="s">
        <v>1272</v>
      </c>
      <c r="P149" t="s">
        <v>460</v>
      </c>
      <c r="R149" t="s">
        <v>107</v>
      </c>
      <c r="S149" t="s">
        <v>1273</v>
      </c>
      <c r="T149" t="s">
        <v>1274</v>
      </c>
      <c r="X149" t="s">
        <v>1007</v>
      </c>
      <c r="AC149" t="s">
        <v>95</v>
      </c>
      <c r="AD149" t="s">
        <v>1275</v>
      </c>
      <c r="AE149">
        <v>0</v>
      </c>
      <c r="AQ149">
        <v>0</v>
      </c>
      <c r="AR149" t="s">
        <v>1270</v>
      </c>
      <c r="AS149">
        <v>1000000000</v>
      </c>
      <c r="AT149">
        <v>0</v>
      </c>
      <c r="AW149">
        <v>0</v>
      </c>
      <c r="AZ149">
        <v>0</v>
      </c>
      <c r="BC149">
        <v>0</v>
      </c>
      <c r="BO149">
        <v>0</v>
      </c>
      <c r="BP149">
        <v>0</v>
      </c>
      <c r="BQ149">
        <v>0</v>
      </c>
      <c r="BR149">
        <v>0</v>
      </c>
      <c r="BS149">
        <v>0</v>
      </c>
      <c r="BT149">
        <v>0</v>
      </c>
      <c r="BU149">
        <v>0</v>
      </c>
      <c r="BV149">
        <v>1</v>
      </c>
      <c r="BW149">
        <v>1</v>
      </c>
      <c r="BX149">
        <v>1</v>
      </c>
      <c r="BY149">
        <v>1</v>
      </c>
      <c r="BZ149">
        <v>0</v>
      </c>
      <c r="CA149">
        <v>0</v>
      </c>
      <c r="CB149">
        <v>0</v>
      </c>
      <c r="CC149">
        <v>0</v>
      </c>
      <c r="CD149">
        <v>0</v>
      </c>
      <c r="CE149">
        <v>0</v>
      </c>
      <c r="CF149">
        <v>0</v>
      </c>
      <c r="CG149">
        <v>0</v>
      </c>
      <c r="CH149">
        <v>0</v>
      </c>
      <c r="CI149">
        <v>0</v>
      </c>
      <c r="CJ149">
        <v>0</v>
      </c>
      <c r="CK149">
        <v>0</v>
      </c>
      <c r="CL149">
        <v>0</v>
      </c>
      <c r="CM149">
        <v>0</v>
      </c>
      <c r="CN149">
        <v>0</v>
      </c>
      <c r="CO149">
        <v>0</v>
      </c>
      <c r="CP149">
        <v>0</v>
      </c>
      <c r="CQ149">
        <v>0</v>
      </c>
    </row>
    <row r="150" spans="1:95" hidden="1">
      <c r="A150" t="s">
        <v>1276</v>
      </c>
      <c r="B150" t="s">
        <v>985</v>
      </c>
      <c r="C150" t="s">
        <v>1277</v>
      </c>
      <c r="D150" t="s">
        <v>985</v>
      </c>
      <c r="E150" t="s">
        <v>13</v>
      </c>
      <c r="F150" t="s">
        <v>1270</v>
      </c>
      <c r="G150">
        <v>1000000</v>
      </c>
      <c r="H150">
        <v>11</v>
      </c>
      <c r="I150">
        <f t="shared" si="2"/>
        <v>11000000</v>
      </c>
      <c r="J150">
        <v>41.802317100000003</v>
      </c>
      <c r="K150">
        <v>-107.24</v>
      </c>
      <c r="M150" t="s">
        <v>1271</v>
      </c>
      <c r="O150" t="s">
        <v>1278</v>
      </c>
      <c r="P150" t="s">
        <v>838</v>
      </c>
      <c r="R150" t="s">
        <v>107</v>
      </c>
      <c r="S150" t="s">
        <v>1273</v>
      </c>
      <c r="T150" t="s">
        <v>1274</v>
      </c>
      <c r="X150" t="s">
        <v>1007</v>
      </c>
      <c r="AC150" t="s">
        <v>95</v>
      </c>
      <c r="AD150" t="s">
        <v>1275</v>
      </c>
      <c r="AE150">
        <v>0</v>
      </c>
      <c r="AQ150">
        <v>0</v>
      </c>
      <c r="AR150" t="s">
        <v>1270</v>
      </c>
      <c r="AS150">
        <v>1000000000</v>
      </c>
      <c r="AT150">
        <v>0</v>
      </c>
      <c r="AW150">
        <v>0</v>
      </c>
      <c r="AZ150">
        <v>0</v>
      </c>
      <c r="BC150">
        <v>0</v>
      </c>
      <c r="BO150">
        <v>0</v>
      </c>
      <c r="BP150">
        <v>0</v>
      </c>
      <c r="BQ150">
        <v>0</v>
      </c>
      <c r="BR150">
        <v>0</v>
      </c>
      <c r="BS150">
        <v>0</v>
      </c>
      <c r="BT150">
        <v>0</v>
      </c>
      <c r="BU150">
        <v>0</v>
      </c>
      <c r="BV150">
        <v>1</v>
      </c>
      <c r="BW150">
        <v>1</v>
      </c>
      <c r="BX150">
        <v>1</v>
      </c>
      <c r="BY150">
        <v>1</v>
      </c>
      <c r="BZ150">
        <v>0</v>
      </c>
      <c r="CA150">
        <v>0</v>
      </c>
      <c r="CB150">
        <v>0</v>
      </c>
      <c r="CC150">
        <v>0</v>
      </c>
      <c r="CD150">
        <v>0</v>
      </c>
      <c r="CE150">
        <v>0</v>
      </c>
      <c r="CF150">
        <v>0</v>
      </c>
      <c r="CG150">
        <v>0</v>
      </c>
      <c r="CH150">
        <v>0</v>
      </c>
      <c r="CI150">
        <v>0</v>
      </c>
      <c r="CJ150">
        <v>0</v>
      </c>
      <c r="CK150">
        <v>0</v>
      </c>
      <c r="CL150">
        <v>0</v>
      </c>
      <c r="CM150">
        <v>0</v>
      </c>
      <c r="CN150">
        <v>0</v>
      </c>
      <c r="CO150">
        <v>0</v>
      </c>
      <c r="CP150">
        <v>0</v>
      </c>
      <c r="CQ150">
        <v>0</v>
      </c>
    </row>
    <row r="151" spans="1:95" hidden="1">
      <c r="A151" t="s">
        <v>1279</v>
      </c>
      <c r="B151" t="s">
        <v>985</v>
      </c>
      <c r="C151" t="s">
        <v>1277</v>
      </c>
      <c r="D151" t="s">
        <v>985</v>
      </c>
      <c r="E151" t="s">
        <v>13</v>
      </c>
      <c r="F151" t="s">
        <v>1280</v>
      </c>
      <c r="G151">
        <v>250000</v>
      </c>
      <c r="H151">
        <v>12</v>
      </c>
      <c r="I151">
        <f t="shared" si="2"/>
        <v>3000000</v>
      </c>
      <c r="J151">
        <v>38.434346400000003</v>
      </c>
      <c r="K151">
        <v>-118.49</v>
      </c>
      <c r="M151" t="s">
        <v>1271</v>
      </c>
      <c r="O151" t="s">
        <v>1281</v>
      </c>
      <c r="P151" t="s">
        <v>838</v>
      </c>
      <c r="R151" t="s">
        <v>107</v>
      </c>
      <c r="S151" t="s">
        <v>1282</v>
      </c>
      <c r="T151" t="s">
        <v>1274</v>
      </c>
      <c r="X151" t="s">
        <v>1007</v>
      </c>
      <c r="AC151" t="s">
        <v>95</v>
      </c>
      <c r="AD151" t="s">
        <v>1275</v>
      </c>
      <c r="AE151">
        <v>0</v>
      </c>
      <c r="AQ151">
        <v>0</v>
      </c>
      <c r="AR151" t="s">
        <v>1270</v>
      </c>
      <c r="AS151">
        <v>1000000000</v>
      </c>
      <c r="AT151">
        <v>0</v>
      </c>
      <c r="AW151">
        <v>0</v>
      </c>
      <c r="AZ151">
        <v>0</v>
      </c>
      <c r="BC151">
        <v>0</v>
      </c>
      <c r="BO151">
        <v>0</v>
      </c>
      <c r="BP151">
        <v>0</v>
      </c>
      <c r="BQ151">
        <v>0</v>
      </c>
      <c r="BR151">
        <v>0</v>
      </c>
      <c r="BS151">
        <v>0</v>
      </c>
      <c r="BT151">
        <v>0</v>
      </c>
      <c r="BU151">
        <v>0</v>
      </c>
      <c r="BV151">
        <v>1</v>
      </c>
      <c r="BW151">
        <v>1</v>
      </c>
      <c r="BX151">
        <v>1</v>
      </c>
      <c r="BY151">
        <v>1</v>
      </c>
      <c r="BZ151">
        <v>0</v>
      </c>
      <c r="CA151">
        <v>0</v>
      </c>
      <c r="CB151">
        <v>0</v>
      </c>
      <c r="CC151">
        <v>0</v>
      </c>
      <c r="CD151">
        <v>0</v>
      </c>
      <c r="CE151">
        <v>0</v>
      </c>
      <c r="CF151">
        <v>0</v>
      </c>
      <c r="CG151">
        <v>0</v>
      </c>
      <c r="CH151">
        <v>0</v>
      </c>
      <c r="CI151">
        <v>0</v>
      </c>
      <c r="CJ151">
        <v>0</v>
      </c>
      <c r="CK151">
        <v>0</v>
      </c>
      <c r="CL151">
        <v>0</v>
      </c>
      <c r="CM151">
        <v>0</v>
      </c>
      <c r="CN151">
        <v>0</v>
      </c>
      <c r="CO151">
        <v>0</v>
      </c>
      <c r="CP151">
        <v>0</v>
      </c>
      <c r="CQ151">
        <v>0</v>
      </c>
    </row>
    <row r="152" spans="1:95" hidden="1">
      <c r="A152" t="s">
        <v>1283</v>
      </c>
      <c r="B152" t="s">
        <v>985</v>
      </c>
      <c r="C152" t="s">
        <v>1269</v>
      </c>
      <c r="D152" t="s">
        <v>986</v>
      </c>
      <c r="E152" t="s">
        <v>13</v>
      </c>
      <c r="F152" t="s">
        <v>1284</v>
      </c>
      <c r="G152">
        <v>750000</v>
      </c>
      <c r="H152">
        <v>12</v>
      </c>
      <c r="I152">
        <f t="shared" si="2"/>
        <v>9000000</v>
      </c>
      <c r="J152">
        <v>37.927351000000002</v>
      </c>
      <c r="K152">
        <v>-114.45</v>
      </c>
      <c r="M152" t="s">
        <v>1271</v>
      </c>
      <c r="O152" t="s">
        <v>1285</v>
      </c>
      <c r="P152" t="s">
        <v>838</v>
      </c>
      <c r="R152" t="s">
        <v>107</v>
      </c>
      <c r="S152" t="s">
        <v>1273</v>
      </c>
      <c r="T152" t="s">
        <v>1274</v>
      </c>
      <c r="X152" t="s">
        <v>1007</v>
      </c>
      <c r="AC152" t="s">
        <v>95</v>
      </c>
      <c r="AD152" t="s">
        <v>1275</v>
      </c>
      <c r="AE152">
        <v>0</v>
      </c>
      <c r="AQ152">
        <v>0</v>
      </c>
      <c r="AR152" t="s">
        <v>1270</v>
      </c>
      <c r="AS152">
        <v>1000000000</v>
      </c>
      <c r="AT152">
        <v>0</v>
      </c>
      <c r="AW152">
        <v>0</v>
      </c>
      <c r="AZ152">
        <v>0</v>
      </c>
      <c r="BC152">
        <v>0</v>
      </c>
      <c r="BO152">
        <v>0</v>
      </c>
      <c r="BP152">
        <v>0</v>
      </c>
      <c r="BQ152">
        <v>0</v>
      </c>
      <c r="BR152">
        <v>0</v>
      </c>
      <c r="BS152">
        <v>0</v>
      </c>
      <c r="BT152">
        <v>0</v>
      </c>
      <c r="BU152">
        <v>0</v>
      </c>
      <c r="BV152">
        <v>1</v>
      </c>
      <c r="BW152">
        <v>1</v>
      </c>
      <c r="BX152">
        <v>1</v>
      </c>
      <c r="BY152">
        <v>1</v>
      </c>
      <c r="BZ152">
        <v>0</v>
      </c>
      <c r="CA152">
        <v>0</v>
      </c>
      <c r="CB152">
        <v>0</v>
      </c>
      <c r="CC152">
        <v>0</v>
      </c>
      <c r="CD152">
        <v>0</v>
      </c>
      <c r="CE152">
        <v>0</v>
      </c>
      <c r="CF152">
        <v>0</v>
      </c>
      <c r="CG152">
        <v>0</v>
      </c>
      <c r="CH152">
        <v>0</v>
      </c>
      <c r="CI152">
        <v>0</v>
      </c>
      <c r="CJ152">
        <v>0</v>
      </c>
      <c r="CK152">
        <v>0</v>
      </c>
      <c r="CL152">
        <v>0</v>
      </c>
      <c r="CM152">
        <v>0</v>
      </c>
      <c r="CN152">
        <v>0</v>
      </c>
      <c r="CO152">
        <v>0</v>
      </c>
      <c r="CP152">
        <v>0</v>
      </c>
      <c r="CQ152">
        <v>0</v>
      </c>
    </row>
    <row r="153" spans="1:95" hidden="1">
      <c r="A153" t="s">
        <v>1286</v>
      </c>
      <c r="B153" t="s">
        <v>904</v>
      </c>
      <c r="C153" t="s">
        <v>904</v>
      </c>
      <c r="D153" t="s">
        <v>826</v>
      </c>
      <c r="E153" t="s">
        <v>13</v>
      </c>
      <c r="F153" t="s">
        <v>1287</v>
      </c>
      <c r="G153">
        <v>1850</v>
      </c>
      <c r="H153">
        <v>4</v>
      </c>
      <c r="I153">
        <f t="shared" si="2"/>
        <v>7400</v>
      </c>
      <c r="J153">
        <v>32.778384299999999</v>
      </c>
      <c r="K153">
        <v>-116.99</v>
      </c>
      <c r="M153" t="s">
        <v>1198</v>
      </c>
      <c r="O153" t="s">
        <v>1288</v>
      </c>
      <c r="P153" t="s">
        <v>214</v>
      </c>
      <c r="R153" t="s">
        <v>107</v>
      </c>
      <c r="S153" t="s">
        <v>1289</v>
      </c>
      <c r="T153" t="s">
        <v>1290</v>
      </c>
      <c r="X153" t="s">
        <v>218</v>
      </c>
      <c r="AC153" t="s">
        <v>95</v>
      </c>
      <c r="AD153" t="s">
        <v>1291</v>
      </c>
      <c r="AE153">
        <v>0</v>
      </c>
      <c r="AH153" t="s">
        <v>1291</v>
      </c>
      <c r="AI153" t="s">
        <v>1291</v>
      </c>
      <c r="AJ153" t="s">
        <v>1291</v>
      </c>
      <c r="AK153" t="s">
        <v>1291</v>
      </c>
      <c r="AL153" t="s">
        <v>1291</v>
      </c>
      <c r="AQ153">
        <v>0</v>
      </c>
      <c r="AR153" t="s">
        <v>1292</v>
      </c>
      <c r="AS153">
        <v>0</v>
      </c>
      <c r="AT153">
        <v>0</v>
      </c>
      <c r="AW153">
        <v>0</v>
      </c>
      <c r="AZ153">
        <v>0</v>
      </c>
      <c r="BC153">
        <v>0</v>
      </c>
      <c r="BO153">
        <v>0</v>
      </c>
      <c r="BP153">
        <v>0</v>
      </c>
      <c r="BQ153">
        <v>0</v>
      </c>
      <c r="BR153">
        <v>0</v>
      </c>
      <c r="BS153">
        <v>1</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row>
    <row r="154" spans="1:95" hidden="1">
      <c r="A154" t="s">
        <v>1293</v>
      </c>
      <c r="B154" t="s">
        <v>904</v>
      </c>
      <c r="C154" t="s">
        <v>826</v>
      </c>
      <c r="D154" t="s">
        <v>826</v>
      </c>
      <c r="E154" t="s">
        <v>13</v>
      </c>
      <c r="F154" t="s">
        <v>1294</v>
      </c>
      <c r="G154">
        <v>60</v>
      </c>
      <c r="H154">
        <v>4</v>
      </c>
      <c r="I154">
        <f t="shared" si="2"/>
        <v>240</v>
      </c>
      <c r="J154">
        <v>40.712783700000003</v>
      </c>
      <c r="K154">
        <v>-74.010000000000005</v>
      </c>
      <c r="M154" t="s">
        <v>1295</v>
      </c>
      <c r="O154" t="s">
        <v>817</v>
      </c>
      <c r="P154" t="s">
        <v>817</v>
      </c>
      <c r="R154" t="s">
        <v>107</v>
      </c>
      <c r="S154" t="s">
        <v>1296</v>
      </c>
      <c r="T154" t="s">
        <v>1297</v>
      </c>
      <c r="X154" t="s">
        <v>819</v>
      </c>
      <c r="AC154" t="s">
        <v>95</v>
      </c>
      <c r="AD154" t="s">
        <v>1298</v>
      </c>
      <c r="AE154">
        <v>0</v>
      </c>
      <c r="AF154" t="s">
        <v>1299</v>
      </c>
      <c r="AH154" t="s">
        <v>1267</v>
      </c>
      <c r="AI154" t="s">
        <v>1300</v>
      </c>
      <c r="AJ154" t="s">
        <v>1056</v>
      </c>
      <c r="AL154" t="s">
        <v>1301</v>
      </c>
      <c r="AQ154">
        <v>0</v>
      </c>
      <c r="AR154" t="s">
        <v>1302</v>
      </c>
      <c r="AS154">
        <v>0</v>
      </c>
      <c r="AT154">
        <v>0</v>
      </c>
      <c r="AU154" t="s">
        <v>234</v>
      </c>
      <c r="AV154" t="s">
        <v>1303</v>
      </c>
      <c r="AW154">
        <v>3100000</v>
      </c>
      <c r="AX154" t="s">
        <v>187</v>
      </c>
      <c r="AY154" t="s">
        <v>1298</v>
      </c>
      <c r="AZ154">
        <v>3200000</v>
      </c>
      <c r="BC154">
        <v>0</v>
      </c>
      <c r="BD154" t="s">
        <v>1304</v>
      </c>
      <c r="BO154">
        <v>0</v>
      </c>
      <c r="BP154">
        <v>0</v>
      </c>
      <c r="BQ154">
        <v>0</v>
      </c>
      <c r="BR154">
        <v>0</v>
      </c>
      <c r="BS154">
        <v>0</v>
      </c>
      <c r="BT154">
        <v>1</v>
      </c>
      <c r="BU154">
        <v>0</v>
      </c>
      <c r="BV154">
        <v>0</v>
      </c>
      <c r="BW154">
        <v>0</v>
      </c>
      <c r="BX154">
        <v>0</v>
      </c>
      <c r="BY154">
        <v>0</v>
      </c>
      <c r="BZ154">
        <v>0</v>
      </c>
      <c r="CA154">
        <v>0</v>
      </c>
      <c r="CB154">
        <v>0</v>
      </c>
      <c r="CC154">
        <v>0</v>
      </c>
      <c r="CD154">
        <v>0</v>
      </c>
      <c r="CE154">
        <v>0</v>
      </c>
      <c r="CF154">
        <v>0</v>
      </c>
      <c r="CG154">
        <v>0</v>
      </c>
      <c r="CH154">
        <v>0</v>
      </c>
      <c r="CI154">
        <v>1</v>
      </c>
      <c r="CJ154">
        <v>0</v>
      </c>
      <c r="CK154">
        <v>0</v>
      </c>
      <c r="CL154">
        <v>0</v>
      </c>
      <c r="CM154">
        <v>0</v>
      </c>
      <c r="CN154">
        <v>0</v>
      </c>
      <c r="CO154">
        <v>0</v>
      </c>
      <c r="CP154">
        <v>0</v>
      </c>
      <c r="CQ154">
        <v>0</v>
      </c>
    </row>
    <row r="155" spans="1:95" hidden="1">
      <c r="A155" t="s">
        <v>1305</v>
      </c>
      <c r="B155" t="s">
        <v>904</v>
      </c>
      <c r="C155" t="s">
        <v>826</v>
      </c>
      <c r="D155" t="s">
        <v>826</v>
      </c>
      <c r="E155" t="s">
        <v>190</v>
      </c>
      <c r="F155" t="s">
        <v>1306</v>
      </c>
      <c r="G155">
        <v>1000</v>
      </c>
      <c r="H155">
        <v>2</v>
      </c>
      <c r="I155">
        <f t="shared" si="2"/>
        <v>2000</v>
      </c>
      <c r="J155">
        <v>-20.9175738</v>
      </c>
      <c r="K155">
        <v>142.69999999999999</v>
      </c>
      <c r="M155" t="s">
        <v>1307</v>
      </c>
      <c r="O155" t="s">
        <v>1126</v>
      </c>
      <c r="P155" t="s">
        <v>1126</v>
      </c>
      <c r="R155" t="s">
        <v>636</v>
      </c>
      <c r="S155" t="s">
        <v>1308</v>
      </c>
      <c r="T155" t="s">
        <v>1309</v>
      </c>
      <c r="X155" t="s">
        <v>1007</v>
      </c>
      <c r="AC155" t="s">
        <v>124</v>
      </c>
      <c r="AD155" t="s">
        <v>1310</v>
      </c>
      <c r="AE155">
        <v>0</v>
      </c>
      <c r="AQ155">
        <v>0</v>
      </c>
      <c r="AR155" t="s">
        <v>1311</v>
      </c>
      <c r="AS155">
        <v>0</v>
      </c>
      <c r="AT155">
        <v>0</v>
      </c>
      <c r="AW155">
        <v>0</v>
      </c>
      <c r="AZ155">
        <v>0</v>
      </c>
      <c r="BC155">
        <v>0</v>
      </c>
      <c r="BO155">
        <v>0</v>
      </c>
      <c r="BP155">
        <v>0</v>
      </c>
      <c r="BQ155">
        <v>0</v>
      </c>
      <c r="BR155">
        <v>0</v>
      </c>
      <c r="BS155">
        <v>1</v>
      </c>
      <c r="BT155">
        <v>1</v>
      </c>
      <c r="BU155">
        <v>0</v>
      </c>
      <c r="BV155">
        <v>0</v>
      </c>
      <c r="BW155">
        <v>0</v>
      </c>
      <c r="BX155">
        <v>0</v>
      </c>
      <c r="BY155">
        <v>0</v>
      </c>
      <c r="BZ155">
        <v>0</v>
      </c>
      <c r="CA155">
        <v>0</v>
      </c>
      <c r="CB155">
        <v>0</v>
      </c>
      <c r="CC155">
        <v>0</v>
      </c>
      <c r="CD155">
        <v>1</v>
      </c>
      <c r="CE155">
        <v>0</v>
      </c>
      <c r="CF155">
        <v>0</v>
      </c>
      <c r="CG155">
        <v>0</v>
      </c>
      <c r="CH155">
        <v>0</v>
      </c>
      <c r="CI155">
        <v>1</v>
      </c>
      <c r="CJ155">
        <v>0</v>
      </c>
      <c r="CK155">
        <v>0</v>
      </c>
      <c r="CL155">
        <v>0</v>
      </c>
      <c r="CM155">
        <v>0</v>
      </c>
      <c r="CN155">
        <v>0</v>
      </c>
      <c r="CO155">
        <v>0</v>
      </c>
      <c r="CP155">
        <v>0</v>
      </c>
      <c r="CQ155">
        <v>0</v>
      </c>
    </row>
    <row r="156" spans="1:95" hidden="1">
      <c r="A156" t="s">
        <v>1312</v>
      </c>
      <c r="B156" t="s">
        <v>904</v>
      </c>
      <c r="C156" t="s">
        <v>1313</v>
      </c>
      <c r="D156" t="s">
        <v>1112</v>
      </c>
      <c r="E156" t="s">
        <v>190</v>
      </c>
      <c r="F156" t="s">
        <v>1314</v>
      </c>
      <c r="G156">
        <v>2000</v>
      </c>
      <c r="H156">
        <v>4</v>
      </c>
      <c r="I156">
        <f t="shared" si="2"/>
        <v>8000</v>
      </c>
      <c r="J156">
        <v>43.524570500000003</v>
      </c>
      <c r="K156">
        <v>-79.91</v>
      </c>
      <c r="M156" t="s">
        <v>1198</v>
      </c>
      <c r="N156" t="s">
        <v>1315</v>
      </c>
      <c r="O156" t="s">
        <v>1316</v>
      </c>
      <c r="P156" t="s">
        <v>194</v>
      </c>
      <c r="Q156" t="s">
        <v>1317</v>
      </c>
      <c r="R156" t="s">
        <v>195</v>
      </c>
      <c r="S156" t="s">
        <v>1318</v>
      </c>
      <c r="T156" t="s">
        <v>1297</v>
      </c>
      <c r="X156" t="s">
        <v>198</v>
      </c>
      <c r="AC156" t="s">
        <v>95</v>
      </c>
      <c r="AD156" t="s">
        <v>1319</v>
      </c>
      <c r="AE156">
        <v>0</v>
      </c>
      <c r="AH156" t="s">
        <v>1320</v>
      </c>
      <c r="AI156" t="s">
        <v>1321</v>
      </c>
      <c r="AJ156" t="s">
        <v>1321</v>
      </c>
      <c r="AQ156">
        <v>0</v>
      </c>
      <c r="AR156" t="s">
        <v>1302</v>
      </c>
      <c r="AS156">
        <v>0</v>
      </c>
      <c r="AT156">
        <v>0</v>
      </c>
      <c r="AW156">
        <v>0</v>
      </c>
      <c r="AZ156">
        <v>0</v>
      </c>
      <c r="BC156">
        <v>0</v>
      </c>
      <c r="BO156">
        <v>0</v>
      </c>
      <c r="BP156">
        <v>0</v>
      </c>
      <c r="BQ156">
        <v>0</v>
      </c>
      <c r="BR156">
        <v>0</v>
      </c>
      <c r="BS156">
        <v>1</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row>
    <row r="157" spans="1:95" hidden="1">
      <c r="A157" t="s">
        <v>1322</v>
      </c>
      <c r="B157" t="s">
        <v>904</v>
      </c>
      <c r="C157" t="s">
        <v>904</v>
      </c>
      <c r="D157" t="s">
        <v>904</v>
      </c>
      <c r="E157" t="s">
        <v>13</v>
      </c>
      <c r="F157" t="s">
        <v>1323</v>
      </c>
      <c r="G157">
        <v>5000</v>
      </c>
      <c r="H157">
        <v>4</v>
      </c>
      <c r="I157">
        <f t="shared" si="2"/>
        <v>20000</v>
      </c>
      <c r="J157">
        <v>51.253774999999997</v>
      </c>
      <c r="K157">
        <v>-85.32</v>
      </c>
      <c r="M157" t="s">
        <v>1324</v>
      </c>
      <c r="O157" t="s">
        <v>194</v>
      </c>
      <c r="P157" t="s">
        <v>194</v>
      </c>
      <c r="R157" t="s">
        <v>195</v>
      </c>
      <c r="S157" t="s">
        <v>1325</v>
      </c>
      <c r="T157" t="s">
        <v>1326</v>
      </c>
      <c r="V157" t="s">
        <v>1327</v>
      </c>
      <c r="X157" t="s">
        <v>198</v>
      </c>
      <c r="AC157" t="s">
        <v>95</v>
      </c>
      <c r="AD157" t="s">
        <v>1328</v>
      </c>
      <c r="AE157">
        <v>0</v>
      </c>
      <c r="AQ157">
        <v>10</v>
      </c>
      <c r="AR157" t="s">
        <v>1329</v>
      </c>
      <c r="AS157">
        <v>0</v>
      </c>
      <c r="AT157">
        <v>0</v>
      </c>
      <c r="AW157">
        <v>0</v>
      </c>
      <c r="AZ157">
        <v>0</v>
      </c>
      <c r="BC157">
        <v>0</v>
      </c>
      <c r="BO157">
        <v>0</v>
      </c>
      <c r="BP157">
        <v>0</v>
      </c>
      <c r="BQ157">
        <v>0</v>
      </c>
      <c r="BR157">
        <v>0</v>
      </c>
      <c r="BS157">
        <v>0</v>
      </c>
      <c r="BT157">
        <v>0</v>
      </c>
      <c r="BU157">
        <v>1</v>
      </c>
      <c r="BV157">
        <v>0</v>
      </c>
      <c r="BW157">
        <v>0</v>
      </c>
      <c r="BX157">
        <v>0</v>
      </c>
      <c r="BY157">
        <v>0</v>
      </c>
      <c r="BZ157">
        <v>0</v>
      </c>
      <c r="CA157">
        <v>0</v>
      </c>
      <c r="CB157">
        <v>0</v>
      </c>
      <c r="CC157">
        <v>0</v>
      </c>
      <c r="CD157">
        <v>0</v>
      </c>
      <c r="CE157">
        <v>0</v>
      </c>
      <c r="CF157">
        <v>0</v>
      </c>
      <c r="CG157">
        <v>1</v>
      </c>
      <c r="CH157">
        <v>0</v>
      </c>
      <c r="CI157">
        <v>0</v>
      </c>
      <c r="CJ157">
        <v>0</v>
      </c>
      <c r="CK157">
        <v>0</v>
      </c>
      <c r="CL157">
        <v>0</v>
      </c>
      <c r="CM157">
        <v>0</v>
      </c>
      <c r="CN157">
        <v>0</v>
      </c>
      <c r="CO157">
        <v>0</v>
      </c>
      <c r="CP157">
        <v>0</v>
      </c>
      <c r="CQ157">
        <v>0</v>
      </c>
    </row>
    <row r="158" spans="1:95" hidden="1">
      <c r="A158" t="s">
        <v>1330</v>
      </c>
      <c r="B158" t="s">
        <v>904</v>
      </c>
      <c r="C158" t="s">
        <v>1331</v>
      </c>
      <c r="D158" t="s">
        <v>1331</v>
      </c>
      <c r="E158" t="s">
        <v>13</v>
      </c>
      <c r="F158" t="s">
        <v>1332</v>
      </c>
      <c r="G158">
        <v>1000</v>
      </c>
      <c r="H158">
        <v>0.7</v>
      </c>
      <c r="I158">
        <f t="shared" si="2"/>
        <v>700</v>
      </c>
      <c r="J158">
        <v>37.463822</v>
      </c>
      <c r="K158">
        <v>121.45</v>
      </c>
      <c r="M158" t="s">
        <v>1333</v>
      </c>
      <c r="O158" t="s">
        <v>1334</v>
      </c>
      <c r="P158" t="s">
        <v>1335</v>
      </c>
      <c r="R158" t="s">
        <v>137</v>
      </c>
      <c r="S158" t="s">
        <v>1336</v>
      </c>
      <c r="T158" t="s">
        <v>1337</v>
      </c>
      <c r="X158" t="s">
        <v>1007</v>
      </c>
      <c r="AC158" t="s">
        <v>124</v>
      </c>
      <c r="AD158" t="s">
        <v>1338</v>
      </c>
      <c r="AE158">
        <v>0</v>
      </c>
      <c r="AH158" t="s">
        <v>1338</v>
      </c>
      <c r="AI158" t="s">
        <v>1338</v>
      </c>
      <c r="AJ158" t="s">
        <v>1338</v>
      </c>
      <c r="AK158" t="s">
        <v>1338</v>
      </c>
      <c r="AL158" t="s">
        <v>1338</v>
      </c>
      <c r="AM158" t="s">
        <v>1338</v>
      </c>
      <c r="AQ158">
        <v>0</v>
      </c>
      <c r="AR158" t="s">
        <v>1329</v>
      </c>
      <c r="AS158">
        <v>0</v>
      </c>
      <c r="AT158">
        <v>0</v>
      </c>
      <c r="AU158" t="s">
        <v>248</v>
      </c>
      <c r="AW158">
        <v>0</v>
      </c>
      <c r="AZ158">
        <v>0</v>
      </c>
      <c r="BC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1</v>
      </c>
      <c r="CH158">
        <v>0</v>
      </c>
      <c r="CI158">
        <v>0</v>
      </c>
      <c r="CJ158">
        <v>0</v>
      </c>
      <c r="CK158">
        <v>0</v>
      </c>
      <c r="CL158">
        <v>0</v>
      </c>
      <c r="CM158">
        <v>0</v>
      </c>
      <c r="CN158">
        <v>0</v>
      </c>
      <c r="CO158">
        <v>0</v>
      </c>
      <c r="CP158">
        <v>0</v>
      </c>
      <c r="CQ158">
        <v>0</v>
      </c>
    </row>
    <row r="159" spans="1:95" hidden="1">
      <c r="A159" t="s">
        <v>1339</v>
      </c>
      <c r="B159" t="s">
        <v>904</v>
      </c>
      <c r="C159" t="s">
        <v>1313</v>
      </c>
      <c r="D159" t="s">
        <v>1112</v>
      </c>
      <c r="E159" t="s">
        <v>13</v>
      </c>
      <c r="F159" t="s">
        <v>1340</v>
      </c>
      <c r="G159">
        <v>625</v>
      </c>
      <c r="H159">
        <v>4</v>
      </c>
      <c r="I159">
        <f t="shared" si="2"/>
        <v>2500</v>
      </c>
      <c r="J159">
        <v>-26.204102800000001</v>
      </c>
      <c r="K159">
        <v>28.05</v>
      </c>
      <c r="M159" t="s">
        <v>1198</v>
      </c>
      <c r="O159" t="s">
        <v>1341</v>
      </c>
      <c r="P159" t="s">
        <v>1342</v>
      </c>
      <c r="R159" t="s">
        <v>1343</v>
      </c>
      <c r="S159" t="s">
        <v>1344</v>
      </c>
      <c r="T159" t="s">
        <v>1345</v>
      </c>
      <c r="X159" t="s">
        <v>1007</v>
      </c>
      <c r="AC159" t="s">
        <v>124</v>
      </c>
      <c r="AD159" t="s">
        <v>1346</v>
      </c>
      <c r="AE159">
        <v>0</v>
      </c>
      <c r="AH159" t="s">
        <v>1347</v>
      </c>
      <c r="AI159" t="s">
        <v>1347</v>
      </c>
      <c r="AJ159" t="s">
        <v>1347</v>
      </c>
      <c r="AQ159">
        <v>0</v>
      </c>
      <c r="AR159" t="s">
        <v>1329</v>
      </c>
      <c r="AS159">
        <v>0</v>
      </c>
      <c r="AT159">
        <v>0</v>
      </c>
      <c r="AU159" t="s">
        <v>248</v>
      </c>
      <c r="AW159">
        <v>0</v>
      </c>
      <c r="AZ159">
        <v>0</v>
      </c>
      <c r="BC159">
        <v>0</v>
      </c>
      <c r="BO159">
        <v>0</v>
      </c>
      <c r="BP159">
        <v>0</v>
      </c>
      <c r="BQ159">
        <v>0</v>
      </c>
      <c r="BR159">
        <v>0</v>
      </c>
      <c r="BS159">
        <v>1</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row>
    <row r="160" spans="1:95" hidden="1">
      <c r="A160" t="s">
        <v>1348</v>
      </c>
      <c r="B160" t="s">
        <v>904</v>
      </c>
      <c r="C160" t="s">
        <v>1022</v>
      </c>
      <c r="D160" t="s">
        <v>1349</v>
      </c>
      <c r="E160" t="s">
        <v>146</v>
      </c>
      <c r="F160" t="s">
        <v>1350</v>
      </c>
      <c r="G160">
        <v>4200</v>
      </c>
      <c r="H160">
        <v>6</v>
      </c>
      <c r="I160">
        <f t="shared" si="2"/>
        <v>25200</v>
      </c>
      <c r="J160">
        <v>36.093026700000003</v>
      </c>
      <c r="K160">
        <v>132.99</v>
      </c>
      <c r="M160" t="s">
        <v>1351</v>
      </c>
      <c r="O160" t="s">
        <v>1352</v>
      </c>
      <c r="P160" t="s">
        <v>1353</v>
      </c>
      <c r="R160" t="s">
        <v>724</v>
      </c>
      <c r="S160" t="s">
        <v>1354</v>
      </c>
      <c r="U160" t="s">
        <v>1355</v>
      </c>
      <c r="X160" t="s">
        <v>1007</v>
      </c>
      <c r="Y160" t="s">
        <v>1356</v>
      </c>
      <c r="AC160" t="s">
        <v>112</v>
      </c>
      <c r="AD160" t="s">
        <v>1357</v>
      </c>
      <c r="AE160">
        <v>0</v>
      </c>
      <c r="AH160" t="s">
        <v>1358</v>
      </c>
      <c r="AI160" t="s">
        <v>1359</v>
      </c>
      <c r="AJ160" t="s">
        <v>1359</v>
      </c>
      <c r="AK160" t="s">
        <v>1359</v>
      </c>
      <c r="AL160" t="s">
        <v>1359</v>
      </c>
      <c r="AM160" t="s">
        <v>1359</v>
      </c>
      <c r="AQ160">
        <v>0</v>
      </c>
      <c r="AR160" t="s">
        <v>1329</v>
      </c>
      <c r="AS160">
        <v>0</v>
      </c>
      <c r="AT160">
        <v>0</v>
      </c>
      <c r="AU160" t="s">
        <v>248</v>
      </c>
      <c r="AW160">
        <v>0</v>
      </c>
      <c r="AZ160">
        <v>0</v>
      </c>
      <c r="BC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1</v>
      </c>
      <c r="CH160">
        <v>0</v>
      </c>
      <c r="CI160">
        <v>0</v>
      </c>
      <c r="CJ160">
        <v>0</v>
      </c>
      <c r="CK160">
        <v>0</v>
      </c>
      <c r="CL160">
        <v>0</v>
      </c>
      <c r="CM160">
        <v>0</v>
      </c>
      <c r="CN160">
        <v>0</v>
      </c>
      <c r="CO160">
        <v>0</v>
      </c>
      <c r="CP160">
        <v>0</v>
      </c>
      <c r="CQ160">
        <v>1</v>
      </c>
    </row>
    <row r="161" spans="1:95" hidden="1">
      <c r="A161" t="s">
        <v>1360</v>
      </c>
      <c r="B161" t="s">
        <v>904</v>
      </c>
      <c r="C161" t="s">
        <v>826</v>
      </c>
      <c r="D161" t="s">
        <v>826</v>
      </c>
      <c r="E161" t="s">
        <v>13</v>
      </c>
      <c r="F161" t="s">
        <v>1361</v>
      </c>
      <c r="G161">
        <v>12500</v>
      </c>
      <c r="H161">
        <v>4</v>
      </c>
      <c r="I161">
        <f t="shared" si="2"/>
        <v>50000</v>
      </c>
      <c r="J161">
        <v>0</v>
      </c>
      <c r="K161">
        <v>0</v>
      </c>
      <c r="M161" t="s">
        <v>1333</v>
      </c>
      <c r="O161" t="s">
        <v>1362</v>
      </c>
      <c r="P161" t="s">
        <v>1363</v>
      </c>
      <c r="R161" t="s">
        <v>1364</v>
      </c>
      <c r="S161" t="s">
        <v>1365</v>
      </c>
      <c r="T161" t="s">
        <v>1326</v>
      </c>
      <c r="X161" t="s">
        <v>1007</v>
      </c>
      <c r="AC161" t="s">
        <v>124</v>
      </c>
      <c r="AD161" t="s">
        <v>1366</v>
      </c>
      <c r="AE161">
        <v>0</v>
      </c>
      <c r="AQ161">
        <v>0</v>
      </c>
      <c r="AR161" t="s">
        <v>1329</v>
      </c>
      <c r="AS161">
        <v>0</v>
      </c>
      <c r="AT161">
        <v>0</v>
      </c>
      <c r="AW161">
        <v>0</v>
      </c>
      <c r="AZ161">
        <v>0</v>
      </c>
      <c r="BC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1</v>
      </c>
      <c r="CH161">
        <v>0</v>
      </c>
      <c r="CI161">
        <v>0</v>
      </c>
      <c r="CJ161">
        <v>0</v>
      </c>
      <c r="CK161">
        <v>0</v>
      </c>
      <c r="CL161">
        <v>0</v>
      </c>
      <c r="CM161">
        <v>0</v>
      </c>
      <c r="CN161">
        <v>0</v>
      </c>
      <c r="CO161">
        <v>0</v>
      </c>
      <c r="CP161">
        <v>0</v>
      </c>
      <c r="CQ161">
        <v>0</v>
      </c>
    </row>
    <row r="162" spans="1:95" hidden="1">
      <c r="A162" t="s">
        <v>1367</v>
      </c>
      <c r="B162" t="s">
        <v>904</v>
      </c>
      <c r="C162" t="s">
        <v>826</v>
      </c>
      <c r="D162" t="s">
        <v>826</v>
      </c>
      <c r="E162" t="s">
        <v>146</v>
      </c>
      <c r="F162" t="s">
        <v>1368</v>
      </c>
      <c r="G162">
        <v>15000</v>
      </c>
      <c r="H162">
        <v>4</v>
      </c>
      <c r="I162">
        <f t="shared" si="2"/>
        <v>60000</v>
      </c>
      <c r="J162">
        <v>41.035935299999998</v>
      </c>
      <c r="K162">
        <v>-71.95</v>
      </c>
      <c r="M162" t="s">
        <v>1333</v>
      </c>
      <c r="O162" t="s">
        <v>1369</v>
      </c>
      <c r="P162" t="s">
        <v>817</v>
      </c>
      <c r="R162" t="s">
        <v>107</v>
      </c>
      <c r="S162" t="s">
        <v>1370</v>
      </c>
      <c r="T162" t="s">
        <v>1371</v>
      </c>
      <c r="U162" t="s">
        <v>1372</v>
      </c>
      <c r="X162" t="s">
        <v>819</v>
      </c>
      <c r="AB162" t="s">
        <v>1373</v>
      </c>
      <c r="AC162" t="s">
        <v>112</v>
      </c>
      <c r="AD162" t="s">
        <v>1374</v>
      </c>
      <c r="AE162">
        <v>0</v>
      </c>
      <c r="AH162" t="s">
        <v>1375</v>
      </c>
      <c r="AI162" t="s">
        <v>1375</v>
      </c>
      <c r="AJ162" t="s">
        <v>1375</v>
      </c>
      <c r="AK162" t="s">
        <v>1375</v>
      </c>
      <c r="AL162" t="s">
        <v>1376</v>
      </c>
      <c r="AQ162">
        <v>0</v>
      </c>
      <c r="AR162" t="s">
        <v>1329</v>
      </c>
      <c r="AS162">
        <v>0</v>
      </c>
      <c r="AT162">
        <v>0</v>
      </c>
      <c r="AW162">
        <v>0</v>
      </c>
      <c r="AZ162">
        <v>0</v>
      </c>
      <c r="BC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1</v>
      </c>
      <c r="CH162">
        <v>0</v>
      </c>
      <c r="CI162">
        <v>0</v>
      </c>
      <c r="CJ162">
        <v>0</v>
      </c>
      <c r="CK162">
        <v>0</v>
      </c>
      <c r="CL162">
        <v>0</v>
      </c>
      <c r="CM162">
        <v>0</v>
      </c>
      <c r="CN162">
        <v>0</v>
      </c>
      <c r="CO162">
        <v>0</v>
      </c>
      <c r="CP162">
        <v>0</v>
      </c>
      <c r="CQ162">
        <v>0</v>
      </c>
    </row>
    <row r="163" spans="1:95" hidden="1">
      <c r="A163" t="s">
        <v>1377</v>
      </c>
      <c r="B163" t="s">
        <v>985</v>
      </c>
      <c r="C163" t="s">
        <v>1269</v>
      </c>
      <c r="D163" t="s">
        <v>986</v>
      </c>
      <c r="E163" t="s">
        <v>13</v>
      </c>
      <c r="F163" t="s">
        <v>1378</v>
      </c>
      <c r="G163">
        <v>500000</v>
      </c>
      <c r="H163">
        <v>8</v>
      </c>
      <c r="I163">
        <f t="shared" si="2"/>
        <v>4000000</v>
      </c>
      <c r="J163">
        <v>35.506966200000001</v>
      </c>
      <c r="K163">
        <v>-120.67</v>
      </c>
      <c r="M163" t="s">
        <v>1379</v>
      </c>
      <c r="O163" t="s">
        <v>1380</v>
      </c>
      <c r="P163" t="s">
        <v>214</v>
      </c>
      <c r="R163" t="s">
        <v>107</v>
      </c>
      <c r="S163" t="s">
        <v>1381</v>
      </c>
      <c r="T163" t="s">
        <v>1382</v>
      </c>
      <c r="X163" t="s">
        <v>218</v>
      </c>
      <c r="AC163" t="s">
        <v>124</v>
      </c>
      <c r="AD163" t="s">
        <v>1383</v>
      </c>
      <c r="AE163">
        <v>0</v>
      </c>
      <c r="AF163" t="s">
        <v>1384</v>
      </c>
      <c r="AQ163">
        <v>0</v>
      </c>
      <c r="AR163" t="s">
        <v>1302</v>
      </c>
      <c r="AS163">
        <v>0</v>
      </c>
      <c r="AT163">
        <v>0</v>
      </c>
      <c r="AW163">
        <v>0</v>
      </c>
      <c r="AZ163">
        <v>0</v>
      </c>
      <c r="BC163">
        <v>0</v>
      </c>
      <c r="BO163">
        <v>0</v>
      </c>
      <c r="BP163">
        <v>0</v>
      </c>
      <c r="BQ163">
        <v>0</v>
      </c>
      <c r="BR163">
        <v>0</v>
      </c>
      <c r="BS163">
        <v>0</v>
      </c>
      <c r="BT163">
        <v>0</v>
      </c>
      <c r="BU163">
        <v>0</v>
      </c>
      <c r="BV163">
        <v>0</v>
      </c>
      <c r="BW163">
        <v>0</v>
      </c>
      <c r="BX163">
        <v>0</v>
      </c>
      <c r="BY163">
        <v>0</v>
      </c>
      <c r="BZ163">
        <v>1</v>
      </c>
      <c r="CA163">
        <v>0</v>
      </c>
      <c r="CB163">
        <v>0</v>
      </c>
      <c r="CC163">
        <v>0</v>
      </c>
      <c r="CD163">
        <v>0</v>
      </c>
      <c r="CE163">
        <v>0</v>
      </c>
      <c r="CF163">
        <v>0</v>
      </c>
      <c r="CG163">
        <v>0</v>
      </c>
      <c r="CH163">
        <v>0</v>
      </c>
      <c r="CI163">
        <v>0</v>
      </c>
      <c r="CJ163">
        <v>0</v>
      </c>
      <c r="CK163">
        <v>0</v>
      </c>
      <c r="CL163">
        <v>0</v>
      </c>
      <c r="CM163">
        <v>0</v>
      </c>
      <c r="CN163">
        <v>0</v>
      </c>
      <c r="CO163">
        <v>0</v>
      </c>
      <c r="CP163">
        <v>0</v>
      </c>
      <c r="CQ163">
        <v>0</v>
      </c>
    </row>
    <row r="164" spans="1:95" hidden="1">
      <c r="A164" t="s">
        <v>1385</v>
      </c>
      <c r="B164" t="s">
        <v>904</v>
      </c>
      <c r="C164" t="s">
        <v>826</v>
      </c>
      <c r="D164" t="s">
        <v>826</v>
      </c>
      <c r="E164" t="s">
        <v>146</v>
      </c>
      <c r="F164" t="s">
        <v>1386</v>
      </c>
      <c r="G164">
        <v>2</v>
      </c>
      <c r="H164">
        <v>5</v>
      </c>
      <c r="I164">
        <f t="shared" si="2"/>
        <v>10</v>
      </c>
      <c r="J164">
        <v>44</v>
      </c>
      <c r="K164">
        <v>-80</v>
      </c>
      <c r="M164" t="s">
        <v>1295</v>
      </c>
      <c r="O164" t="s">
        <v>1387</v>
      </c>
      <c r="P164" t="s">
        <v>194</v>
      </c>
      <c r="R164" t="s">
        <v>195</v>
      </c>
      <c r="S164" t="s">
        <v>1388</v>
      </c>
      <c r="U164" t="s">
        <v>1389</v>
      </c>
      <c r="X164" t="s">
        <v>198</v>
      </c>
      <c r="AC164" t="s">
        <v>124</v>
      </c>
      <c r="AD164" t="s">
        <v>1390</v>
      </c>
      <c r="AE164">
        <v>0</v>
      </c>
      <c r="AH164" t="s">
        <v>1391</v>
      </c>
      <c r="AI164" t="s">
        <v>1391</v>
      </c>
      <c r="AJ164" t="s">
        <v>1391</v>
      </c>
      <c r="AK164" t="s">
        <v>1391</v>
      </c>
      <c r="AL164" t="s">
        <v>1391</v>
      </c>
      <c r="AQ164">
        <v>0</v>
      </c>
      <c r="AR164" t="s">
        <v>1329</v>
      </c>
      <c r="AS164">
        <v>0</v>
      </c>
      <c r="AT164">
        <v>0</v>
      </c>
      <c r="AW164">
        <v>0</v>
      </c>
      <c r="AZ164">
        <v>0</v>
      </c>
      <c r="BC164">
        <v>0</v>
      </c>
      <c r="BO164">
        <v>0</v>
      </c>
      <c r="BP164">
        <v>0</v>
      </c>
      <c r="BQ164">
        <v>0</v>
      </c>
      <c r="BR164">
        <v>0</v>
      </c>
      <c r="BS164">
        <v>0</v>
      </c>
      <c r="BT164">
        <v>1</v>
      </c>
      <c r="BU164">
        <v>0</v>
      </c>
      <c r="BV164">
        <v>0</v>
      </c>
      <c r="BW164">
        <v>0</v>
      </c>
      <c r="BX164">
        <v>0</v>
      </c>
      <c r="BY164">
        <v>0</v>
      </c>
      <c r="BZ164">
        <v>0</v>
      </c>
      <c r="CA164">
        <v>0</v>
      </c>
      <c r="CB164">
        <v>0</v>
      </c>
      <c r="CC164">
        <v>0</v>
      </c>
      <c r="CD164">
        <v>0</v>
      </c>
      <c r="CE164">
        <v>0</v>
      </c>
      <c r="CF164">
        <v>0</v>
      </c>
      <c r="CG164">
        <v>0</v>
      </c>
      <c r="CH164">
        <v>0</v>
      </c>
      <c r="CI164">
        <v>1</v>
      </c>
      <c r="CJ164">
        <v>0</v>
      </c>
      <c r="CK164">
        <v>0</v>
      </c>
      <c r="CL164">
        <v>0</v>
      </c>
      <c r="CM164">
        <v>0</v>
      </c>
      <c r="CN164">
        <v>0</v>
      </c>
      <c r="CO164">
        <v>0</v>
      </c>
      <c r="CP164">
        <v>0</v>
      </c>
      <c r="CQ164">
        <v>0</v>
      </c>
    </row>
    <row r="165" spans="1:95" hidden="1">
      <c r="A165" t="s">
        <v>1392</v>
      </c>
      <c r="B165" t="s">
        <v>904</v>
      </c>
      <c r="C165" t="s">
        <v>904</v>
      </c>
      <c r="D165" t="s">
        <v>904</v>
      </c>
      <c r="E165" t="s">
        <v>13</v>
      </c>
      <c r="F165" t="s">
        <v>1393</v>
      </c>
      <c r="G165">
        <v>100000</v>
      </c>
      <c r="H165">
        <v>4</v>
      </c>
      <c r="I165">
        <f t="shared" si="2"/>
        <v>400000</v>
      </c>
      <c r="J165">
        <v>14.681887700000001</v>
      </c>
      <c r="K165">
        <v>77.599999999999994</v>
      </c>
      <c r="M165" t="s">
        <v>1394</v>
      </c>
      <c r="O165" t="s">
        <v>1395</v>
      </c>
      <c r="P165" t="s">
        <v>1396</v>
      </c>
      <c r="R165" t="s">
        <v>1183</v>
      </c>
      <c r="S165" t="s">
        <v>1397</v>
      </c>
      <c r="T165" t="s">
        <v>1398</v>
      </c>
      <c r="X165" t="s">
        <v>1007</v>
      </c>
      <c r="AC165" t="s">
        <v>95</v>
      </c>
      <c r="AD165" t="s">
        <v>1399</v>
      </c>
      <c r="AE165">
        <v>0</v>
      </c>
      <c r="AQ165">
        <v>0</v>
      </c>
      <c r="AR165" t="s">
        <v>1329</v>
      </c>
      <c r="AS165">
        <v>0</v>
      </c>
      <c r="AT165">
        <v>0</v>
      </c>
      <c r="AW165">
        <v>0</v>
      </c>
      <c r="AZ165">
        <v>0</v>
      </c>
      <c r="BC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1</v>
      </c>
    </row>
    <row r="166" spans="1:95" hidden="1">
      <c r="A166" t="s">
        <v>1400</v>
      </c>
      <c r="B166" t="s">
        <v>904</v>
      </c>
      <c r="C166" t="s">
        <v>826</v>
      </c>
      <c r="D166" t="s">
        <v>826</v>
      </c>
      <c r="E166" t="s">
        <v>13</v>
      </c>
      <c r="F166" t="s">
        <v>1401</v>
      </c>
      <c r="G166">
        <v>600</v>
      </c>
      <c r="H166">
        <v>0.5</v>
      </c>
      <c r="I166">
        <f t="shared" si="2"/>
        <v>300</v>
      </c>
      <c r="J166">
        <v>39.158168000000003</v>
      </c>
      <c r="K166">
        <v>-75.52</v>
      </c>
      <c r="M166" t="s">
        <v>1402</v>
      </c>
      <c r="O166" t="s">
        <v>1403</v>
      </c>
      <c r="P166" t="s">
        <v>1404</v>
      </c>
      <c r="R166" t="s">
        <v>107</v>
      </c>
      <c r="S166" t="s">
        <v>1405</v>
      </c>
      <c r="T166" t="s">
        <v>1406</v>
      </c>
      <c r="X166" t="s">
        <v>376</v>
      </c>
      <c r="AC166" t="s">
        <v>95</v>
      </c>
      <c r="AD166" t="s">
        <v>1407</v>
      </c>
      <c r="AE166">
        <v>0</v>
      </c>
      <c r="AH166" t="s">
        <v>1408</v>
      </c>
      <c r="AL166" t="s">
        <v>1409</v>
      </c>
      <c r="AM166" t="s">
        <v>1409</v>
      </c>
      <c r="AQ166">
        <v>20</v>
      </c>
      <c r="AR166" t="s">
        <v>1410</v>
      </c>
      <c r="AS166">
        <v>0</v>
      </c>
      <c r="AT166">
        <v>0</v>
      </c>
      <c r="AW166">
        <v>0</v>
      </c>
      <c r="AZ166">
        <v>0</v>
      </c>
      <c r="BC166">
        <v>0</v>
      </c>
      <c r="BO166">
        <v>0</v>
      </c>
      <c r="BP166">
        <v>0</v>
      </c>
      <c r="BQ166">
        <v>0</v>
      </c>
      <c r="BR166">
        <v>0</v>
      </c>
      <c r="BS166">
        <v>0</v>
      </c>
      <c r="BT166">
        <v>1</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row>
    <row r="167" spans="1:95" hidden="1">
      <c r="A167" t="s">
        <v>1411</v>
      </c>
      <c r="B167" t="s">
        <v>904</v>
      </c>
      <c r="C167" t="s">
        <v>826</v>
      </c>
      <c r="D167" t="s">
        <v>826</v>
      </c>
      <c r="E167" t="s">
        <v>13</v>
      </c>
      <c r="F167" t="s">
        <v>1412</v>
      </c>
      <c r="G167">
        <v>30000</v>
      </c>
      <c r="H167">
        <v>4</v>
      </c>
      <c r="I167">
        <f t="shared" si="2"/>
        <v>120000</v>
      </c>
      <c r="J167">
        <v>27.257895699999999</v>
      </c>
      <c r="K167">
        <v>33.81</v>
      </c>
      <c r="M167" t="s">
        <v>908</v>
      </c>
      <c r="O167" t="s">
        <v>1413</v>
      </c>
      <c r="P167" t="s">
        <v>1414</v>
      </c>
      <c r="R167" t="s">
        <v>1415</v>
      </c>
      <c r="S167" t="s">
        <v>1416</v>
      </c>
      <c r="T167" t="s">
        <v>1417</v>
      </c>
      <c r="X167" t="s">
        <v>1007</v>
      </c>
      <c r="AC167" t="s">
        <v>112</v>
      </c>
      <c r="AD167" t="s">
        <v>1418</v>
      </c>
      <c r="AE167">
        <v>0</v>
      </c>
      <c r="AH167" t="s">
        <v>1419</v>
      </c>
      <c r="AI167" t="s">
        <v>1419</v>
      </c>
      <c r="AL167" t="s">
        <v>1419</v>
      </c>
      <c r="AM167" t="s">
        <v>1419</v>
      </c>
      <c r="AQ167">
        <v>0</v>
      </c>
      <c r="AR167" t="s">
        <v>1007</v>
      </c>
      <c r="AS167">
        <v>0</v>
      </c>
      <c r="AT167">
        <v>0</v>
      </c>
      <c r="AU167" t="s">
        <v>234</v>
      </c>
      <c r="AV167" t="s">
        <v>1420</v>
      </c>
      <c r="AW167">
        <v>89000000</v>
      </c>
      <c r="AZ167">
        <v>0</v>
      </c>
      <c r="BC167">
        <v>0</v>
      </c>
      <c r="BO167">
        <v>0</v>
      </c>
      <c r="BP167">
        <v>0</v>
      </c>
      <c r="BQ167">
        <v>0</v>
      </c>
      <c r="BR167">
        <v>0</v>
      </c>
      <c r="BS167">
        <v>0</v>
      </c>
      <c r="BT167">
        <v>0</v>
      </c>
      <c r="BU167">
        <v>0</v>
      </c>
      <c r="BV167">
        <v>0</v>
      </c>
      <c r="BW167">
        <v>0</v>
      </c>
      <c r="BX167">
        <v>0</v>
      </c>
      <c r="BY167">
        <v>0</v>
      </c>
      <c r="BZ167">
        <v>0</v>
      </c>
      <c r="CA167">
        <v>0</v>
      </c>
      <c r="CB167">
        <v>0</v>
      </c>
      <c r="CC167">
        <v>0</v>
      </c>
      <c r="CD167">
        <v>0</v>
      </c>
      <c r="CE167">
        <v>1</v>
      </c>
      <c r="CF167">
        <v>0</v>
      </c>
      <c r="CG167">
        <v>0</v>
      </c>
      <c r="CH167">
        <v>1</v>
      </c>
      <c r="CI167">
        <v>0</v>
      </c>
      <c r="CJ167">
        <v>0</v>
      </c>
      <c r="CK167">
        <v>0</v>
      </c>
      <c r="CL167">
        <v>0</v>
      </c>
      <c r="CM167">
        <v>0</v>
      </c>
      <c r="CN167">
        <v>0</v>
      </c>
      <c r="CO167">
        <v>0</v>
      </c>
      <c r="CP167">
        <v>0</v>
      </c>
      <c r="CQ167">
        <v>0</v>
      </c>
    </row>
    <row r="168" spans="1:95" hidden="1">
      <c r="A168" t="s">
        <v>1421</v>
      </c>
      <c r="B168" t="s">
        <v>904</v>
      </c>
      <c r="C168" t="s">
        <v>1313</v>
      </c>
      <c r="D168" t="s">
        <v>1112</v>
      </c>
      <c r="E168" t="s">
        <v>13</v>
      </c>
      <c r="F168" t="s">
        <v>1422</v>
      </c>
      <c r="G168">
        <v>10</v>
      </c>
      <c r="H168">
        <v>4</v>
      </c>
      <c r="I168">
        <f t="shared" si="2"/>
        <v>40</v>
      </c>
      <c r="J168">
        <v>51.165691000000002</v>
      </c>
      <c r="K168">
        <v>10.45</v>
      </c>
      <c r="M168" t="s">
        <v>1295</v>
      </c>
      <c r="O168" t="s">
        <v>1423</v>
      </c>
      <c r="P168" t="s">
        <v>1423</v>
      </c>
      <c r="R168" t="s">
        <v>303</v>
      </c>
      <c r="S168" t="s">
        <v>1424</v>
      </c>
      <c r="T168" t="s">
        <v>1425</v>
      </c>
      <c r="X168" t="s">
        <v>1007</v>
      </c>
      <c r="AC168" t="s">
        <v>124</v>
      </c>
      <c r="AD168" t="s">
        <v>1426</v>
      </c>
      <c r="AE168">
        <v>0</v>
      </c>
      <c r="AH168" t="s">
        <v>1427</v>
      </c>
      <c r="AQ168">
        <v>0</v>
      </c>
      <c r="AR168" t="s">
        <v>1302</v>
      </c>
      <c r="AS168">
        <v>0</v>
      </c>
      <c r="AT168">
        <v>0</v>
      </c>
      <c r="AW168">
        <v>0</v>
      </c>
      <c r="AZ168">
        <v>0</v>
      </c>
      <c r="BC168">
        <v>0</v>
      </c>
      <c r="BO168">
        <v>0</v>
      </c>
      <c r="BP168">
        <v>0</v>
      </c>
      <c r="BQ168">
        <v>0</v>
      </c>
      <c r="BR168">
        <v>0</v>
      </c>
      <c r="BS168">
        <v>0</v>
      </c>
      <c r="BT168">
        <v>1</v>
      </c>
      <c r="BU168">
        <v>0</v>
      </c>
      <c r="BV168">
        <v>0</v>
      </c>
      <c r="BW168">
        <v>0</v>
      </c>
      <c r="BX168">
        <v>0</v>
      </c>
      <c r="BY168">
        <v>0</v>
      </c>
      <c r="BZ168">
        <v>0</v>
      </c>
      <c r="CA168">
        <v>0</v>
      </c>
      <c r="CB168">
        <v>0</v>
      </c>
      <c r="CC168">
        <v>0</v>
      </c>
      <c r="CD168">
        <v>0</v>
      </c>
      <c r="CE168">
        <v>0</v>
      </c>
      <c r="CF168">
        <v>0</v>
      </c>
      <c r="CG168">
        <v>0</v>
      </c>
      <c r="CH168">
        <v>0</v>
      </c>
      <c r="CI168">
        <v>1</v>
      </c>
      <c r="CJ168">
        <v>0</v>
      </c>
      <c r="CK168">
        <v>0</v>
      </c>
      <c r="CL168">
        <v>0</v>
      </c>
      <c r="CM168">
        <v>0</v>
      </c>
      <c r="CN168">
        <v>0</v>
      </c>
      <c r="CO168">
        <v>0</v>
      </c>
      <c r="CP168">
        <v>0</v>
      </c>
      <c r="CQ168">
        <v>0</v>
      </c>
    </row>
    <row r="169" spans="1:95" hidden="1">
      <c r="A169" t="s">
        <v>1428</v>
      </c>
      <c r="B169" t="s">
        <v>904</v>
      </c>
      <c r="C169" t="s">
        <v>1313</v>
      </c>
      <c r="D169" t="s">
        <v>1112</v>
      </c>
      <c r="E169" t="s">
        <v>13</v>
      </c>
      <c r="F169" t="s">
        <v>1429</v>
      </c>
      <c r="G169">
        <v>40</v>
      </c>
      <c r="H169">
        <v>4</v>
      </c>
      <c r="I169">
        <f t="shared" si="2"/>
        <v>160</v>
      </c>
      <c r="J169">
        <v>55.378050999999999</v>
      </c>
      <c r="K169">
        <v>-3.44</v>
      </c>
      <c r="M169" t="s">
        <v>1430</v>
      </c>
      <c r="O169" t="s">
        <v>1423</v>
      </c>
      <c r="P169" t="s">
        <v>1423</v>
      </c>
      <c r="R169" t="s">
        <v>119</v>
      </c>
      <c r="S169" t="s">
        <v>1424</v>
      </c>
      <c r="T169" t="s">
        <v>1425</v>
      </c>
      <c r="X169" t="s">
        <v>1007</v>
      </c>
      <c r="AC169" t="s">
        <v>112</v>
      </c>
      <c r="AD169" t="s">
        <v>1426</v>
      </c>
      <c r="AE169">
        <v>0</v>
      </c>
      <c r="AH169" t="s">
        <v>1427</v>
      </c>
      <c r="AQ169">
        <v>0</v>
      </c>
      <c r="AR169" t="s">
        <v>1302</v>
      </c>
      <c r="AS169">
        <v>0</v>
      </c>
      <c r="AT169">
        <v>0</v>
      </c>
      <c r="AW169">
        <v>0</v>
      </c>
      <c r="AZ169">
        <v>0</v>
      </c>
      <c r="BC169">
        <v>0</v>
      </c>
      <c r="BO169">
        <v>0</v>
      </c>
      <c r="BP169">
        <v>0</v>
      </c>
      <c r="BQ169">
        <v>0</v>
      </c>
      <c r="BR169">
        <v>0</v>
      </c>
      <c r="BS169">
        <v>0</v>
      </c>
      <c r="BT169">
        <v>1</v>
      </c>
      <c r="BU169">
        <v>0</v>
      </c>
      <c r="BV169">
        <v>0</v>
      </c>
      <c r="BW169">
        <v>0</v>
      </c>
      <c r="BX169">
        <v>0</v>
      </c>
      <c r="BY169">
        <v>1</v>
      </c>
      <c r="BZ169">
        <v>0</v>
      </c>
      <c r="CA169">
        <v>0</v>
      </c>
      <c r="CB169">
        <v>0</v>
      </c>
      <c r="CC169">
        <v>0</v>
      </c>
      <c r="CD169">
        <v>0</v>
      </c>
      <c r="CE169">
        <v>0</v>
      </c>
      <c r="CF169">
        <v>0</v>
      </c>
      <c r="CG169">
        <v>0</v>
      </c>
      <c r="CH169">
        <v>0</v>
      </c>
      <c r="CI169">
        <v>0</v>
      </c>
      <c r="CJ169">
        <v>0</v>
      </c>
      <c r="CK169">
        <v>0</v>
      </c>
      <c r="CL169">
        <v>0</v>
      </c>
      <c r="CM169">
        <v>0</v>
      </c>
      <c r="CN169">
        <v>0</v>
      </c>
      <c r="CO169">
        <v>0</v>
      </c>
      <c r="CP169">
        <v>0</v>
      </c>
      <c r="CQ169">
        <v>0</v>
      </c>
    </row>
    <row r="170" spans="1:95" hidden="1">
      <c r="A170" t="s">
        <v>1431</v>
      </c>
      <c r="B170" t="s">
        <v>904</v>
      </c>
      <c r="C170" t="s">
        <v>826</v>
      </c>
      <c r="D170" t="s">
        <v>826</v>
      </c>
      <c r="E170" t="s">
        <v>146</v>
      </c>
      <c r="F170" t="s">
        <v>1432</v>
      </c>
      <c r="G170">
        <v>2</v>
      </c>
      <c r="H170">
        <v>3.5</v>
      </c>
      <c r="I170">
        <f t="shared" si="2"/>
        <v>7</v>
      </c>
      <c r="J170">
        <v>51</v>
      </c>
      <c r="K170">
        <v>-3</v>
      </c>
      <c r="M170" t="s">
        <v>1295</v>
      </c>
      <c r="O170" t="s">
        <v>1433</v>
      </c>
      <c r="P170" t="s">
        <v>1434</v>
      </c>
      <c r="R170" t="s">
        <v>119</v>
      </c>
      <c r="S170" t="s">
        <v>1435</v>
      </c>
      <c r="U170" t="s">
        <v>1436</v>
      </c>
      <c r="X170" t="s">
        <v>1007</v>
      </c>
      <c r="AC170" t="s">
        <v>124</v>
      </c>
      <c r="AD170" t="s">
        <v>1437</v>
      </c>
      <c r="AE170">
        <v>0</v>
      </c>
      <c r="AH170" t="s">
        <v>1076</v>
      </c>
      <c r="AI170" t="s">
        <v>1438</v>
      </c>
      <c r="AJ170" t="s">
        <v>1438</v>
      </c>
      <c r="AK170" t="s">
        <v>1438</v>
      </c>
      <c r="AL170" t="s">
        <v>1438</v>
      </c>
      <c r="AM170" t="s">
        <v>1438</v>
      </c>
      <c r="AQ170">
        <v>0</v>
      </c>
      <c r="AR170" t="s">
        <v>1007</v>
      </c>
      <c r="AS170">
        <v>0</v>
      </c>
      <c r="AT170">
        <v>0</v>
      </c>
      <c r="AW170">
        <v>0</v>
      </c>
      <c r="AZ170">
        <v>0</v>
      </c>
      <c r="BC170">
        <v>0</v>
      </c>
      <c r="BO170">
        <v>0</v>
      </c>
      <c r="BP170">
        <v>0</v>
      </c>
      <c r="BQ170">
        <v>0</v>
      </c>
      <c r="BR170">
        <v>0</v>
      </c>
      <c r="BS170">
        <v>0</v>
      </c>
      <c r="BT170">
        <v>1</v>
      </c>
      <c r="BU170">
        <v>0</v>
      </c>
      <c r="BV170">
        <v>0</v>
      </c>
      <c r="BW170">
        <v>0</v>
      </c>
      <c r="BX170">
        <v>0</v>
      </c>
      <c r="BY170">
        <v>0</v>
      </c>
      <c r="BZ170">
        <v>0</v>
      </c>
      <c r="CA170">
        <v>0</v>
      </c>
      <c r="CB170">
        <v>0</v>
      </c>
      <c r="CC170">
        <v>0</v>
      </c>
      <c r="CD170">
        <v>0</v>
      </c>
      <c r="CE170">
        <v>0</v>
      </c>
      <c r="CF170">
        <v>0</v>
      </c>
      <c r="CG170">
        <v>0</v>
      </c>
      <c r="CH170">
        <v>0</v>
      </c>
      <c r="CI170">
        <v>1</v>
      </c>
      <c r="CJ170">
        <v>0</v>
      </c>
      <c r="CK170">
        <v>0</v>
      </c>
      <c r="CL170">
        <v>0</v>
      </c>
      <c r="CM170">
        <v>0</v>
      </c>
      <c r="CN170">
        <v>0</v>
      </c>
      <c r="CO170">
        <v>0</v>
      </c>
      <c r="CP170">
        <v>0</v>
      </c>
      <c r="CQ170">
        <v>0</v>
      </c>
    </row>
    <row r="171" spans="1:95" hidden="1">
      <c r="A171" t="s">
        <v>1439</v>
      </c>
      <c r="B171" t="s">
        <v>904</v>
      </c>
      <c r="C171" t="s">
        <v>1313</v>
      </c>
      <c r="D171" t="s">
        <v>1112</v>
      </c>
      <c r="E171" t="s">
        <v>146</v>
      </c>
      <c r="F171" t="s">
        <v>1440</v>
      </c>
      <c r="G171">
        <v>200</v>
      </c>
      <c r="H171">
        <v>2</v>
      </c>
      <c r="I171">
        <f t="shared" si="2"/>
        <v>400</v>
      </c>
      <c r="J171">
        <v>46.104979800000002</v>
      </c>
      <c r="K171">
        <v>7.08</v>
      </c>
      <c r="M171" t="s">
        <v>1441</v>
      </c>
      <c r="O171" t="s">
        <v>1442</v>
      </c>
      <c r="P171" t="s">
        <v>1443</v>
      </c>
      <c r="R171" t="s">
        <v>499</v>
      </c>
      <c r="S171" t="s">
        <v>1444</v>
      </c>
      <c r="U171" t="s">
        <v>1445</v>
      </c>
      <c r="X171" t="s">
        <v>1007</v>
      </c>
      <c r="AC171" t="s">
        <v>124</v>
      </c>
      <c r="AD171" t="s">
        <v>1446</v>
      </c>
      <c r="AE171">
        <v>0</v>
      </c>
      <c r="AQ171">
        <v>0</v>
      </c>
      <c r="AR171" t="s">
        <v>1007</v>
      </c>
      <c r="AS171">
        <v>0</v>
      </c>
      <c r="AT171">
        <v>0</v>
      </c>
      <c r="AW171">
        <v>0</v>
      </c>
      <c r="AZ171">
        <v>0</v>
      </c>
      <c r="BC171">
        <v>0</v>
      </c>
      <c r="BO171">
        <v>0</v>
      </c>
      <c r="BP171">
        <v>0</v>
      </c>
      <c r="BQ171">
        <v>0</v>
      </c>
      <c r="BR171">
        <v>0</v>
      </c>
      <c r="BS171">
        <v>0</v>
      </c>
      <c r="BT171">
        <v>1</v>
      </c>
      <c r="BU171">
        <v>0</v>
      </c>
      <c r="BV171">
        <v>0</v>
      </c>
      <c r="BW171">
        <v>0</v>
      </c>
      <c r="BX171">
        <v>0</v>
      </c>
      <c r="BY171">
        <v>0</v>
      </c>
      <c r="BZ171">
        <v>0</v>
      </c>
      <c r="CA171">
        <v>0</v>
      </c>
      <c r="CB171">
        <v>0</v>
      </c>
      <c r="CC171">
        <v>0</v>
      </c>
      <c r="CD171">
        <v>0</v>
      </c>
      <c r="CE171">
        <v>0</v>
      </c>
      <c r="CF171">
        <v>0</v>
      </c>
      <c r="CG171">
        <v>0</v>
      </c>
      <c r="CH171">
        <v>1</v>
      </c>
      <c r="CI171">
        <v>0</v>
      </c>
      <c r="CJ171">
        <v>0</v>
      </c>
      <c r="CK171">
        <v>0</v>
      </c>
      <c r="CL171">
        <v>0</v>
      </c>
      <c r="CM171">
        <v>0</v>
      </c>
      <c r="CN171">
        <v>0</v>
      </c>
      <c r="CO171">
        <v>0</v>
      </c>
      <c r="CP171">
        <v>0</v>
      </c>
      <c r="CQ171">
        <v>0</v>
      </c>
    </row>
    <row r="172" spans="1:95" hidden="1">
      <c r="A172" t="s">
        <v>1447</v>
      </c>
      <c r="B172" t="s">
        <v>904</v>
      </c>
      <c r="C172" t="s">
        <v>826</v>
      </c>
      <c r="D172" t="s">
        <v>826</v>
      </c>
      <c r="E172" t="s">
        <v>13</v>
      </c>
      <c r="F172" t="s">
        <v>1448</v>
      </c>
      <c r="G172">
        <v>1</v>
      </c>
      <c r="H172">
        <v>0</v>
      </c>
      <c r="I172">
        <f t="shared" si="2"/>
        <v>0</v>
      </c>
      <c r="J172">
        <v>42</v>
      </c>
      <c r="K172">
        <v>-71</v>
      </c>
      <c r="M172" t="s">
        <v>1449</v>
      </c>
      <c r="O172" t="s">
        <v>1450</v>
      </c>
      <c r="P172" t="s">
        <v>391</v>
      </c>
      <c r="R172" t="s">
        <v>107</v>
      </c>
      <c r="S172" t="s">
        <v>1451</v>
      </c>
      <c r="T172" t="s">
        <v>1452</v>
      </c>
      <c r="X172" t="s">
        <v>394</v>
      </c>
      <c r="AB172" t="s">
        <v>94</v>
      </c>
      <c r="AC172" t="s">
        <v>124</v>
      </c>
      <c r="AD172" t="s">
        <v>1453</v>
      </c>
      <c r="AE172">
        <v>0</v>
      </c>
      <c r="AQ172">
        <v>0</v>
      </c>
      <c r="AR172" t="s">
        <v>1007</v>
      </c>
      <c r="AS172">
        <v>0</v>
      </c>
      <c r="AT172">
        <v>0</v>
      </c>
      <c r="AU172" t="s">
        <v>296</v>
      </c>
      <c r="AV172" t="s">
        <v>1454</v>
      </c>
      <c r="AW172">
        <v>0</v>
      </c>
      <c r="AZ172">
        <v>0</v>
      </c>
      <c r="BC172">
        <v>0</v>
      </c>
      <c r="BO172">
        <v>0</v>
      </c>
      <c r="BP172">
        <v>0</v>
      </c>
      <c r="BQ172">
        <v>0</v>
      </c>
      <c r="BR172">
        <v>0</v>
      </c>
      <c r="BS172">
        <v>0</v>
      </c>
      <c r="BT172">
        <v>0</v>
      </c>
      <c r="BU172">
        <v>0</v>
      </c>
      <c r="BV172">
        <v>0</v>
      </c>
      <c r="BW172">
        <v>0</v>
      </c>
      <c r="BX172">
        <v>0</v>
      </c>
      <c r="BY172">
        <v>0</v>
      </c>
      <c r="BZ172">
        <v>0</v>
      </c>
      <c r="CA172">
        <v>0</v>
      </c>
      <c r="CB172">
        <v>0</v>
      </c>
      <c r="CC172">
        <v>1</v>
      </c>
      <c r="CD172">
        <v>0</v>
      </c>
      <c r="CE172">
        <v>0</v>
      </c>
      <c r="CF172">
        <v>0</v>
      </c>
      <c r="CG172">
        <v>0</v>
      </c>
      <c r="CH172">
        <v>0</v>
      </c>
      <c r="CI172">
        <v>1</v>
      </c>
      <c r="CJ172">
        <v>0</v>
      </c>
      <c r="CK172">
        <v>0</v>
      </c>
      <c r="CL172">
        <v>0</v>
      </c>
      <c r="CM172">
        <v>0</v>
      </c>
      <c r="CN172">
        <v>0</v>
      </c>
      <c r="CO172">
        <v>0</v>
      </c>
      <c r="CP172">
        <v>0</v>
      </c>
      <c r="CQ172">
        <v>0</v>
      </c>
    </row>
    <row r="173" spans="1:95" hidden="1">
      <c r="A173" t="s">
        <v>1455</v>
      </c>
      <c r="B173" t="s">
        <v>904</v>
      </c>
      <c r="C173" t="s">
        <v>826</v>
      </c>
      <c r="D173" t="s">
        <v>826</v>
      </c>
      <c r="E173" t="s">
        <v>13</v>
      </c>
      <c r="F173" t="s">
        <v>1456</v>
      </c>
      <c r="G173">
        <v>1</v>
      </c>
      <c r="H173">
        <v>0</v>
      </c>
      <c r="I173">
        <f t="shared" si="2"/>
        <v>0</v>
      </c>
      <c r="J173">
        <v>43</v>
      </c>
      <c r="K173">
        <v>-72</v>
      </c>
      <c r="M173" t="s">
        <v>1449</v>
      </c>
      <c r="O173" t="s">
        <v>1457</v>
      </c>
      <c r="P173" t="s">
        <v>391</v>
      </c>
      <c r="R173" t="s">
        <v>107</v>
      </c>
      <c r="S173" t="s">
        <v>1451</v>
      </c>
      <c r="T173" t="s">
        <v>1452</v>
      </c>
      <c r="X173" t="s">
        <v>394</v>
      </c>
      <c r="AB173" t="s">
        <v>94</v>
      </c>
      <c r="AC173" t="s">
        <v>124</v>
      </c>
      <c r="AD173" t="s">
        <v>1458</v>
      </c>
      <c r="AE173">
        <v>0</v>
      </c>
      <c r="AQ173">
        <v>0</v>
      </c>
      <c r="AR173" t="s">
        <v>1007</v>
      </c>
      <c r="AS173">
        <v>0</v>
      </c>
      <c r="AT173">
        <v>0</v>
      </c>
      <c r="AU173" t="s">
        <v>296</v>
      </c>
      <c r="AV173" t="s">
        <v>1454</v>
      </c>
      <c r="AW173">
        <v>0</v>
      </c>
      <c r="AZ173">
        <v>0</v>
      </c>
      <c r="BC173">
        <v>0</v>
      </c>
      <c r="BO173">
        <v>0</v>
      </c>
      <c r="BP173">
        <v>0</v>
      </c>
      <c r="BQ173">
        <v>0</v>
      </c>
      <c r="BR173">
        <v>0</v>
      </c>
      <c r="BS173">
        <v>0</v>
      </c>
      <c r="BT173">
        <v>0</v>
      </c>
      <c r="BU173">
        <v>0</v>
      </c>
      <c r="BV173">
        <v>0</v>
      </c>
      <c r="BW173">
        <v>0</v>
      </c>
      <c r="BX173">
        <v>0</v>
      </c>
      <c r="BY173">
        <v>0</v>
      </c>
      <c r="BZ173">
        <v>0</v>
      </c>
      <c r="CA173">
        <v>0</v>
      </c>
      <c r="CB173">
        <v>0</v>
      </c>
      <c r="CC173">
        <v>1</v>
      </c>
      <c r="CD173">
        <v>0</v>
      </c>
      <c r="CE173">
        <v>0</v>
      </c>
      <c r="CF173">
        <v>0</v>
      </c>
      <c r="CG173">
        <v>0</v>
      </c>
      <c r="CH173">
        <v>0</v>
      </c>
      <c r="CI173">
        <v>1</v>
      </c>
      <c r="CJ173">
        <v>0</v>
      </c>
      <c r="CK173">
        <v>0</v>
      </c>
      <c r="CL173">
        <v>0</v>
      </c>
      <c r="CM173">
        <v>0</v>
      </c>
      <c r="CN173">
        <v>0</v>
      </c>
      <c r="CO173">
        <v>0</v>
      </c>
      <c r="CP173">
        <v>0</v>
      </c>
      <c r="CQ173">
        <v>0</v>
      </c>
    </row>
    <row r="174" spans="1:95" hidden="1">
      <c r="A174" t="s">
        <v>1459</v>
      </c>
      <c r="B174" t="s">
        <v>904</v>
      </c>
      <c r="C174" t="s">
        <v>826</v>
      </c>
      <c r="D174" t="s">
        <v>826</v>
      </c>
      <c r="E174" t="s">
        <v>13</v>
      </c>
      <c r="F174" t="s">
        <v>1460</v>
      </c>
      <c r="G174">
        <v>1</v>
      </c>
      <c r="H174">
        <v>0</v>
      </c>
      <c r="I174">
        <f t="shared" si="2"/>
        <v>0</v>
      </c>
      <c r="J174">
        <v>42</v>
      </c>
      <c r="K174">
        <v>-71</v>
      </c>
      <c r="M174" t="s">
        <v>1449</v>
      </c>
      <c r="O174" t="s">
        <v>1461</v>
      </c>
      <c r="P174" t="s">
        <v>391</v>
      </c>
      <c r="R174" t="s">
        <v>107</v>
      </c>
      <c r="S174" t="s">
        <v>1451</v>
      </c>
      <c r="T174" t="s">
        <v>1452</v>
      </c>
      <c r="X174" t="s">
        <v>394</v>
      </c>
      <c r="AB174" t="s">
        <v>94</v>
      </c>
      <c r="AC174" t="s">
        <v>124</v>
      </c>
      <c r="AD174" t="s">
        <v>1462</v>
      </c>
      <c r="AE174">
        <v>0</v>
      </c>
      <c r="AQ174">
        <v>0</v>
      </c>
      <c r="AR174" t="s">
        <v>1007</v>
      </c>
      <c r="AS174">
        <v>0</v>
      </c>
      <c r="AT174">
        <v>0</v>
      </c>
      <c r="AU174" t="s">
        <v>296</v>
      </c>
      <c r="AV174" t="s">
        <v>1454</v>
      </c>
      <c r="AW174">
        <v>0</v>
      </c>
      <c r="AZ174">
        <v>0</v>
      </c>
      <c r="BC174">
        <v>0</v>
      </c>
      <c r="BO174">
        <v>0</v>
      </c>
      <c r="BP174">
        <v>0</v>
      </c>
      <c r="BQ174">
        <v>0</v>
      </c>
      <c r="BR174">
        <v>0</v>
      </c>
      <c r="BS174">
        <v>0</v>
      </c>
      <c r="BT174">
        <v>0</v>
      </c>
      <c r="BU174">
        <v>0</v>
      </c>
      <c r="BV174">
        <v>0</v>
      </c>
      <c r="BW174">
        <v>0</v>
      </c>
      <c r="BX174">
        <v>0</v>
      </c>
      <c r="BY174">
        <v>0</v>
      </c>
      <c r="BZ174">
        <v>0</v>
      </c>
      <c r="CA174">
        <v>0</v>
      </c>
      <c r="CB174">
        <v>0</v>
      </c>
      <c r="CC174">
        <v>1</v>
      </c>
      <c r="CD174">
        <v>0</v>
      </c>
      <c r="CE174">
        <v>0</v>
      </c>
      <c r="CF174">
        <v>0</v>
      </c>
      <c r="CG174">
        <v>0</v>
      </c>
      <c r="CH174">
        <v>0</v>
      </c>
      <c r="CI174">
        <v>1</v>
      </c>
      <c r="CJ174">
        <v>0</v>
      </c>
      <c r="CK174">
        <v>0</v>
      </c>
      <c r="CL174">
        <v>0</v>
      </c>
      <c r="CM174">
        <v>0</v>
      </c>
      <c r="CN174">
        <v>0</v>
      </c>
      <c r="CO174">
        <v>0</v>
      </c>
      <c r="CP174">
        <v>0</v>
      </c>
      <c r="CQ174">
        <v>0</v>
      </c>
    </row>
    <row r="175" spans="1:95" hidden="1">
      <c r="A175" t="s">
        <v>1463</v>
      </c>
      <c r="B175" t="s">
        <v>904</v>
      </c>
      <c r="C175" t="s">
        <v>904</v>
      </c>
      <c r="D175" t="s">
        <v>1464</v>
      </c>
      <c r="E175" t="s">
        <v>146</v>
      </c>
      <c r="F175" t="s">
        <v>1465</v>
      </c>
      <c r="G175">
        <v>7</v>
      </c>
      <c r="H175">
        <v>10</v>
      </c>
      <c r="I175">
        <f t="shared" si="2"/>
        <v>70</v>
      </c>
      <c r="J175">
        <v>53</v>
      </c>
      <c r="K175">
        <v>-6</v>
      </c>
      <c r="M175" t="s">
        <v>1466</v>
      </c>
      <c r="O175" t="s">
        <v>1467</v>
      </c>
      <c r="P175" t="s">
        <v>634</v>
      </c>
      <c r="R175" t="s">
        <v>204</v>
      </c>
      <c r="S175" t="s">
        <v>1468</v>
      </c>
      <c r="T175" t="s">
        <v>1469</v>
      </c>
      <c r="X175" t="s">
        <v>1007</v>
      </c>
      <c r="Y175" t="s">
        <v>1470</v>
      </c>
      <c r="Z175" t="s">
        <v>92</v>
      </c>
      <c r="AC175" t="s">
        <v>112</v>
      </c>
      <c r="AD175" t="s">
        <v>1471</v>
      </c>
      <c r="AE175">
        <v>0</v>
      </c>
      <c r="AH175" t="s">
        <v>1472</v>
      </c>
      <c r="AI175" t="s">
        <v>1471</v>
      </c>
      <c r="AQ175">
        <v>0</v>
      </c>
      <c r="AS175">
        <v>0</v>
      </c>
      <c r="AT175">
        <v>0</v>
      </c>
      <c r="AW175">
        <v>0</v>
      </c>
      <c r="AZ175">
        <v>0</v>
      </c>
      <c r="BC175">
        <v>0</v>
      </c>
      <c r="BO175">
        <v>0</v>
      </c>
      <c r="BP175">
        <v>0</v>
      </c>
      <c r="BQ175">
        <v>0</v>
      </c>
      <c r="BR175">
        <v>0</v>
      </c>
      <c r="BS175">
        <v>0</v>
      </c>
      <c r="BT175">
        <v>0</v>
      </c>
      <c r="BU175">
        <v>0</v>
      </c>
      <c r="BV175">
        <v>0</v>
      </c>
      <c r="BW175">
        <v>0</v>
      </c>
      <c r="BX175">
        <v>0</v>
      </c>
      <c r="BY175">
        <v>0</v>
      </c>
      <c r="BZ175">
        <v>1</v>
      </c>
      <c r="CA175">
        <v>1</v>
      </c>
      <c r="CB175">
        <v>0</v>
      </c>
      <c r="CC175">
        <v>0</v>
      </c>
      <c r="CD175">
        <v>0</v>
      </c>
      <c r="CE175">
        <v>0</v>
      </c>
      <c r="CF175">
        <v>0</v>
      </c>
      <c r="CG175">
        <v>0</v>
      </c>
      <c r="CH175">
        <v>0</v>
      </c>
      <c r="CI175">
        <v>0</v>
      </c>
      <c r="CJ175">
        <v>0</v>
      </c>
      <c r="CK175">
        <v>0</v>
      </c>
      <c r="CL175">
        <v>0</v>
      </c>
      <c r="CM175">
        <v>0</v>
      </c>
      <c r="CN175">
        <v>0</v>
      </c>
      <c r="CO175">
        <v>0</v>
      </c>
      <c r="CP175">
        <v>0</v>
      </c>
      <c r="CQ175">
        <v>0</v>
      </c>
    </row>
    <row r="176" spans="1:95" hidden="1">
      <c r="A176" t="s">
        <v>1473</v>
      </c>
      <c r="B176" t="s">
        <v>904</v>
      </c>
      <c r="C176" t="s">
        <v>826</v>
      </c>
      <c r="D176" t="s">
        <v>826</v>
      </c>
      <c r="E176" t="s">
        <v>146</v>
      </c>
      <c r="F176" t="s">
        <v>1474</v>
      </c>
      <c r="G176">
        <v>55</v>
      </c>
      <c r="H176">
        <v>2</v>
      </c>
      <c r="I176">
        <f t="shared" si="2"/>
        <v>110</v>
      </c>
      <c r="J176">
        <v>49</v>
      </c>
      <c r="K176">
        <v>7</v>
      </c>
      <c r="M176" t="s">
        <v>1475</v>
      </c>
      <c r="O176" t="s">
        <v>1476</v>
      </c>
      <c r="P176" t="s">
        <v>1477</v>
      </c>
      <c r="R176" t="s">
        <v>303</v>
      </c>
      <c r="S176" t="s">
        <v>1478</v>
      </c>
      <c r="U176" t="s">
        <v>1479</v>
      </c>
      <c r="X176" t="s">
        <v>1007</v>
      </c>
      <c r="AC176" t="s">
        <v>124</v>
      </c>
      <c r="AD176" t="s">
        <v>1426</v>
      </c>
      <c r="AE176">
        <v>0</v>
      </c>
      <c r="AH176" t="s">
        <v>1480</v>
      </c>
      <c r="AI176" t="s">
        <v>1481</v>
      </c>
      <c r="AJ176" t="s">
        <v>1481</v>
      </c>
      <c r="AK176" t="s">
        <v>1481</v>
      </c>
      <c r="AL176" t="s">
        <v>1482</v>
      </c>
      <c r="AQ176">
        <v>20</v>
      </c>
      <c r="AS176">
        <v>0</v>
      </c>
      <c r="AT176">
        <v>0</v>
      </c>
      <c r="AW176">
        <v>0</v>
      </c>
      <c r="AZ176">
        <v>0</v>
      </c>
      <c r="BC176">
        <v>0</v>
      </c>
      <c r="BO176">
        <v>0</v>
      </c>
      <c r="BP176">
        <v>0</v>
      </c>
      <c r="BQ176">
        <v>0</v>
      </c>
      <c r="BR176">
        <v>0</v>
      </c>
      <c r="BS176">
        <v>0</v>
      </c>
      <c r="BT176">
        <v>0</v>
      </c>
      <c r="BU176">
        <v>1</v>
      </c>
      <c r="BV176">
        <v>0</v>
      </c>
      <c r="BW176">
        <v>0</v>
      </c>
      <c r="BX176">
        <v>0</v>
      </c>
      <c r="BY176">
        <v>0</v>
      </c>
      <c r="BZ176">
        <v>0</v>
      </c>
      <c r="CA176">
        <v>0</v>
      </c>
      <c r="CB176">
        <v>0</v>
      </c>
      <c r="CC176">
        <v>0</v>
      </c>
      <c r="CD176">
        <v>0</v>
      </c>
      <c r="CE176">
        <v>1</v>
      </c>
      <c r="CF176">
        <v>0</v>
      </c>
      <c r="CG176">
        <v>0</v>
      </c>
      <c r="CH176">
        <v>0</v>
      </c>
      <c r="CI176">
        <v>0</v>
      </c>
      <c r="CJ176">
        <v>0</v>
      </c>
      <c r="CK176">
        <v>0</v>
      </c>
      <c r="CL176">
        <v>0</v>
      </c>
      <c r="CM176">
        <v>0</v>
      </c>
      <c r="CN176">
        <v>0</v>
      </c>
      <c r="CO176">
        <v>0</v>
      </c>
      <c r="CP176">
        <v>0</v>
      </c>
      <c r="CQ176">
        <v>0</v>
      </c>
    </row>
    <row r="177" spans="1:95" hidden="1">
      <c r="A177" t="s">
        <v>1483</v>
      </c>
      <c r="B177" t="s">
        <v>904</v>
      </c>
      <c r="C177" t="s">
        <v>826</v>
      </c>
      <c r="D177" t="s">
        <v>85</v>
      </c>
      <c r="E177" t="s">
        <v>146</v>
      </c>
      <c r="F177" t="s">
        <v>1484</v>
      </c>
      <c r="G177">
        <v>30</v>
      </c>
      <c r="H177">
        <v>2</v>
      </c>
      <c r="I177">
        <f t="shared" si="2"/>
        <v>60</v>
      </c>
      <c r="J177">
        <v>-34</v>
      </c>
      <c r="K177">
        <v>151</v>
      </c>
      <c r="M177" t="s">
        <v>1402</v>
      </c>
      <c r="O177" t="s">
        <v>1061</v>
      </c>
      <c r="P177" t="s">
        <v>1072</v>
      </c>
      <c r="R177" t="s">
        <v>636</v>
      </c>
      <c r="S177" t="s">
        <v>1485</v>
      </c>
      <c r="T177" t="s">
        <v>1486</v>
      </c>
      <c r="X177" t="s">
        <v>994</v>
      </c>
      <c r="AC177" t="s">
        <v>124</v>
      </c>
      <c r="AD177" t="s">
        <v>1487</v>
      </c>
      <c r="AE177">
        <v>0</v>
      </c>
      <c r="AH177" t="s">
        <v>1076</v>
      </c>
      <c r="AQ177">
        <v>0</v>
      </c>
      <c r="AR177" t="s">
        <v>1007</v>
      </c>
      <c r="AS177">
        <v>0</v>
      </c>
      <c r="AT177">
        <v>0</v>
      </c>
      <c r="AW177">
        <v>0</v>
      </c>
      <c r="AZ177">
        <v>0</v>
      </c>
      <c r="BC177">
        <v>0</v>
      </c>
      <c r="BO177">
        <v>0</v>
      </c>
      <c r="BP177">
        <v>0</v>
      </c>
      <c r="BQ177">
        <v>0</v>
      </c>
      <c r="BR177">
        <v>0</v>
      </c>
      <c r="BS177">
        <v>0</v>
      </c>
      <c r="BT177">
        <v>1</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row>
    <row r="178" spans="1:95" hidden="1">
      <c r="A178" t="s">
        <v>1488</v>
      </c>
      <c r="B178" t="s">
        <v>904</v>
      </c>
      <c r="C178" t="s">
        <v>1489</v>
      </c>
      <c r="D178" t="s">
        <v>1489</v>
      </c>
      <c r="E178" t="s">
        <v>146</v>
      </c>
      <c r="F178" t="s">
        <v>1490</v>
      </c>
      <c r="G178">
        <v>25</v>
      </c>
      <c r="H178">
        <v>3.5</v>
      </c>
      <c r="I178">
        <f t="shared" si="2"/>
        <v>87.5</v>
      </c>
      <c r="J178">
        <v>21</v>
      </c>
      <c r="K178">
        <v>-158</v>
      </c>
      <c r="M178" t="s">
        <v>1261</v>
      </c>
      <c r="N178" t="s">
        <v>1491</v>
      </c>
      <c r="O178" t="s">
        <v>1492</v>
      </c>
      <c r="P178" t="s">
        <v>181</v>
      </c>
      <c r="R178" t="s">
        <v>107</v>
      </c>
      <c r="S178" t="s">
        <v>1493</v>
      </c>
      <c r="T178" t="s">
        <v>1337</v>
      </c>
      <c r="X178" t="s">
        <v>1007</v>
      </c>
      <c r="AC178" t="s">
        <v>124</v>
      </c>
      <c r="AD178" t="s">
        <v>1491</v>
      </c>
      <c r="AE178">
        <v>0</v>
      </c>
      <c r="AH178" t="s">
        <v>1494</v>
      </c>
      <c r="AI178" t="s">
        <v>1495</v>
      </c>
      <c r="AJ178" t="s">
        <v>1495</v>
      </c>
      <c r="AL178" t="s">
        <v>1496</v>
      </c>
      <c r="AQ178">
        <v>0</v>
      </c>
      <c r="AR178" t="s">
        <v>1007</v>
      </c>
      <c r="AS178">
        <v>0</v>
      </c>
      <c r="AT178">
        <v>0</v>
      </c>
      <c r="AW178">
        <v>0</v>
      </c>
      <c r="AZ178">
        <v>0</v>
      </c>
      <c r="BC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1</v>
      </c>
      <c r="CI178">
        <v>0</v>
      </c>
      <c r="CJ178">
        <v>0</v>
      </c>
      <c r="CK178">
        <v>0</v>
      </c>
      <c r="CL178">
        <v>0</v>
      </c>
      <c r="CM178">
        <v>0</v>
      </c>
      <c r="CN178">
        <v>0</v>
      </c>
      <c r="CO178">
        <v>0</v>
      </c>
      <c r="CP178">
        <v>0</v>
      </c>
      <c r="CQ178">
        <v>0</v>
      </c>
    </row>
    <row r="179" spans="1:95" hidden="1">
      <c r="A179" t="s">
        <v>1497</v>
      </c>
      <c r="B179" t="s">
        <v>904</v>
      </c>
      <c r="C179" t="s">
        <v>904</v>
      </c>
      <c r="D179" t="s">
        <v>826</v>
      </c>
      <c r="E179" t="s">
        <v>146</v>
      </c>
      <c r="F179" t="s">
        <v>1498</v>
      </c>
      <c r="G179">
        <v>4</v>
      </c>
      <c r="H179">
        <v>2</v>
      </c>
      <c r="I179">
        <f t="shared" si="2"/>
        <v>8</v>
      </c>
      <c r="J179">
        <v>21</v>
      </c>
      <c r="K179">
        <v>-156</v>
      </c>
      <c r="M179" t="s">
        <v>1499</v>
      </c>
      <c r="O179" t="s">
        <v>1500</v>
      </c>
      <c r="P179" t="s">
        <v>181</v>
      </c>
      <c r="R179" t="s">
        <v>107</v>
      </c>
      <c r="S179" t="s">
        <v>1501</v>
      </c>
      <c r="T179" t="s">
        <v>1502</v>
      </c>
      <c r="X179" t="s">
        <v>1007</v>
      </c>
      <c r="AC179" t="s">
        <v>124</v>
      </c>
      <c r="AD179" t="s">
        <v>1503</v>
      </c>
      <c r="AE179">
        <v>0</v>
      </c>
      <c r="AH179" t="s">
        <v>1504</v>
      </c>
      <c r="AI179" t="s">
        <v>1505</v>
      </c>
      <c r="AQ179">
        <v>0</v>
      </c>
      <c r="AR179" t="s">
        <v>1007</v>
      </c>
      <c r="AS179">
        <v>0</v>
      </c>
      <c r="AT179">
        <v>0</v>
      </c>
      <c r="AW179">
        <v>0</v>
      </c>
      <c r="AZ179">
        <v>0</v>
      </c>
      <c r="BC179">
        <v>0</v>
      </c>
      <c r="BO179">
        <v>0</v>
      </c>
      <c r="BP179">
        <v>0</v>
      </c>
      <c r="BQ179">
        <v>0</v>
      </c>
      <c r="BR179">
        <v>0</v>
      </c>
      <c r="BS179">
        <v>1</v>
      </c>
      <c r="BT179">
        <v>0</v>
      </c>
      <c r="BU179">
        <v>1</v>
      </c>
      <c r="BV179">
        <v>0</v>
      </c>
      <c r="BW179">
        <v>0</v>
      </c>
      <c r="BX179">
        <v>0</v>
      </c>
      <c r="BY179">
        <v>0</v>
      </c>
      <c r="BZ179">
        <v>0</v>
      </c>
      <c r="CA179">
        <v>0</v>
      </c>
      <c r="CB179">
        <v>0</v>
      </c>
      <c r="CC179">
        <v>0</v>
      </c>
      <c r="CD179">
        <v>0</v>
      </c>
      <c r="CE179">
        <v>0</v>
      </c>
      <c r="CF179">
        <v>0</v>
      </c>
      <c r="CG179">
        <v>0</v>
      </c>
      <c r="CH179">
        <v>0</v>
      </c>
      <c r="CI179">
        <v>1</v>
      </c>
      <c r="CJ179">
        <v>0</v>
      </c>
      <c r="CK179">
        <v>0</v>
      </c>
      <c r="CL179">
        <v>0</v>
      </c>
      <c r="CM179">
        <v>0</v>
      </c>
      <c r="CN179">
        <v>0</v>
      </c>
      <c r="CO179">
        <v>0</v>
      </c>
      <c r="CP179">
        <v>0</v>
      </c>
      <c r="CQ179">
        <v>0</v>
      </c>
    </row>
    <row r="180" spans="1:95" hidden="1">
      <c r="A180" t="s">
        <v>1506</v>
      </c>
      <c r="B180" t="s">
        <v>904</v>
      </c>
      <c r="C180" t="s">
        <v>826</v>
      </c>
      <c r="D180" t="s">
        <v>826</v>
      </c>
      <c r="E180" t="s">
        <v>13</v>
      </c>
      <c r="F180" t="s">
        <v>1507</v>
      </c>
      <c r="G180">
        <v>125</v>
      </c>
      <c r="H180">
        <v>2</v>
      </c>
      <c r="I180">
        <f t="shared" si="2"/>
        <v>250</v>
      </c>
      <c r="J180">
        <v>13.0826802</v>
      </c>
      <c r="K180">
        <v>80.27</v>
      </c>
      <c r="M180" t="s">
        <v>1508</v>
      </c>
      <c r="O180" t="s">
        <v>1509</v>
      </c>
      <c r="P180" t="s">
        <v>1510</v>
      </c>
      <c r="R180" t="s">
        <v>1183</v>
      </c>
      <c r="S180" t="s">
        <v>1511</v>
      </c>
      <c r="T180" t="s">
        <v>1512</v>
      </c>
      <c r="X180" t="s">
        <v>1007</v>
      </c>
      <c r="Y180" t="s">
        <v>1513</v>
      </c>
      <c r="AC180" t="s">
        <v>95</v>
      </c>
      <c r="AD180" t="s">
        <v>1514</v>
      </c>
      <c r="AE180">
        <v>0</v>
      </c>
      <c r="AH180" t="s">
        <v>1515</v>
      </c>
      <c r="AI180" t="s">
        <v>1516</v>
      </c>
      <c r="AJ180" t="s">
        <v>1517</v>
      </c>
      <c r="AQ180">
        <v>0</v>
      </c>
      <c r="AR180" t="s">
        <v>1007</v>
      </c>
      <c r="AS180">
        <v>0</v>
      </c>
      <c r="AT180">
        <v>0</v>
      </c>
      <c r="AU180" t="s">
        <v>1518</v>
      </c>
      <c r="AV180" t="s">
        <v>1519</v>
      </c>
      <c r="AW180">
        <v>300000</v>
      </c>
      <c r="AX180" t="s">
        <v>1520</v>
      </c>
      <c r="AY180" t="s">
        <v>1521</v>
      </c>
      <c r="AZ180">
        <v>750000</v>
      </c>
      <c r="BC180">
        <v>0</v>
      </c>
      <c r="BD180" t="s">
        <v>1522</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1</v>
      </c>
      <c r="CH180">
        <v>0</v>
      </c>
      <c r="CI180">
        <v>0</v>
      </c>
      <c r="CJ180">
        <v>0</v>
      </c>
      <c r="CK180">
        <v>0</v>
      </c>
      <c r="CL180">
        <v>0</v>
      </c>
      <c r="CM180">
        <v>0</v>
      </c>
      <c r="CN180">
        <v>0</v>
      </c>
      <c r="CO180">
        <v>0</v>
      </c>
      <c r="CP180">
        <v>0</v>
      </c>
      <c r="CQ180">
        <v>0</v>
      </c>
    </row>
    <row r="181" spans="1:95" hidden="1">
      <c r="A181" t="s">
        <v>1523</v>
      </c>
      <c r="B181" t="s">
        <v>904</v>
      </c>
      <c r="C181" t="s">
        <v>1313</v>
      </c>
      <c r="D181" t="s">
        <v>1524</v>
      </c>
      <c r="E181" t="s">
        <v>13</v>
      </c>
      <c r="F181" t="s">
        <v>1525</v>
      </c>
      <c r="G181">
        <v>1000</v>
      </c>
      <c r="H181">
        <v>2</v>
      </c>
      <c r="I181">
        <f t="shared" si="2"/>
        <v>2000</v>
      </c>
      <c r="J181">
        <v>39.781721300000001</v>
      </c>
      <c r="K181">
        <v>-89.65</v>
      </c>
      <c r="M181" t="s">
        <v>104</v>
      </c>
      <c r="O181" t="s">
        <v>1526</v>
      </c>
      <c r="P181" t="s">
        <v>435</v>
      </c>
      <c r="R181" t="s">
        <v>107</v>
      </c>
      <c r="S181" t="s">
        <v>1527</v>
      </c>
      <c r="T181" t="s">
        <v>1290</v>
      </c>
      <c r="V181" t="s">
        <v>1528</v>
      </c>
      <c r="X181" t="s">
        <v>403</v>
      </c>
      <c r="Y181" t="s">
        <v>1041</v>
      </c>
      <c r="AC181" t="s">
        <v>112</v>
      </c>
      <c r="AD181" t="s">
        <v>1041</v>
      </c>
      <c r="AE181">
        <v>0</v>
      </c>
      <c r="AH181" t="s">
        <v>1529</v>
      </c>
      <c r="AI181" t="s">
        <v>1529</v>
      </c>
      <c r="AJ181" t="s">
        <v>1529</v>
      </c>
      <c r="AK181" t="s">
        <v>1529</v>
      </c>
      <c r="AQ181">
        <v>0</v>
      </c>
      <c r="AR181" t="s">
        <v>1007</v>
      </c>
      <c r="AS181">
        <v>10400000</v>
      </c>
      <c r="AT181">
        <v>0</v>
      </c>
      <c r="AU181" t="s">
        <v>234</v>
      </c>
      <c r="AV181" t="s">
        <v>1530</v>
      </c>
      <c r="AW181">
        <v>4000000</v>
      </c>
      <c r="AZ181">
        <v>0</v>
      </c>
      <c r="BC181">
        <v>0</v>
      </c>
      <c r="BO181">
        <v>0</v>
      </c>
      <c r="BP181">
        <v>0</v>
      </c>
      <c r="BQ181">
        <v>0</v>
      </c>
      <c r="BR181">
        <v>0</v>
      </c>
      <c r="BS181">
        <v>0</v>
      </c>
      <c r="BT181">
        <v>0</v>
      </c>
      <c r="BU181">
        <v>0</v>
      </c>
      <c r="BV181">
        <v>0</v>
      </c>
      <c r="BW181">
        <v>0</v>
      </c>
      <c r="BX181">
        <v>0</v>
      </c>
      <c r="BY181">
        <v>0</v>
      </c>
      <c r="BZ181">
        <v>0</v>
      </c>
      <c r="CA181">
        <v>0</v>
      </c>
      <c r="CB181">
        <v>0</v>
      </c>
      <c r="CC181">
        <v>1</v>
      </c>
      <c r="CD181">
        <v>0</v>
      </c>
      <c r="CE181">
        <v>0</v>
      </c>
      <c r="CF181">
        <v>0</v>
      </c>
      <c r="CG181">
        <v>0</v>
      </c>
      <c r="CH181">
        <v>0</v>
      </c>
      <c r="CI181">
        <v>0</v>
      </c>
      <c r="CJ181">
        <v>0</v>
      </c>
      <c r="CK181">
        <v>0</v>
      </c>
      <c r="CL181">
        <v>0</v>
      </c>
      <c r="CM181">
        <v>0</v>
      </c>
      <c r="CN181">
        <v>0</v>
      </c>
      <c r="CO181">
        <v>0</v>
      </c>
      <c r="CP181">
        <v>0</v>
      </c>
      <c r="CQ181">
        <v>0</v>
      </c>
    </row>
    <row r="182" spans="1:95" hidden="1">
      <c r="A182" t="s">
        <v>1531</v>
      </c>
      <c r="B182" t="s">
        <v>904</v>
      </c>
      <c r="C182" t="s">
        <v>905</v>
      </c>
      <c r="D182" t="s">
        <v>1532</v>
      </c>
      <c r="E182" t="s">
        <v>13</v>
      </c>
      <c r="F182" t="s">
        <v>1533</v>
      </c>
      <c r="G182">
        <v>12500</v>
      </c>
      <c r="H182">
        <v>1</v>
      </c>
      <c r="I182">
        <f t="shared" si="2"/>
        <v>12500</v>
      </c>
      <c r="J182">
        <v>41.233111600000001</v>
      </c>
      <c r="K182">
        <v>-80.489999999999995</v>
      </c>
      <c r="M182" t="s">
        <v>116</v>
      </c>
      <c r="O182" t="s">
        <v>1534</v>
      </c>
      <c r="P182" t="s">
        <v>763</v>
      </c>
      <c r="R182" t="s">
        <v>107</v>
      </c>
      <c r="S182" t="s">
        <v>1535</v>
      </c>
      <c r="T182" t="s">
        <v>1290</v>
      </c>
      <c r="X182" t="s">
        <v>376</v>
      </c>
      <c r="AC182" t="s">
        <v>95</v>
      </c>
      <c r="AD182" t="s">
        <v>1536</v>
      </c>
      <c r="AE182">
        <v>0</v>
      </c>
      <c r="AQ182">
        <v>0</v>
      </c>
      <c r="AR182" t="s">
        <v>1329</v>
      </c>
      <c r="AS182">
        <v>0</v>
      </c>
      <c r="AT182">
        <v>0</v>
      </c>
      <c r="AW182">
        <v>0</v>
      </c>
      <c r="AZ182">
        <v>0</v>
      </c>
      <c r="BC182">
        <v>0</v>
      </c>
      <c r="BO182">
        <v>0</v>
      </c>
      <c r="BP182">
        <v>0</v>
      </c>
      <c r="BQ182">
        <v>0</v>
      </c>
      <c r="BR182">
        <v>0</v>
      </c>
      <c r="BS182">
        <v>0</v>
      </c>
      <c r="BT182">
        <v>0</v>
      </c>
      <c r="BU182">
        <v>0</v>
      </c>
      <c r="BV182">
        <v>0</v>
      </c>
      <c r="BW182">
        <v>0</v>
      </c>
      <c r="BX182">
        <v>0</v>
      </c>
      <c r="BY182">
        <v>1</v>
      </c>
      <c r="BZ182">
        <v>0</v>
      </c>
      <c r="CA182">
        <v>0</v>
      </c>
      <c r="CB182">
        <v>0</v>
      </c>
      <c r="CC182">
        <v>0</v>
      </c>
      <c r="CD182">
        <v>0</v>
      </c>
      <c r="CE182">
        <v>0</v>
      </c>
      <c r="CF182">
        <v>0</v>
      </c>
      <c r="CG182">
        <v>0</v>
      </c>
      <c r="CH182">
        <v>0</v>
      </c>
      <c r="CI182">
        <v>0</v>
      </c>
      <c r="CJ182">
        <v>0</v>
      </c>
      <c r="CK182">
        <v>0</v>
      </c>
      <c r="CL182">
        <v>0</v>
      </c>
      <c r="CM182">
        <v>0</v>
      </c>
      <c r="CN182">
        <v>0</v>
      </c>
      <c r="CO182">
        <v>0</v>
      </c>
      <c r="CP182">
        <v>0</v>
      </c>
      <c r="CQ182">
        <v>0</v>
      </c>
    </row>
    <row r="183" spans="1:95" hidden="1">
      <c r="A183" t="s">
        <v>1537</v>
      </c>
      <c r="B183" t="s">
        <v>904</v>
      </c>
      <c r="C183" t="s">
        <v>826</v>
      </c>
      <c r="D183" t="s">
        <v>1538</v>
      </c>
      <c r="E183" t="s">
        <v>190</v>
      </c>
      <c r="F183" t="s">
        <v>1539</v>
      </c>
      <c r="G183">
        <v>300</v>
      </c>
      <c r="H183">
        <v>2.12</v>
      </c>
      <c r="I183">
        <f t="shared" si="2"/>
        <v>636</v>
      </c>
      <c r="J183">
        <v>51.100750499999997</v>
      </c>
      <c r="K183">
        <v>-2.68</v>
      </c>
      <c r="M183" t="s">
        <v>1208</v>
      </c>
      <c r="O183" t="s">
        <v>1540</v>
      </c>
      <c r="P183" t="s">
        <v>1541</v>
      </c>
      <c r="R183" t="s">
        <v>119</v>
      </c>
      <c r="S183" t="s">
        <v>1542</v>
      </c>
      <c r="T183" t="s">
        <v>1543</v>
      </c>
      <c r="X183" t="s">
        <v>1007</v>
      </c>
      <c r="Y183" t="s">
        <v>1544</v>
      </c>
      <c r="Z183" t="s">
        <v>599</v>
      </c>
      <c r="AC183" t="s">
        <v>112</v>
      </c>
      <c r="AD183" t="s">
        <v>1544</v>
      </c>
      <c r="AE183">
        <v>0</v>
      </c>
      <c r="AH183" t="s">
        <v>1545</v>
      </c>
      <c r="AI183" t="s">
        <v>1546</v>
      </c>
      <c r="AJ183" t="s">
        <v>1546</v>
      </c>
      <c r="AK183" t="s">
        <v>1546</v>
      </c>
      <c r="AL183" t="s">
        <v>1546</v>
      </c>
      <c r="AQ183">
        <v>0</v>
      </c>
      <c r="AR183" t="s">
        <v>1007</v>
      </c>
      <c r="AS183">
        <v>0</v>
      </c>
      <c r="AT183">
        <v>0</v>
      </c>
      <c r="AU183" t="s">
        <v>187</v>
      </c>
      <c r="AV183" t="s">
        <v>1544</v>
      </c>
      <c r="AW183">
        <v>1429305</v>
      </c>
      <c r="AZ183">
        <v>0</v>
      </c>
      <c r="BC183">
        <v>0</v>
      </c>
      <c r="BO183">
        <v>0</v>
      </c>
      <c r="BP183">
        <v>0</v>
      </c>
      <c r="BQ183">
        <v>0</v>
      </c>
      <c r="BR183">
        <v>0</v>
      </c>
      <c r="BS183">
        <v>0</v>
      </c>
      <c r="BT183">
        <v>0</v>
      </c>
      <c r="BU183">
        <v>0</v>
      </c>
      <c r="BV183">
        <v>0</v>
      </c>
      <c r="BW183">
        <v>0</v>
      </c>
      <c r="BX183">
        <v>0</v>
      </c>
      <c r="BY183">
        <v>0</v>
      </c>
      <c r="BZ183">
        <v>0</v>
      </c>
      <c r="CA183">
        <v>0</v>
      </c>
      <c r="CB183">
        <v>0</v>
      </c>
      <c r="CC183">
        <v>0</v>
      </c>
      <c r="CD183">
        <v>0</v>
      </c>
      <c r="CE183">
        <v>1</v>
      </c>
      <c r="CF183">
        <v>0</v>
      </c>
      <c r="CG183">
        <v>0</v>
      </c>
      <c r="CH183">
        <v>0</v>
      </c>
      <c r="CI183">
        <v>0</v>
      </c>
      <c r="CJ183">
        <v>0</v>
      </c>
      <c r="CK183">
        <v>0</v>
      </c>
      <c r="CL183">
        <v>0</v>
      </c>
      <c r="CM183">
        <v>0</v>
      </c>
      <c r="CN183">
        <v>0</v>
      </c>
      <c r="CO183">
        <v>0</v>
      </c>
      <c r="CP183">
        <v>0</v>
      </c>
      <c r="CQ183">
        <v>0</v>
      </c>
    </row>
    <row r="184" spans="1:95" hidden="1">
      <c r="A184" t="s">
        <v>1547</v>
      </c>
      <c r="B184" t="s">
        <v>904</v>
      </c>
      <c r="C184" t="s">
        <v>826</v>
      </c>
      <c r="D184" t="s">
        <v>826</v>
      </c>
      <c r="E184" t="s">
        <v>13</v>
      </c>
      <c r="F184" t="s">
        <v>1548</v>
      </c>
      <c r="G184">
        <v>150</v>
      </c>
      <c r="H184">
        <v>4.2</v>
      </c>
      <c r="I184">
        <f t="shared" si="2"/>
        <v>630</v>
      </c>
      <c r="J184">
        <v>33.119206800000001</v>
      </c>
      <c r="K184">
        <v>-117.09</v>
      </c>
      <c r="M184" t="s">
        <v>225</v>
      </c>
      <c r="O184" t="s">
        <v>1549</v>
      </c>
      <c r="P184" t="s">
        <v>214</v>
      </c>
      <c r="R184" t="s">
        <v>107</v>
      </c>
      <c r="S184" t="s">
        <v>1550</v>
      </c>
      <c r="T184" t="s">
        <v>1551</v>
      </c>
      <c r="X184" t="s">
        <v>218</v>
      </c>
      <c r="Y184" t="s">
        <v>1552</v>
      </c>
      <c r="AC184" t="s">
        <v>124</v>
      </c>
      <c r="AD184" t="s">
        <v>1553</v>
      </c>
      <c r="AE184">
        <v>0</v>
      </c>
      <c r="AH184" t="s">
        <v>1076</v>
      </c>
      <c r="AI184" t="s">
        <v>1076</v>
      </c>
      <c r="AJ184" t="s">
        <v>1076</v>
      </c>
      <c r="AK184" t="s">
        <v>1076</v>
      </c>
      <c r="AL184" t="s">
        <v>1076</v>
      </c>
      <c r="AM184" t="s">
        <v>1076</v>
      </c>
      <c r="AQ184">
        <v>0</v>
      </c>
      <c r="AR184" t="s">
        <v>1554</v>
      </c>
      <c r="AS184">
        <v>0</v>
      </c>
      <c r="AT184">
        <v>0</v>
      </c>
      <c r="AU184" t="s">
        <v>248</v>
      </c>
      <c r="AV184" t="s">
        <v>1555</v>
      </c>
      <c r="AW184">
        <v>4000000</v>
      </c>
      <c r="AX184" t="s">
        <v>187</v>
      </c>
      <c r="AY184" t="s">
        <v>1076</v>
      </c>
      <c r="AZ184">
        <v>4000000</v>
      </c>
      <c r="BC184">
        <v>0</v>
      </c>
      <c r="BO184">
        <v>0</v>
      </c>
      <c r="BP184">
        <v>0</v>
      </c>
      <c r="BQ184">
        <v>0</v>
      </c>
      <c r="BR184">
        <v>0</v>
      </c>
      <c r="BS184">
        <v>0</v>
      </c>
      <c r="BT184">
        <v>0</v>
      </c>
      <c r="BU184">
        <v>1</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row>
    <row r="185" spans="1:95" hidden="1">
      <c r="A185" t="s">
        <v>1556</v>
      </c>
      <c r="B185" t="s">
        <v>904</v>
      </c>
      <c r="C185" t="s">
        <v>826</v>
      </c>
      <c r="D185" t="s">
        <v>826</v>
      </c>
      <c r="E185" t="s">
        <v>13</v>
      </c>
      <c r="F185" t="s">
        <v>1557</v>
      </c>
      <c r="G185">
        <v>1</v>
      </c>
      <c r="H185">
        <v>0</v>
      </c>
      <c r="I185">
        <f t="shared" si="2"/>
        <v>0</v>
      </c>
      <c r="J185">
        <v>42.325089599999998</v>
      </c>
      <c r="K185">
        <v>-72.64</v>
      </c>
      <c r="M185" t="s">
        <v>1449</v>
      </c>
      <c r="O185" t="s">
        <v>1558</v>
      </c>
      <c r="P185" t="s">
        <v>391</v>
      </c>
      <c r="R185" t="s">
        <v>107</v>
      </c>
      <c r="S185" t="s">
        <v>1451</v>
      </c>
      <c r="T185" t="s">
        <v>1452</v>
      </c>
      <c r="X185" t="s">
        <v>394</v>
      </c>
      <c r="AB185" t="s">
        <v>1559</v>
      </c>
      <c r="AC185" t="s">
        <v>124</v>
      </c>
      <c r="AD185" t="s">
        <v>1560</v>
      </c>
      <c r="AE185">
        <v>0</v>
      </c>
      <c r="AQ185">
        <v>0</v>
      </c>
      <c r="AR185" t="s">
        <v>1007</v>
      </c>
      <c r="AS185">
        <v>0</v>
      </c>
      <c r="AT185">
        <v>0</v>
      </c>
      <c r="AU185" t="s">
        <v>296</v>
      </c>
      <c r="AV185" t="s">
        <v>1561</v>
      </c>
      <c r="AW185">
        <v>3078960</v>
      </c>
      <c r="AZ185">
        <v>0</v>
      </c>
      <c r="BC185">
        <v>0</v>
      </c>
      <c r="BO185">
        <v>0</v>
      </c>
      <c r="BP185">
        <v>0</v>
      </c>
      <c r="BQ185">
        <v>0</v>
      </c>
      <c r="BR185">
        <v>0</v>
      </c>
      <c r="BS185">
        <v>0</v>
      </c>
      <c r="BT185">
        <v>0</v>
      </c>
      <c r="BU185">
        <v>0</v>
      </c>
      <c r="BV185">
        <v>0</v>
      </c>
      <c r="BW185">
        <v>0</v>
      </c>
      <c r="BX185">
        <v>0</v>
      </c>
      <c r="BY185">
        <v>0</v>
      </c>
      <c r="BZ185">
        <v>0</v>
      </c>
      <c r="CA185">
        <v>0</v>
      </c>
      <c r="CB185">
        <v>0</v>
      </c>
      <c r="CC185">
        <v>1</v>
      </c>
      <c r="CD185">
        <v>0</v>
      </c>
      <c r="CE185">
        <v>0</v>
      </c>
      <c r="CF185">
        <v>0</v>
      </c>
      <c r="CG185">
        <v>0</v>
      </c>
      <c r="CH185">
        <v>0</v>
      </c>
      <c r="CI185">
        <v>1</v>
      </c>
      <c r="CJ185">
        <v>0</v>
      </c>
      <c r="CK185">
        <v>0</v>
      </c>
      <c r="CL185">
        <v>0</v>
      </c>
      <c r="CM185">
        <v>0</v>
      </c>
      <c r="CN185">
        <v>0</v>
      </c>
      <c r="CO185">
        <v>0</v>
      </c>
      <c r="CP185">
        <v>0</v>
      </c>
      <c r="CQ185">
        <v>0</v>
      </c>
    </row>
    <row r="186" spans="1:95" hidden="1">
      <c r="A186" t="s">
        <v>1562</v>
      </c>
      <c r="B186" t="s">
        <v>904</v>
      </c>
      <c r="C186" t="s">
        <v>826</v>
      </c>
      <c r="D186" t="s">
        <v>826</v>
      </c>
      <c r="E186" t="s">
        <v>13</v>
      </c>
      <c r="F186" t="s">
        <v>1563</v>
      </c>
      <c r="G186">
        <v>1</v>
      </c>
      <c r="H186">
        <v>0</v>
      </c>
      <c r="I186">
        <f t="shared" si="2"/>
        <v>0</v>
      </c>
      <c r="J186">
        <v>42</v>
      </c>
      <c r="K186">
        <v>-72</v>
      </c>
      <c r="M186" t="s">
        <v>1449</v>
      </c>
      <c r="O186" t="s">
        <v>1564</v>
      </c>
      <c r="P186" t="s">
        <v>391</v>
      </c>
      <c r="R186" t="s">
        <v>107</v>
      </c>
      <c r="S186" t="s">
        <v>1451</v>
      </c>
      <c r="T186" t="s">
        <v>1452</v>
      </c>
      <c r="X186" t="s">
        <v>394</v>
      </c>
      <c r="AB186" t="s">
        <v>94</v>
      </c>
      <c r="AC186" t="s">
        <v>124</v>
      </c>
      <c r="AD186" t="s">
        <v>1565</v>
      </c>
      <c r="AE186">
        <v>0</v>
      </c>
      <c r="AQ186">
        <v>0</v>
      </c>
      <c r="AR186" t="s">
        <v>1007</v>
      </c>
      <c r="AS186">
        <v>0</v>
      </c>
      <c r="AT186">
        <v>0</v>
      </c>
      <c r="AU186" t="s">
        <v>296</v>
      </c>
      <c r="AV186" t="s">
        <v>1454</v>
      </c>
      <c r="AW186">
        <v>1463194</v>
      </c>
      <c r="AZ186">
        <v>0</v>
      </c>
      <c r="BC186">
        <v>0</v>
      </c>
      <c r="BO186">
        <v>0</v>
      </c>
      <c r="BP186">
        <v>0</v>
      </c>
      <c r="BQ186">
        <v>0</v>
      </c>
      <c r="BR186">
        <v>0</v>
      </c>
      <c r="BS186">
        <v>0</v>
      </c>
      <c r="BT186">
        <v>0</v>
      </c>
      <c r="BU186">
        <v>0</v>
      </c>
      <c r="BV186">
        <v>0</v>
      </c>
      <c r="BW186">
        <v>0</v>
      </c>
      <c r="BX186">
        <v>0</v>
      </c>
      <c r="BY186">
        <v>0</v>
      </c>
      <c r="BZ186">
        <v>0</v>
      </c>
      <c r="CA186">
        <v>0</v>
      </c>
      <c r="CB186">
        <v>0</v>
      </c>
      <c r="CC186">
        <v>1</v>
      </c>
      <c r="CD186">
        <v>0</v>
      </c>
      <c r="CE186">
        <v>0</v>
      </c>
      <c r="CF186">
        <v>0</v>
      </c>
      <c r="CG186">
        <v>0</v>
      </c>
      <c r="CH186">
        <v>0</v>
      </c>
      <c r="CI186">
        <v>1</v>
      </c>
      <c r="CJ186">
        <v>0</v>
      </c>
      <c r="CK186">
        <v>0</v>
      </c>
      <c r="CL186">
        <v>0</v>
      </c>
      <c r="CM186">
        <v>0</v>
      </c>
      <c r="CN186">
        <v>0</v>
      </c>
      <c r="CO186">
        <v>0</v>
      </c>
      <c r="CP186">
        <v>0</v>
      </c>
      <c r="CQ186">
        <v>0</v>
      </c>
    </row>
    <row r="187" spans="1:95" hidden="1">
      <c r="A187" t="s">
        <v>1566</v>
      </c>
      <c r="B187" t="s">
        <v>904</v>
      </c>
      <c r="C187" t="s">
        <v>826</v>
      </c>
      <c r="D187" t="s">
        <v>826</v>
      </c>
      <c r="E187" t="s">
        <v>13</v>
      </c>
      <c r="F187" t="s">
        <v>1567</v>
      </c>
      <c r="G187">
        <v>1</v>
      </c>
      <c r="H187">
        <v>0</v>
      </c>
      <c r="I187">
        <f t="shared" si="2"/>
        <v>0</v>
      </c>
      <c r="J187">
        <v>42</v>
      </c>
      <c r="K187">
        <v>-73</v>
      </c>
      <c r="M187" t="s">
        <v>1449</v>
      </c>
      <c r="O187" t="s">
        <v>1568</v>
      </c>
      <c r="P187" t="s">
        <v>391</v>
      </c>
      <c r="R187" t="s">
        <v>107</v>
      </c>
      <c r="S187" t="s">
        <v>1451</v>
      </c>
      <c r="T187" t="s">
        <v>1452</v>
      </c>
      <c r="X187" t="s">
        <v>394</v>
      </c>
      <c r="AB187" t="s">
        <v>94</v>
      </c>
      <c r="AC187" t="s">
        <v>124</v>
      </c>
      <c r="AD187" t="s">
        <v>1569</v>
      </c>
      <c r="AE187">
        <v>0</v>
      </c>
      <c r="AQ187">
        <v>0</v>
      </c>
      <c r="AR187" t="s">
        <v>1007</v>
      </c>
      <c r="AS187">
        <v>0</v>
      </c>
      <c r="AT187">
        <v>0</v>
      </c>
      <c r="AU187" t="s">
        <v>296</v>
      </c>
      <c r="AV187" t="s">
        <v>1454</v>
      </c>
      <c r="AW187">
        <v>0</v>
      </c>
      <c r="AZ187">
        <v>0</v>
      </c>
      <c r="BC187">
        <v>0</v>
      </c>
      <c r="BO187">
        <v>0</v>
      </c>
      <c r="BP187">
        <v>0</v>
      </c>
      <c r="BQ187">
        <v>0</v>
      </c>
      <c r="BR187">
        <v>0</v>
      </c>
      <c r="BS187">
        <v>0</v>
      </c>
      <c r="BT187">
        <v>0</v>
      </c>
      <c r="BU187">
        <v>0</v>
      </c>
      <c r="BV187">
        <v>0</v>
      </c>
      <c r="BW187">
        <v>0</v>
      </c>
      <c r="BX187">
        <v>0</v>
      </c>
      <c r="BY187">
        <v>0</v>
      </c>
      <c r="BZ187">
        <v>0</v>
      </c>
      <c r="CA187">
        <v>0</v>
      </c>
      <c r="CB187">
        <v>0</v>
      </c>
      <c r="CC187">
        <v>1</v>
      </c>
      <c r="CD187">
        <v>0</v>
      </c>
      <c r="CE187">
        <v>0</v>
      </c>
      <c r="CF187">
        <v>0</v>
      </c>
      <c r="CG187">
        <v>0</v>
      </c>
      <c r="CH187">
        <v>0</v>
      </c>
      <c r="CI187">
        <v>1</v>
      </c>
      <c r="CJ187">
        <v>0</v>
      </c>
      <c r="CK187">
        <v>0</v>
      </c>
      <c r="CL187">
        <v>0</v>
      </c>
      <c r="CM187">
        <v>0</v>
      </c>
      <c r="CN187">
        <v>0</v>
      </c>
      <c r="CO187">
        <v>0</v>
      </c>
      <c r="CP187">
        <v>0</v>
      </c>
      <c r="CQ187">
        <v>0</v>
      </c>
    </row>
    <row r="188" spans="1:95" hidden="1">
      <c r="A188" t="s">
        <v>1570</v>
      </c>
      <c r="B188" t="s">
        <v>904</v>
      </c>
      <c r="C188" t="s">
        <v>826</v>
      </c>
      <c r="D188" t="s">
        <v>826</v>
      </c>
      <c r="E188" t="s">
        <v>13</v>
      </c>
      <c r="F188" t="s">
        <v>1571</v>
      </c>
      <c r="G188">
        <v>1</v>
      </c>
      <c r="H188">
        <v>0</v>
      </c>
      <c r="I188">
        <f t="shared" si="2"/>
        <v>0</v>
      </c>
      <c r="J188">
        <v>42.360082499999997</v>
      </c>
      <c r="K188">
        <v>-71.06</v>
      </c>
      <c r="M188" t="s">
        <v>1449</v>
      </c>
      <c r="O188" t="s">
        <v>390</v>
      </c>
      <c r="P188" t="s">
        <v>391</v>
      </c>
      <c r="R188" t="s">
        <v>107</v>
      </c>
      <c r="S188" t="s">
        <v>1451</v>
      </c>
      <c r="T188" t="s">
        <v>1452</v>
      </c>
      <c r="X188" t="s">
        <v>394</v>
      </c>
      <c r="AB188" t="s">
        <v>1559</v>
      </c>
      <c r="AC188" t="s">
        <v>124</v>
      </c>
      <c r="AD188" t="s">
        <v>1572</v>
      </c>
      <c r="AE188">
        <v>0</v>
      </c>
      <c r="AQ188">
        <v>0</v>
      </c>
      <c r="AR188" t="s">
        <v>1007</v>
      </c>
      <c r="AS188">
        <v>0</v>
      </c>
      <c r="AT188">
        <v>0</v>
      </c>
      <c r="AU188" t="s">
        <v>296</v>
      </c>
      <c r="AV188" t="s">
        <v>1454</v>
      </c>
      <c r="AW188">
        <v>0</v>
      </c>
      <c r="AZ188">
        <v>0</v>
      </c>
      <c r="BC188">
        <v>0</v>
      </c>
      <c r="BO188">
        <v>0</v>
      </c>
      <c r="BP188">
        <v>0</v>
      </c>
      <c r="BQ188">
        <v>0</v>
      </c>
      <c r="BR188">
        <v>0</v>
      </c>
      <c r="BS188">
        <v>0</v>
      </c>
      <c r="BT188">
        <v>0</v>
      </c>
      <c r="BU188">
        <v>0</v>
      </c>
      <c r="BV188">
        <v>0</v>
      </c>
      <c r="BW188">
        <v>0</v>
      </c>
      <c r="BX188">
        <v>0</v>
      </c>
      <c r="BY188">
        <v>0</v>
      </c>
      <c r="BZ188">
        <v>0</v>
      </c>
      <c r="CA188">
        <v>0</v>
      </c>
      <c r="CB188">
        <v>0</v>
      </c>
      <c r="CC188">
        <v>1</v>
      </c>
      <c r="CD188">
        <v>0</v>
      </c>
      <c r="CE188">
        <v>0</v>
      </c>
      <c r="CF188">
        <v>0</v>
      </c>
      <c r="CG188">
        <v>0</v>
      </c>
      <c r="CH188">
        <v>0</v>
      </c>
      <c r="CI188">
        <v>1</v>
      </c>
      <c r="CJ188">
        <v>0</v>
      </c>
      <c r="CK188">
        <v>0</v>
      </c>
      <c r="CL188">
        <v>0</v>
      </c>
      <c r="CM188">
        <v>0</v>
      </c>
      <c r="CN188">
        <v>0</v>
      </c>
      <c r="CO188">
        <v>0</v>
      </c>
      <c r="CP188">
        <v>0</v>
      </c>
      <c r="CQ188">
        <v>0</v>
      </c>
    </row>
    <row r="189" spans="1:95" hidden="1">
      <c r="A189" t="s">
        <v>1573</v>
      </c>
      <c r="B189" t="s">
        <v>904</v>
      </c>
      <c r="C189" t="s">
        <v>826</v>
      </c>
      <c r="D189" t="s">
        <v>826</v>
      </c>
      <c r="E189" t="s">
        <v>13</v>
      </c>
      <c r="F189" t="s">
        <v>1574</v>
      </c>
      <c r="G189">
        <v>1</v>
      </c>
      <c r="H189">
        <v>0</v>
      </c>
      <c r="I189">
        <f t="shared" si="2"/>
        <v>0</v>
      </c>
      <c r="J189">
        <v>42</v>
      </c>
      <c r="K189">
        <v>-71</v>
      </c>
      <c r="M189" t="s">
        <v>1449</v>
      </c>
      <c r="N189" t="s">
        <v>1575</v>
      </c>
      <c r="O189" t="s">
        <v>1576</v>
      </c>
      <c r="P189" t="s">
        <v>391</v>
      </c>
      <c r="Q189">
        <v>2138</v>
      </c>
      <c r="R189" t="s">
        <v>107</v>
      </c>
      <c r="S189" t="s">
        <v>1451</v>
      </c>
      <c r="T189" t="s">
        <v>1452</v>
      </c>
      <c r="X189" t="s">
        <v>394</v>
      </c>
      <c r="AB189" t="s">
        <v>1559</v>
      </c>
      <c r="AC189" t="s">
        <v>124</v>
      </c>
      <c r="AD189" t="s">
        <v>1577</v>
      </c>
      <c r="AE189">
        <v>0</v>
      </c>
      <c r="AQ189">
        <v>0</v>
      </c>
      <c r="AR189" t="s">
        <v>1007</v>
      </c>
      <c r="AS189">
        <v>0</v>
      </c>
      <c r="AT189">
        <v>0</v>
      </c>
      <c r="AU189" t="s">
        <v>296</v>
      </c>
      <c r="AV189" t="s">
        <v>1454</v>
      </c>
      <c r="AW189">
        <v>0</v>
      </c>
      <c r="AZ189">
        <v>0</v>
      </c>
      <c r="BC189">
        <v>0</v>
      </c>
      <c r="BO189">
        <v>0</v>
      </c>
      <c r="BP189">
        <v>0</v>
      </c>
      <c r="BQ189">
        <v>0</v>
      </c>
      <c r="BR189">
        <v>0</v>
      </c>
      <c r="BS189">
        <v>0</v>
      </c>
      <c r="BT189">
        <v>0</v>
      </c>
      <c r="BU189">
        <v>0</v>
      </c>
      <c r="BV189">
        <v>0</v>
      </c>
      <c r="BW189">
        <v>0</v>
      </c>
      <c r="BX189">
        <v>0</v>
      </c>
      <c r="BY189">
        <v>0</v>
      </c>
      <c r="BZ189">
        <v>0</v>
      </c>
      <c r="CA189">
        <v>0</v>
      </c>
      <c r="CB189">
        <v>0</v>
      </c>
      <c r="CC189">
        <v>1</v>
      </c>
      <c r="CD189">
        <v>0</v>
      </c>
      <c r="CE189">
        <v>0</v>
      </c>
      <c r="CF189">
        <v>0</v>
      </c>
      <c r="CG189">
        <v>0</v>
      </c>
      <c r="CH189">
        <v>0</v>
      </c>
      <c r="CI189">
        <v>1</v>
      </c>
      <c r="CJ189">
        <v>0</v>
      </c>
      <c r="CK189">
        <v>0</v>
      </c>
      <c r="CL189">
        <v>0</v>
      </c>
      <c r="CM189">
        <v>0</v>
      </c>
      <c r="CN189">
        <v>0</v>
      </c>
      <c r="CO189">
        <v>0</v>
      </c>
      <c r="CP189">
        <v>0</v>
      </c>
      <c r="CQ189">
        <v>0</v>
      </c>
    </row>
    <row r="190" spans="1:95" hidden="1">
      <c r="A190" t="s">
        <v>1578</v>
      </c>
      <c r="B190" t="s">
        <v>904</v>
      </c>
      <c r="C190" t="s">
        <v>826</v>
      </c>
      <c r="D190" t="s">
        <v>826</v>
      </c>
      <c r="E190" t="s">
        <v>13</v>
      </c>
      <c r="F190" t="s">
        <v>1579</v>
      </c>
      <c r="G190">
        <v>1</v>
      </c>
      <c r="H190">
        <v>0</v>
      </c>
      <c r="I190">
        <f t="shared" si="2"/>
        <v>0</v>
      </c>
      <c r="J190">
        <v>43</v>
      </c>
      <c r="K190">
        <v>-71</v>
      </c>
      <c r="M190" t="s">
        <v>1449</v>
      </c>
      <c r="N190" t="s">
        <v>1580</v>
      </c>
      <c r="O190" t="s">
        <v>1581</v>
      </c>
      <c r="P190" t="s">
        <v>391</v>
      </c>
      <c r="Q190">
        <v>1841</v>
      </c>
      <c r="R190" t="s">
        <v>107</v>
      </c>
      <c r="S190" t="s">
        <v>1451</v>
      </c>
      <c r="T190" t="s">
        <v>1452</v>
      </c>
      <c r="X190" t="s">
        <v>394</v>
      </c>
      <c r="AB190" t="s">
        <v>94</v>
      </c>
      <c r="AC190" t="s">
        <v>124</v>
      </c>
      <c r="AD190" t="s">
        <v>1582</v>
      </c>
      <c r="AE190">
        <v>0</v>
      </c>
      <c r="AQ190">
        <v>0</v>
      </c>
      <c r="AR190" t="s">
        <v>1007</v>
      </c>
      <c r="AS190">
        <v>0</v>
      </c>
      <c r="AT190">
        <v>0</v>
      </c>
      <c r="AU190" t="s">
        <v>296</v>
      </c>
      <c r="AV190" t="s">
        <v>1454</v>
      </c>
      <c r="AW190">
        <v>0</v>
      </c>
      <c r="AZ190">
        <v>0</v>
      </c>
      <c r="BC190">
        <v>0</v>
      </c>
      <c r="BO190">
        <v>0</v>
      </c>
      <c r="BP190">
        <v>0</v>
      </c>
      <c r="BQ190">
        <v>0</v>
      </c>
      <c r="BR190">
        <v>0</v>
      </c>
      <c r="BS190">
        <v>0</v>
      </c>
      <c r="BT190">
        <v>0</v>
      </c>
      <c r="BU190">
        <v>0</v>
      </c>
      <c r="BV190">
        <v>0</v>
      </c>
      <c r="BW190">
        <v>0</v>
      </c>
      <c r="BX190">
        <v>0</v>
      </c>
      <c r="BY190">
        <v>0</v>
      </c>
      <c r="BZ190">
        <v>0</v>
      </c>
      <c r="CA190">
        <v>0</v>
      </c>
      <c r="CB190">
        <v>0</v>
      </c>
      <c r="CC190">
        <v>1</v>
      </c>
      <c r="CD190">
        <v>0</v>
      </c>
      <c r="CE190">
        <v>0</v>
      </c>
      <c r="CF190">
        <v>0</v>
      </c>
      <c r="CG190">
        <v>0</v>
      </c>
      <c r="CH190">
        <v>0</v>
      </c>
      <c r="CI190">
        <v>1</v>
      </c>
      <c r="CJ190">
        <v>0</v>
      </c>
      <c r="CK190">
        <v>0</v>
      </c>
      <c r="CL190">
        <v>0</v>
      </c>
      <c r="CM190">
        <v>0</v>
      </c>
      <c r="CN190">
        <v>0</v>
      </c>
      <c r="CO190">
        <v>0</v>
      </c>
      <c r="CP190">
        <v>0</v>
      </c>
      <c r="CQ190">
        <v>0</v>
      </c>
    </row>
    <row r="191" spans="1:95" hidden="1">
      <c r="A191" t="s">
        <v>1583</v>
      </c>
      <c r="B191" t="s">
        <v>904</v>
      </c>
      <c r="C191" t="s">
        <v>826</v>
      </c>
      <c r="D191" t="s">
        <v>826</v>
      </c>
      <c r="E191" t="s">
        <v>13</v>
      </c>
      <c r="F191" t="s">
        <v>1584</v>
      </c>
      <c r="G191">
        <v>1</v>
      </c>
      <c r="H191">
        <v>0</v>
      </c>
      <c r="I191">
        <f t="shared" si="2"/>
        <v>0</v>
      </c>
      <c r="J191">
        <v>42</v>
      </c>
      <c r="K191">
        <v>-73</v>
      </c>
      <c r="M191" t="s">
        <v>1449</v>
      </c>
      <c r="O191" t="s">
        <v>1585</v>
      </c>
      <c r="P191" t="s">
        <v>391</v>
      </c>
      <c r="R191" t="s">
        <v>107</v>
      </c>
      <c r="S191" t="s">
        <v>1451</v>
      </c>
      <c r="T191" t="s">
        <v>1452</v>
      </c>
      <c r="X191" t="s">
        <v>394</v>
      </c>
      <c r="AB191" t="s">
        <v>94</v>
      </c>
      <c r="AC191" t="s">
        <v>124</v>
      </c>
      <c r="AD191" t="s">
        <v>1586</v>
      </c>
      <c r="AE191">
        <v>0</v>
      </c>
      <c r="AQ191">
        <v>0</v>
      </c>
      <c r="AR191" t="s">
        <v>1007</v>
      </c>
      <c r="AS191">
        <v>0</v>
      </c>
      <c r="AT191">
        <v>0</v>
      </c>
      <c r="AU191" t="s">
        <v>296</v>
      </c>
      <c r="AV191" t="s">
        <v>1454</v>
      </c>
      <c r="AW191">
        <v>0</v>
      </c>
      <c r="AZ191">
        <v>0</v>
      </c>
      <c r="BC191">
        <v>0</v>
      </c>
      <c r="BO191">
        <v>0</v>
      </c>
      <c r="BP191">
        <v>0</v>
      </c>
      <c r="BQ191">
        <v>0</v>
      </c>
      <c r="BR191">
        <v>0</v>
      </c>
      <c r="BS191">
        <v>0</v>
      </c>
      <c r="BT191">
        <v>0</v>
      </c>
      <c r="BU191">
        <v>0</v>
      </c>
      <c r="BV191">
        <v>0</v>
      </c>
      <c r="BW191">
        <v>0</v>
      </c>
      <c r="BX191">
        <v>0</v>
      </c>
      <c r="BY191">
        <v>0</v>
      </c>
      <c r="BZ191">
        <v>0</v>
      </c>
      <c r="CA191">
        <v>0</v>
      </c>
      <c r="CB191">
        <v>0</v>
      </c>
      <c r="CC191">
        <v>1</v>
      </c>
      <c r="CD191">
        <v>0</v>
      </c>
      <c r="CE191">
        <v>0</v>
      </c>
      <c r="CF191">
        <v>0</v>
      </c>
      <c r="CG191">
        <v>0</v>
      </c>
      <c r="CH191">
        <v>0</v>
      </c>
      <c r="CI191">
        <v>1</v>
      </c>
      <c r="CJ191">
        <v>0</v>
      </c>
      <c r="CK191">
        <v>0</v>
      </c>
      <c r="CL191">
        <v>0</v>
      </c>
      <c r="CM191">
        <v>0</v>
      </c>
      <c r="CN191">
        <v>0</v>
      </c>
      <c r="CO191">
        <v>0</v>
      </c>
      <c r="CP191">
        <v>0</v>
      </c>
      <c r="CQ191">
        <v>0</v>
      </c>
    </row>
    <row r="192" spans="1:95" hidden="1">
      <c r="A192" t="s">
        <v>1587</v>
      </c>
      <c r="B192" t="s">
        <v>904</v>
      </c>
      <c r="C192" t="s">
        <v>826</v>
      </c>
      <c r="D192" t="s">
        <v>826</v>
      </c>
      <c r="E192" t="s">
        <v>13</v>
      </c>
      <c r="F192" t="s">
        <v>1588</v>
      </c>
      <c r="G192">
        <v>1</v>
      </c>
      <c r="H192">
        <v>0</v>
      </c>
      <c r="I192">
        <f t="shared" si="2"/>
        <v>0</v>
      </c>
      <c r="J192">
        <v>42</v>
      </c>
      <c r="K192">
        <v>-71</v>
      </c>
      <c r="M192" t="s">
        <v>1449</v>
      </c>
      <c r="N192" t="s">
        <v>1589</v>
      </c>
      <c r="O192" t="s">
        <v>1590</v>
      </c>
      <c r="P192" t="s">
        <v>391</v>
      </c>
      <c r="Q192">
        <v>2536</v>
      </c>
      <c r="R192" t="s">
        <v>107</v>
      </c>
      <c r="S192" t="s">
        <v>1451</v>
      </c>
      <c r="T192" t="s">
        <v>1452</v>
      </c>
      <c r="X192" t="s">
        <v>394</v>
      </c>
      <c r="AB192" t="s">
        <v>1591</v>
      </c>
      <c r="AC192" t="s">
        <v>124</v>
      </c>
      <c r="AD192" t="s">
        <v>1592</v>
      </c>
      <c r="AE192">
        <v>0</v>
      </c>
      <c r="AQ192">
        <v>0</v>
      </c>
      <c r="AR192" t="s">
        <v>1007</v>
      </c>
      <c r="AS192">
        <v>0</v>
      </c>
      <c r="AT192">
        <v>0</v>
      </c>
      <c r="AU192" t="s">
        <v>296</v>
      </c>
      <c r="AV192" t="s">
        <v>1454</v>
      </c>
      <c r="AW192">
        <v>0</v>
      </c>
      <c r="AZ192">
        <v>0</v>
      </c>
      <c r="BC192">
        <v>0</v>
      </c>
      <c r="BO192">
        <v>0</v>
      </c>
      <c r="BP192">
        <v>0</v>
      </c>
      <c r="BQ192">
        <v>0</v>
      </c>
      <c r="BR192">
        <v>0</v>
      </c>
      <c r="BS192">
        <v>0</v>
      </c>
      <c r="BT192">
        <v>0</v>
      </c>
      <c r="BU192">
        <v>0</v>
      </c>
      <c r="BV192">
        <v>0</v>
      </c>
      <c r="BW192">
        <v>0</v>
      </c>
      <c r="BX192">
        <v>0</v>
      </c>
      <c r="BY192">
        <v>0</v>
      </c>
      <c r="BZ192">
        <v>0</v>
      </c>
      <c r="CA192">
        <v>0</v>
      </c>
      <c r="CB192">
        <v>0</v>
      </c>
      <c r="CC192">
        <v>1</v>
      </c>
      <c r="CD192">
        <v>0</v>
      </c>
      <c r="CE192">
        <v>0</v>
      </c>
      <c r="CF192">
        <v>0</v>
      </c>
      <c r="CG192">
        <v>0</v>
      </c>
      <c r="CH192">
        <v>0</v>
      </c>
      <c r="CI192">
        <v>1</v>
      </c>
      <c r="CJ192">
        <v>0</v>
      </c>
      <c r="CK192">
        <v>0</v>
      </c>
      <c r="CL192">
        <v>0</v>
      </c>
      <c r="CM192">
        <v>0</v>
      </c>
      <c r="CN192">
        <v>0</v>
      </c>
      <c r="CO192">
        <v>0</v>
      </c>
      <c r="CP192">
        <v>0</v>
      </c>
      <c r="CQ192">
        <v>0</v>
      </c>
    </row>
    <row r="193" spans="1:95" hidden="1">
      <c r="A193" t="s">
        <v>1593</v>
      </c>
      <c r="B193" t="s">
        <v>904</v>
      </c>
      <c r="C193" t="s">
        <v>826</v>
      </c>
      <c r="D193" t="s">
        <v>826</v>
      </c>
      <c r="E193" t="s">
        <v>13</v>
      </c>
      <c r="F193" t="s">
        <v>1594</v>
      </c>
      <c r="G193">
        <v>1</v>
      </c>
      <c r="H193">
        <v>0</v>
      </c>
      <c r="I193">
        <f t="shared" si="2"/>
        <v>0</v>
      </c>
      <c r="J193">
        <v>42</v>
      </c>
      <c r="K193">
        <v>-71</v>
      </c>
      <c r="M193" t="s">
        <v>1449</v>
      </c>
      <c r="O193" t="s">
        <v>1595</v>
      </c>
      <c r="P193" t="s">
        <v>391</v>
      </c>
      <c r="R193" t="s">
        <v>107</v>
      </c>
      <c r="S193" t="s">
        <v>1451</v>
      </c>
      <c r="T193" t="s">
        <v>1452</v>
      </c>
      <c r="X193" t="s">
        <v>394</v>
      </c>
      <c r="AB193" t="s">
        <v>94</v>
      </c>
      <c r="AC193" t="s">
        <v>124</v>
      </c>
      <c r="AD193" t="s">
        <v>1596</v>
      </c>
      <c r="AE193">
        <v>0</v>
      </c>
      <c r="AQ193">
        <v>0</v>
      </c>
      <c r="AR193" t="s">
        <v>1007</v>
      </c>
      <c r="AS193">
        <v>0</v>
      </c>
      <c r="AT193">
        <v>0</v>
      </c>
      <c r="AU193" t="s">
        <v>296</v>
      </c>
      <c r="AV193" t="s">
        <v>1454</v>
      </c>
      <c r="AW193">
        <v>0</v>
      </c>
      <c r="AZ193">
        <v>0</v>
      </c>
      <c r="BC193">
        <v>0</v>
      </c>
      <c r="BO193">
        <v>0</v>
      </c>
      <c r="BP193">
        <v>0</v>
      </c>
      <c r="BQ193">
        <v>0</v>
      </c>
      <c r="BR193">
        <v>0</v>
      </c>
      <c r="BS193">
        <v>0</v>
      </c>
      <c r="BT193">
        <v>0</v>
      </c>
      <c r="BU193">
        <v>0</v>
      </c>
      <c r="BV193">
        <v>0</v>
      </c>
      <c r="BW193">
        <v>0</v>
      </c>
      <c r="BX193">
        <v>0</v>
      </c>
      <c r="BY193">
        <v>0</v>
      </c>
      <c r="BZ193">
        <v>0</v>
      </c>
      <c r="CA193">
        <v>0</v>
      </c>
      <c r="CB193">
        <v>0</v>
      </c>
      <c r="CC193">
        <v>1</v>
      </c>
      <c r="CD193">
        <v>0</v>
      </c>
      <c r="CE193">
        <v>0</v>
      </c>
      <c r="CF193">
        <v>0</v>
      </c>
      <c r="CG193">
        <v>0</v>
      </c>
      <c r="CH193">
        <v>0</v>
      </c>
      <c r="CI193">
        <v>1</v>
      </c>
      <c r="CJ193">
        <v>0</v>
      </c>
      <c r="CK193">
        <v>0</v>
      </c>
      <c r="CL193">
        <v>0</v>
      </c>
      <c r="CM193">
        <v>0</v>
      </c>
      <c r="CN193">
        <v>0</v>
      </c>
      <c r="CO193">
        <v>0</v>
      </c>
      <c r="CP193">
        <v>0</v>
      </c>
      <c r="CQ193">
        <v>0</v>
      </c>
    </row>
    <row r="194" spans="1:95" hidden="1">
      <c r="A194" t="s">
        <v>1597</v>
      </c>
      <c r="B194" t="s">
        <v>904</v>
      </c>
      <c r="C194" t="s">
        <v>826</v>
      </c>
      <c r="D194" t="s">
        <v>826</v>
      </c>
      <c r="E194" t="s">
        <v>13</v>
      </c>
      <c r="F194" t="s">
        <v>1598</v>
      </c>
      <c r="G194">
        <v>1</v>
      </c>
      <c r="H194">
        <v>0</v>
      </c>
      <c r="I194">
        <f t="shared" si="2"/>
        <v>0</v>
      </c>
      <c r="J194">
        <v>42</v>
      </c>
      <c r="K194">
        <v>-71</v>
      </c>
      <c r="M194" t="s">
        <v>1449</v>
      </c>
      <c r="O194" t="s">
        <v>1599</v>
      </c>
      <c r="P194" t="s">
        <v>391</v>
      </c>
      <c r="R194" t="s">
        <v>107</v>
      </c>
      <c r="S194" t="s">
        <v>1451</v>
      </c>
      <c r="T194" t="s">
        <v>1452</v>
      </c>
      <c r="X194" t="s">
        <v>394</v>
      </c>
      <c r="AB194" t="s">
        <v>94</v>
      </c>
      <c r="AC194" t="s">
        <v>124</v>
      </c>
      <c r="AD194" t="s">
        <v>1600</v>
      </c>
      <c r="AE194">
        <v>0</v>
      </c>
      <c r="AQ194">
        <v>0</v>
      </c>
      <c r="AR194" t="s">
        <v>1007</v>
      </c>
      <c r="AS194">
        <v>0</v>
      </c>
      <c r="AT194">
        <v>0</v>
      </c>
      <c r="AU194" t="s">
        <v>296</v>
      </c>
      <c r="AV194" t="s">
        <v>1454</v>
      </c>
      <c r="AW194">
        <v>0</v>
      </c>
      <c r="AZ194">
        <v>0</v>
      </c>
      <c r="BC194">
        <v>0</v>
      </c>
      <c r="BO194">
        <v>0</v>
      </c>
      <c r="BP194">
        <v>0</v>
      </c>
      <c r="BQ194">
        <v>0</v>
      </c>
      <c r="BR194">
        <v>0</v>
      </c>
      <c r="BS194">
        <v>0</v>
      </c>
      <c r="BT194">
        <v>0</v>
      </c>
      <c r="BU194">
        <v>0</v>
      </c>
      <c r="BV194">
        <v>0</v>
      </c>
      <c r="BW194">
        <v>0</v>
      </c>
      <c r="BX194">
        <v>0</v>
      </c>
      <c r="BY194">
        <v>0</v>
      </c>
      <c r="BZ194">
        <v>0</v>
      </c>
      <c r="CA194">
        <v>0</v>
      </c>
      <c r="CB194">
        <v>0</v>
      </c>
      <c r="CC194">
        <v>1</v>
      </c>
      <c r="CD194">
        <v>0</v>
      </c>
      <c r="CE194">
        <v>0</v>
      </c>
      <c r="CF194">
        <v>0</v>
      </c>
      <c r="CG194">
        <v>0</v>
      </c>
      <c r="CH194">
        <v>0</v>
      </c>
      <c r="CI194">
        <v>1</v>
      </c>
      <c r="CJ194">
        <v>0</v>
      </c>
      <c r="CK194">
        <v>0</v>
      </c>
      <c r="CL194">
        <v>0</v>
      </c>
      <c r="CM194">
        <v>0</v>
      </c>
      <c r="CN194">
        <v>0</v>
      </c>
      <c r="CO194">
        <v>0</v>
      </c>
      <c r="CP194">
        <v>0</v>
      </c>
      <c r="CQ194">
        <v>0</v>
      </c>
    </row>
    <row r="195" spans="1:95" hidden="1">
      <c r="A195" t="s">
        <v>1601</v>
      </c>
      <c r="B195" t="s">
        <v>904</v>
      </c>
      <c r="C195" t="s">
        <v>826</v>
      </c>
      <c r="D195" t="s">
        <v>826</v>
      </c>
      <c r="E195" t="s">
        <v>13</v>
      </c>
      <c r="F195" t="s">
        <v>1602</v>
      </c>
      <c r="G195">
        <v>1</v>
      </c>
      <c r="H195">
        <v>0</v>
      </c>
      <c r="I195">
        <f t="shared" ref="I195:I258" si="3">H195*G195</f>
        <v>0</v>
      </c>
      <c r="J195">
        <v>42</v>
      </c>
      <c r="K195">
        <v>-71</v>
      </c>
      <c r="M195" t="s">
        <v>1449</v>
      </c>
      <c r="O195" t="s">
        <v>1603</v>
      </c>
      <c r="P195" t="s">
        <v>391</v>
      </c>
      <c r="R195" t="s">
        <v>107</v>
      </c>
      <c r="S195" t="s">
        <v>1451</v>
      </c>
      <c r="T195" t="s">
        <v>1452</v>
      </c>
      <c r="X195" t="s">
        <v>394</v>
      </c>
      <c r="AB195" t="s">
        <v>1559</v>
      </c>
      <c r="AC195" t="s">
        <v>124</v>
      </c>
      <c r="AD195" t="s">
        <v>1604</v>
      </c>
      <c r="AE195">
        <v>0</v>
      </c>
      <c r="AQ195">
        <v>0</v>
      </c>
      <c r="AR195" t="s">
        <v>1007</v>
      </c>
      <c r="AS195">
        <v>0</v>
      </c>
      <c r="AT195">
        <v>0</v>
      </c>
      <c r="AU195" t="s">
        <v>296</v>
      </c>
      <c r="AV195" t="s">
        <v>1454</v>
      </c>
      <c r="AW195">
        <v>0</v>
      </c>
      <c r="AZ195">
        <v>0</v>
      </c>
      <c r="BC195">
        <v>0</v>
      </c>
      <c r="BO195">
        <v>0</v>
      </c>
      <c r="BP195">
        <v>0</v>
      </c>
      <c r="BQ195">
        <v>0</v>
      </c>
      <c r="BR195">
        <v>0</v>
      </c>
      <c r="BS195">
        <v>0</v>
      </c>
      <c r="BT195">
        <v>0</v>
      </c>
      <c r="BU195">
        <v>0</v>
      </c>
      <c r="BV195">
        <v>0</v>
      </c>
      <c r="BW195">
        <v>0</v>
      </c>
      <c r="BX195">
        <v>0</v>
      </c>
      <c r="BY195">
        <v>0</v>
      </c>
      <c r="BZ195">
        <v>0</v>
      </c>
      <c r="CA195">
        <v>0</v>
      </c>
      <c r="CB195">
        <v>0</v>
      </c>
      <c r="CC195">
        <v>1</v>
      </c>
      <c r="CD195">
        <v>0</v>
      </c>
      <c r="CE195">
        <v>0</v>
      </c>
      <c r="CF195">
        <v>0</v>
      </c>
      <c r="CG195">
        <v>0</v>
      </c>
      <c r="CH195">
        <v>0</v>
      </c>
      <c r="CI195">
        <v>1</v>
      </c>
      <c r="CJ195">
        <v>0</v>
      </c>
      <c r="CK195">
        <v>0</v>
      </c>
      <c r="CL195">
        <v>0</v>
      </c>
      <c r="CM195">
        <v>0</v>
      </c>
      <c r="CN195">
        <v>0</v>
      </c>
      <c r="CO195">
        <v>0</v>
      </c>
      <c r="CP195">
        <v>0</v>
      </c>
      <c r="CQ195">
        <v>0</v>
      </c>
    </row>
    <row r="196" spans="1:95" hidden="1">
      <c r="A196" t="s">
        <v>1605</v>
      </c>
      <c r="B196" t="s">
        <v>904</v>
      </c>
      <c r="C196" t="s">
        <v>826</v>
      </c>
      <c r="D196" t="s">
        <v>826</v>
      </c>
      <c r="E196" t="s">
        <v>13</v>
      </c>
      <c r="F196" t="s">
        <v>1606</v>
      </c>
      <c r="G196">
        <v>1</v>
      </c>
      <c r="H196">
        <v>0</v>
      </c>
      <c r="I196">
        <f t="shared" si="3"/>
        <v>0</v>
      </c>
      <c r="J196">
        <v>42</v>
      </c>
      <c r="K196">
        <v>-71</v>
      </c>
      <c r="M196" t="s">
        <v>1449</v>
      </c>
      <c r="O196" t="s">
        <v>1607</v>
      </c>
      <c r="P196" t="s">
        <v>391</v>
      </c>
      <c r="R196" t="s">
        <v>107</v>
      </c>
      <c r="S196" t="s">
        <v>1451</v>
      </c>
      <c r="T196" t="s">
        <v>1452</v>
      </c>
      <c r="X196" t="s">
        <v>394</v>
      </c>
      <c r="AB196" t="s">
        <v>94</v>
      </c>
      <c r="AC196" t="s">
        <v>124</v>
      </c>
      <c r="AD196" t="s">
        <v>1608</v>
      </c>
      <c r="AE196">
        <v>0</v>
      </c>
      <c r="AQ196">
        <v>0</v>
      </c>
      <c r="AR196" t="s">
        <v>1007</v>
      </c>
      <c r="AS196">
        <v>0</v>
      </c>
      <c r="AT196">
        <v>0</v>
      </c>
      <c r="AU196" t="s">
        <v>296</v>
      </c>
      <c r="AV196" t="s">
        <v>1454</v>
      </c>
      <c r="AW196">
        <v>0</v>
      </c>
      <c r="AZ196">
        <v>0</v>
      </c>
      <c r="BC196">
        <v>0</v>
      </c>
      <c r="BO196">
        <v>0</v>
      </c>
      <c r="BP196">
        <v>0</v>
      </c>
      <c r="BQ196">
        <v>0</v>
      </c>
      <c r="BR196">
        <v>0</v>
      </c>
      <c r="BS196">
        <v>0</v>
      </c>
      <c r="BT196">
        <v>0</v>
      </c>
      <c r="BU196">
        <v>0</v>
      </c>
      <c r="BV196">
        <v>0</v>
      </c>
      <c r="BW196">
        <v>0</v>
      </c>
      <c r="BX196">
        <v>0</v>
      </c>
      <c r="BY196">
        <v>0</v>
      </c>
      <c r="BZ196">
        <v>0</v>
      </c>
      <c r="CA196">
        <v>0</v>
      </c>
      <c r="CB196">
        <v>0</v>
      </c>
      <c r="CC196">
        <v>1</v>
      </c>
      <c r="CD196">
        <v>0</v>
      </c>
      <c r="CE196">
        <v>0</v>
      </c>
      <c r="CF196">
        <v>0</v>
      </c>
      <c r="CG196">
        <v>0</v>
      </c>
      <c r="CH196">
        <v>0</v>
      </c>
      <c r="CI196">
        <v>1</v>
      </c>
      <c r="CJ196">
        <v>0</v>
      </c>
      <c r="CK196">
        <v>0</v>
      </c>
      <c r="CL196">
        <v>0</v>
      </c>
      <c r="CM196">
        <v>0</v>
      </c>
      <c r="CN196">
        <v>0</v>
      </c>
      <c r="CO196">
        <v>0</v>
      </c>
      <c r="CP196">
        <v>0</v>
      </c>
      <c r="CQ196">
        <v>0</v>
      </c>
    </row>
    <row r="197" spans="1:95" hidden="1">
      <c r="A197" t="s">
        <v>1609</v>
      </c>
      <c r="B197" t="s">
        <v>904</v>
      </c>
      <c r="C197" t="s">
        <v>826</v>
      </c>
      <c r="D197" t="s">
        <v>826</v>
      </c>
      <c r="E197" t="s">
        <v>13</v>
      </c>
      <c r="F197" t="s">
        <v>1610</v>
      </c>
      <c r="G197">
        <v>1</v>
      </c>
      <c r="H197">
        <v>0</v>
      </c>
      <c r="I197">
        <f t="shared" si="3"/>
        <v>0</v>
      </c>
      <c r="J197">
        <v>42</v>
      </c>
      <c r="K197">
        <v>-70</v>
      </c>
      <c r="M197" t="s">
        <v>1449</v>
      </c>
      <c r="O197" t="s">
        <v>1611</v>
      </c>
      <c r="P197" t="s">
        <v>391</v>
      </c>
      <c r="R197" t="s">
        <v>107</v>
      </c>
      <c r="S197" t="s">
        <v>1451</v>
      </c>
      <c r="T197" t="s">
        <v>1452</v>
      </c>
      <c r="X197" t="s">
        <v>394</v>
      </c>
      <c r="AB197" t="s">
        <v>94</v>
      </c>
      <c r="AC197" t="s">
        <v>124</v>
      </c>
      <c r="AD197" t="s">
        <v>1612</v>
      </c>
      <c r="AE197">
        <v>0</v>
      </c>
      <c r="AQ197">
        <v>0</v>
      </c>
      <c r="AR197" t="s">
        <v>1007</v>
      </c>
      <c r="AS197">
        <v>0</v>
      </c>
      <c r="AT197">
        <v>0</v>
      </c>
      <c r="AU197" t="s">
        <v>296</v>
      </c>
      <c r="AV197" t="s">
        <v>1454</v>
      </c>
      <c r="AW197">
        <v>0</v>
      </c>
      <c r="AZ197">
        <v>0</v>
      </c>
      <c r="BC197">
        <v>0</v>
      </c>
      <c r="BO197">
        <v>0</v>
      </c>
      <c r="BP197">
        <v>0</v>
      </c>
      <c r="BQ197">
        <v>0</v>
      </c>
      <c r="BR197">
        <v>0</v>
      </c>
      <c r="BS197">
        <v>0</v>
      </c>
      <c r="BT197">
        <v>0</v>
      </c>
      <c r="BU197">
        <v>0</v>
      </c>
      <c r="BV197">
        <v>0</v>
      </c>
      <c r="BW197">
        <v>0</v>
      </c>
      <c r="BX197">
        <v>0</v>
      </c>
      <c r="BY197">
        <v>0</v>
      </c>
      <c r="BZ197">
        <v>0</v>
      </c>
      <c r="CA197">
        <v>0</v>
      </c>
      <c r="CB197">
        <v>0</v>
      </c>
      <c r="CC197">
        <v>1</v>
      </c>
      <c r="CD197">
        <v>0</v>
      </c>
      <c r="CE197">
        <v>0</v>
      </c>
      <c r="CF197">
        <v>0</v>
      </c>
      <c r="CG197">
        <v>0</v>
      </c>
      <c r="CH197">
        <v>0</v>
      </c>
      <c r="CI197">
        <v>1</v>
      </c>
      <c r="CJ197">
        <v>0</v>
      </c>
      <c r="CK197">
        <v>0</v>
      </c>
      <c r="CL197">
        <v>0</v>
      </c>
      <c r="CM197">
        <v>0</v>
      </c>
      <c r="CN197">
        <v>0</v>
      </c>
      <c r="CO197">
        <v>0</v>
      </c>
      <c r="CP197">
        <v>0</v>
      </c>
      <c r="CQ197">
        <v>0</v>
      </c>
    </row>
    <row r="198" spans="1:95" hidden="1">
      <c r="A198" t="s">
        <v>1613</v>
      </c>
      <c r="B198" t="s">
        <v>904</v>
      </c>
      <c r="C198" t="s">
        <v>826</v>
      </c>
      <c r="D198" t="s">
        <v>826</v>
      </c>
      <c r="E198" t="s">
        <v>13</v>
      </c>
      <c r="F198" t="s">
        <v>1614</v>
      </c>
      <c r="G198">
        <v>1</v>
      </c>
      <c r="H198">
        <v>0</v>
      </c>
      <c r="I198">
        <f t="shared" si="3"/>
        <v>0</v>
      </c>
      <c r="J198">
        <v>42</v>
      </c>
      <c r="K198">
        <v>-71</v>
      </c>
      <c r="M198" t="s">
        <v>1449</v>
      </c>
      <c r="O198" t="s">
        <v>1615</v>
      </c>
      <c r="P198" t="s">
        <v>391</v>
      </c>
      <c r="R198" t="s">
        <v>107</v>
      </c>
      <c r="S198" t="s">
        <v>1451</v>
      </c>
      <c r="T198" t="s">
        <v>1452</v>
      </c>
      <c r="X198" t="s">
        <v>394</v>
      </c>
      <c r="AB198" t="s">
        <v>94</v>
      </c>
      <c r="AC198" t="s">
        <v>124</v>
      </c>
      <c r="AD198" t="s">
        <v>1616</v>
      </c>
      <c r="AE198">
        <v>0</v>
      </c>
      <c r="AQ198">
        <v>0</v>
      </c>
      <c r="AR198" t="s">
        <v>1007</v>
      </c>
      <c r="AS198">
        <v>0</v>
      </c>
      <c r="AT198">
        <v>0</v>
      </c>
      <c r="AU198" t="s">
        <v>296</v>
      </c>
      <c r="AV198" t="s">
        <v>1454</v>
      </c>
      <c r="AW198">
        <v>0</v>
      </c>
      <c r="AZ198">
        <v>0</v>
      </c>
      <c r="BC198">
        <v>0</v>
      </c>
      <c r="BO198">
        <v>0</v>
      </c>
      <c r="BP198">
        <v>0</v>
      </c>
      <c r="BQ198">
        <v>0</v>
      </c>
      <c r="BR198">
        <v>0</v>
      </c>
      <c r="BS198">
        <v>0</v>
      </c>
      <c r="BT198">
        <v>0</v>
      </c>
      <c r="BU198">
        <v>0</v>
      </c>
      <c r="BV198">
        <v>0</v>
      </c>
      <c r="BW198">
        <v>0</v>
      </c>
      <c r="BX198">
        <v>0</v>
      </c>
      <c r="BY198">
        <v>0</v>
      </c>
      <c r="BZ198">
        <v>0</v>
      </c>
      <c r="CA198">
        <v>0</v>
      </c>
      <c r="CB198">
        <v>0</v>
      </c>
      <c r="CC198">
        <v>1</v>
      </c>
      <c r="CD198">
        <v>0</v>
      </c>
      <c r="CE198">
        <v>0</v>
      </c>
      <c r="CF198">
        <v>0</v>
      </c>
      <c r="CG198">
        <v>0</v>
      </c>
      <c r="CH198">
        <v>0</v>
      </c>
      <c r="CI198">
        <v>1</v>
      </c>
      <c r="CJ198">
        <v>0</v>
      </c>
      <c r="CK198">
        <v>0</v>
      </c>
      <c r="CL198">
        <v>0</v>
      </c>
      <c r="CM198">
        <v>0</v>
      </c>
      <c r="CN198">
        <v>0</v>
      </c>
      <c r="CO198">
        <v>0</v>
      </c>
      <c r="CP198">
        <v>0</v>
      </c>
      <c r="CQ198">
        <v>0</v>
      </c>
    </row>
    <row r="199" spans="1:95" hidden="1">
      <c r="A199" t="s">
        <v>1617</v>
      </c>
      <c r="B199" t="s">
        <v>904</v>
      </c>
      <c r="C199" t="s">
        <v>826</v>
      </c>
      <c r="D199" t="s">
        <v>826</v>
      </c>
      <c r="E199" t="s">
        <v>13</v>
      </c>
      <c r="F199" t="s">
        <v>1618</v>
      </c>
      <c r="G199">
        <v>730</v>
      </c>
      <c r="H199">
        <v>0.5</v>
      </c>
      <c r="I199">
        <f t="shared" si="3"/>
        <v>365</v>
      </c>
      <c r="J199">
        <v>32.8807318</v>
      </c>
      <c r="K199">
        <v>-117.24</v>
      </c>
      <c r="M199" t="s">
        <v>1208</v>
      </c>
      <c r="N199" t="s">
        <v>328</v>
      </c>
      <c r="O199" t="s">
        <v>329</v>
      </c>
      <c r="P199" t="s">
        <v>214</v>
      </c>
      <c r="Q199">
        <v>92093</v>
      </c>
      <c r="R199" t="s">
        <v>107</v>
      </c>
      <c r="S199" t="s">
        <v>331</v>
      </c>
      <c r="T199" t="s">
        <v>1619</v>
      </c>
      <c r="X199" t="s">
        <v>218</v>
      </c>
      <c r="AC199" t="s">
        <v>95</v>
      </c>
      <c r="AD199" t="s">
        <v>333</v>
      </c>
      <c r="AE199">
        <v>0</v>
      </c>
      <c r="AQ199">
        <v>0</v>
      </c>
      <c r="AR199" t="s">
        <v>1007</v>
      </c>
      <c r="AS199">
        <v>0</v>
      </c>
      <c r="AT199">
        <v>0</v>
      </c>
      <c r="AW199">
        <v>0</v>
      </c>
      <c r="AZ199">
        <v>0</v>
      </c>
      <c r="BC199">
        <v>0</v>
      </c>
      <c r="BO199">
        <v>0</v>
      </c>
      <c r="BP199">
        <v>0</v>
      </c>
      <c r="BQ199">
        <v>0</v>
      </c>
      <c r="BR199">
        <v>0</v>
      </c>
      <c r="BS199">
        <v>0</v>
      </c>
      <c r="BT199">
        <v>0</v>
      </c>
      <c r="BU199">
        <v>0</v>
      </c>
      <c r="BV199">
        <v>0</v>
      </c>
      <c r="BW199">
        <v>0</v>
      </c>
      <c r="BX199">
        <v>0</v>
      </c>
      <c r="BY199">
        <v>0</v>
      </c>
      <c r="BZ199">
        <v>0</v>
      </c>
      <c r="CA199">
        <v>0</v>
      </c>
      <c r="CB199">
        <v>0</v>
      </c>
      <c r="CC199">
        <v>0</v>
      </c>
      <c r="CD199">
        <v>0</v>
      </c>
      <c r="CE199">
        <v>1</v>
      </c>
      <c r="CF199">
        <v>0</v>
      </c>
      <c r="CG199">
        <v>0</v>
      </c>
      <c r="CH199">
        <v>0</v>
      </c>
      <c r="CI199">
        <v>0</v>
      </c>
      <c r="CJ199">
        <v>0</v>
      </c>
      <c r="CK199">
        <v>0</v>
      </c>
      <c r="CL199">
        <v>0</v>
      </c>
      <c r="CM199">
        <v>0</v>
      </c>
      <c r="CN199">
        <v>0</v>
      </c>
      <c r="CO199">
        <v>0</v>
      </c>
      <c r="CP199">
        <v>0</v>
      </c>
      <c r="CQ199">
        <v>0</v>
      </c>
    </row>
    <row r="200" spans="1:95" hidden="1">
      <c r="A200" t="s">
        <v>1620</v>
      </c>
      <c r="B200" t="s">
        <v>904</v>
      </c>
      <c r="C200" t="s">
        <v>826</v>
      </c>
      <c r="D200" t="s">
        <v>826</v>
      </c>
      <c r="E200" t="s">
        <v>146</v>
      </c>
      <c r="F200" t="s">
        <v>1621</v>
      </c>
      <c r="G200">
        <v>6000</v>
      </c>
      <c r="H200">
        <v>0.33</v>
      </c>
      <c r="I200">
        <f t="shared" si="3"/>
        <v>1980</v>
      </c>
      <c r="J200">
        <v>39.399500799999998</v>
      </c>
      <c r="K200">
        <v>-84.56</v>
      </c>
      <c r="M200" t="s">
        <v>116</v>
      </c>
      <c r="O200" t="s">
        <v>1622</v>
      </c>
      <c r="P200" t="s">
        <v>1623</v>
      </c>
      <c r="R200" t="s">
        <v>107</v>
      </c>
      <c r="S200" t="s">
        <v>1624</v>
      </c>
      <c r="T200" t="s">
        <v>1625</v>
      </c>
      <c r="X200" t="s">
        <v>376</v>
      </c>
      <c r="AA200" t="s">
        <v>518</v>
      </c>
      <c r="AC200" t="s">
        <v>95</v>
      </c>
      <c r="AD200" t="s">
        <v>1626</v>
      </c>
      <c r="AE200">
        <v>0</v>
      </c>
      <c r="AH200" t="s">
        <v>1627</v>
      </c>
      <c r="AI200" t="s">
        <v>1628</v>
      </c>
      <c r="AL200" t="s">
        <v>1629</v>
      </c>
      <c r="AQ200">
        <v>0</v>
      </c>
      <c r="AS200">
        <v>0</v>
      </c>
      <c r="AT200">
        <v>0</v>
      </c>
      <c r="AU200" t="s">
        <v>187</v>
      </c>
      <c r="AV200" t="s">
        <v>1626</v>
      </c>
      <c r="AW200">
        <v>0</v>
      </c>
      <c r="AZ200">
        <v>0</v>
      </c>
      <c r="BC200">
        <v>0</v>
      </c>
      <c r="BO200">
        <v>0</v>
      </c>
      <c r="BP200">
        <v>0</v>
      </c>
      <c r="BQ200">
        <v>0</v>
      </c>
      <c r="BR200">
        <v>0</v>
      </c>
      <c r="BS200">
        <v>0</v>
      </c>
      <c r="BT200">
        <v>0</v>
      </c>
      <c r="BU200">
        <v>0</v>
      </c>
      <c r="BV200">
        <v>0</v>
      </c>
      <c r="BW200">
        <v>0</v>
      </c>
      <c r="BX200">
        <v>0</v>
      </c>
      <c r="BY200">
        <v>1</v>
      </c>
      <c r="BZ200">
        <v>0</v>
      </c>
      <c r="CA200">
        <v>0</v>
      </c>
      <c r="CB200">
        <v>0</v>
      </c>
      <c r="CC200">
        <v>0</v>
      </c>
      <c r="CD200">
        <v>0</v>
      </c>
      <c r="CE200">
        <v>0</v>
      </c>
      <c r="CF200">
        <v>0</v>
      </c>
      <c r="CG200">
        <v>0</v>
      </c>
      <c r="CH200">
        <v>0</v>
      </c>
      <c r="CI200">
        <v>0</v>
      </c>
      <c r="CJ200">
        <v>0</v>
      </c>
      <c r="CK200">
        <v>0</v>
      </c>
      <c r="CL200">
        <v>0</v>
      </c>
      <c r="CM200">
        <v>0</v>
      </c>
      <c r="CN200">
        <v>0</v>
      </c>
      <c r="CO200">
        <v>0</v>
      </c>
      <c r="CP200">
        <v>0</v>
      </c>
      <c r="CQ200">
        <v>0</v>
      </c>
    </row>
    <row r="201" spans="1:95" hidden="1">
      <c r="A201" t="s">
        <v>1630</v>
      </c>
      <c r="B201" t="s">
        <v>904</v>
      </c>
      <c r="C201" t="s">
        <v>905</v>
      </c>
      <c r="D201" t="s">
        <v>1464</v>
      </c>
      <c r="E201" t="s">
        <v>146</v>
      </c>
      <c r="F201" t="s">
        <v>1631</v>
      </c>
      <c r="G201">
        <v>50</v>
      </c>
      <c r="H201">
        <v>0.3</v>
      </c>
      <c r="I201">
        <f t="shared" si="3"/>
        <v>15</v>
      </c>
      <c r="J201">
        <v>37</v>
      </c>
      <c r="K201">
        <v>-5</v>
      </c>
      <c r="M201" t="s">
        <v>1632</v>
      </c>
      <c r="N201" t="s">
        <v>1633</v>
      </c>
      <c r="O201" t="s">
        <v>1634</v>
      </c>
      <c r="P201" t="s">
        <v>1635</v>
      </c>
      <c r="Q201">
        <v>29540</v>
      </c>
      <c r="R201" t="s">
        <v>607</v>
      </c>
      <c r="S201" t="s">
        <v>1636</v>
      </c>
      <c r="T201" t="s">
        <v>1637</v>
      </c>
      <c r="U201" t="s">
        <v>1638</v>
      </c>
      <c r="V201" t="s">
        <v>1639</v>
      </c>
      <c r="X201" t="s">
        <v>1007</v>
      </c>
      <c r="Y201" t="s">
        <v>1640</v>
      </c>
      <c r="Z201" t="s">
        <v>123</v>
      </c>
      <c r="AA201" t="s">
        <v>164</v>
      </c>
      <c r="AC201" t="s">
        <v>112</v>
      </c>
      <c r="AD201" t="s">
        <v>1641</v>
      </c>
      <c r="AE201">
        <v>0</v>
      </c>
      <c r="AH201" t="s">
        <v>1642</v>
      </c>
      <c r="AI201" t="s">
        <v>1643</v>
      </c>
      <c r="AJ201" t="s">
        <v>1643</v>
      </c>
      <c r="AL201" t="s">
        <v>1643</v>
      </c>
      <c r="AQ201">
        <v>25</v>
      </c>
      <c r="AR201" t="s">
        <v>1007</v>
      </c>
      <c r="AS201">
        <v>729027</v>
      </c>
      <c r="AT201">
        <v>12</v>
      </c>
      <c r="AU201" t="s">
        <v>234</v>
      </c>
      <c r="AV201" t="s">
        <v>1644</v>
      </c>
      <c r="AW201">
        <v>729027</v>
      </c>
      <c r="AZ201">
        <v>0</v>
      </c>
      <c r="BC201">
        <v>0</v>
      </c>
      <c r="BD201" t="s">
        <v>1645</v>
      </c>
      <c r="BE201" t="s">
        <v>1646</v>
      </c>
      <c r="BF201" t="s">
        <v>1647</v>
      </c>
      <c r="BO201">
        <v>0</v>
      </c>
      <c r="BP201">
        <v>0</v>
      </c>
      <c r="BQ201">
        <v>0</v>
      </c>
      <c r="BR201">
        <v>0</v>
      </c>
      <c r="BS201">
        <v>0</v>
      </c>
      <c r="BT201">
        <v>0</v>
      </c>
      <c r="BU201">
        <v>0</v>
      </c>
      <c r="BV201">
        <v>0</v>
      </c>
      <c r="BW201">
        <v>0</v>
      </c>
      <c r="BX201">
        <v>0</v>
      </c>
      <c r="BY201">
        <v>0</v>
      </c>
      <c r="BZ201">
        <v>0</v>
      </c>
      <c r="CA201">
        <v>0</v>
      </c>
      <c r="CB201">
        <v>0</v>
      </c>
      <c r="CC201">
        <v>1</v>
      </c>
      <c r="CD201">
        <v>1</v>
      </c>
      <c r="CE201">
        <v>1</v>
      </c>
      <c r="CF201">
        <v>0</v>
      </c>
      <c r="CG201">
        <v>1</v>
      </c>
      <c r="CH201">
        <v>0</v>
      </c>
      <c r="CI201">
        <v>0</v>
      </c>
      <c r="CJ201">
        <v>0</v>
      </c>
      <c r="CK201">
        <v>0</v>
      </c>
      <c r="CL201">
        <v>0</v>
      </c>
      <c r="CM201">
        <v>0</v>
      </c>
      <c r="CN201">
        <v>0</v>
      </c>
      <c r="CO201">
        <v>0</v>
      </c>
      <c r="CP201">
        <v>1</v>
      </c>
      <c r="CQ201">
        <v>1</v>
      </c>
    </row>
    <row r="202" spans="1:95" hidden="1">
      <c r="A202" t="s">
        <v>1648</v>
      </c>
      <c r="B202" t="s">
        <v>904</v>
      </c>
      <c r="C202" t="s">
        <v>1331</v>
      </c>
      <c r="D202" t="s">
        <v>1331</v>
      </c>
      <c r="E202" t="s">
        <v>146</v>
      </c>
      <c r="F202" t="s">
        <v>1649</v>
      </c>
      <c r="G202">
        <v>50</v>
      </c>
      <c r="H202">
        <v>0.2</v>
      </c>
      <c r="I202">
        <f t="shared" si="3"/>
        <v>10</v>
      </c>
      <c r="J202">
        <v>36.708613300000003</v>
      </c>
      <c r="K202">
        <v>-4.4400000000000004</v>
      </c>
      <c r="M202" t="s">
        <v>1650</v>
      </c>
      <c r="N202" t="s">
        <v>1651</v>
      </c>
      <c r="O202" t="s">
        <v>1635</v>
      </c>
      <c r="P202" t="s">
        <v>1635</v>
      </c>
      <c r="Q202">
        <v>29006</v>
      </c>
      <c r="R202" t="s">
        <v>607</v>
      </c>
      <c r="S202" t="s">
        <v>1652</v>
      </c>
      <c r="T202" t="s">
        <v>1637</v>
      </c>
      <c r="U202" t="s">
        <v>1653</v>
      </c>
      <c r="V202" t="s">
        <v>1654</v>
      </c>
      <c r="X202" t="s">
        <v>1007</v>
      </c>
      <c r="Y202" t="s">
        <v>1640</v>
      </c>
      <c r="Z202" t="s">
        <v>123</v>
      </c>
      <c r="AA202" t="s">
        <v>164</v>
      </c>
      <c r="AC202" t="s">
        <v>112</v>
      </c>
      <c r="AD202" t="s">
        <v>1641</v>
      </c>
      <c r="AE202">
        <v>0</v>
      </c>
      <c r="AH202" t="s">
        <v>1655</v>
      </c>
      <c r="AI202" t="s">
        <v>1643</v>
      </c>
      <c r="AJ202" t="s">
        <v>1643</v>
      </c>
      <c r="AL202" t="s">
        <v>1643</v>
      </c>
      <c r="AQ202">
        <v>25</v>
      </c>
      <c r="AR202" t="s">
        <v>1007</v>
      </c>
      <c r="AS202">
        <v>729064</v>
      </c>
      <c r="AT202">
        <v>12</v>
      </c>
      <c r="AU202" t="s">
        <v>234</v>
      </c>
      <c r="AV202" t="s">
        <v>1644</v>
      </c>
      <c r="AW202">
        <v>729064</v>
      </c>
      <c r="AZ202">
        <v>0</v>
      </c>
      <c r="BC202">
        <v>0</v>
      </c>
      <c r="BD202" t="s">
        <v>1645</v>
      </c>
      <c r="BE202" t="s">
        <v>1646</v>
      </c>
      <c r="BF202" t="s">
        <v>1656</v>
      </c>
      <c r="BO202">
        <v>0</v>
      </c>
      <c r="BP202">
        <v>0</v>
      </c>
      <c r="BQ202">
        <v>0</v>
      </c>
      <c r="BR202">
        <v>0</v>
      </c>
      <c r="BS202">
        <v>0</v>
      </c>
      <c r="BT202">
        <v>0</v>
      </c>
      <c r="BU202">
        <v>0</v>
      </c>
      <c r="BV202">
        <v>0</v>
      </c>
      <c r="BW202">
        <v>0</v>
      </c>
      <c r="BX202">
        <v>0</v>
      </c>
      <c r="BY202">
        <v>0</v>
      </c>
      <c r="BZ202">
        <v>0</v>
      </c>
      <c r="CA202">
        <v>0</v>
      </c>
      <c r="CB202">
        <v>0</v>
      </c>
      <c r="CC202">
        <v>1</v>
      </c>
      <c r="CD202">
        <v>1</v>
      </c>
      <c r="CE202">
        <v>1</v>
      </c>
      <c r="CF202">
        <v>0</v>
      </c>
      <c r="CG202">
        <v>1</v>
      </c>
      <c r="CH202">
        <v>0</v>
      </c>
      <c r="CI202">
        <v>0</v>
      </c>
      <c r="CJ202">
        <v>0</v>
      </c>
      <c r="CK202">
        <v>0</v>
      </c>
      <c r="CL202">
        <v>0</v>
      </c>
      <c r="CM202">
        <v>0</v>
      </c>
      <c r="CN202">
        <v>0</v>
      </c>
      <c r="CO202">
        <v>0</v>
      </c>
      <c r="CP202">
        <v>1</v>
      </c>
      <c r="CQ202">
        <v>1</v>
      </c>
    </row>
    <row r="203" spans="1:95" hidden="1">
      <c r="A203" t="s">
        <v>1657</v>
      </c>
      <c r="B203" t="s">
        <v>985</v>
      </c>
      <c r="C203" t="s">
        <v>986</v>
      </c>
      <c r="D203" t="s">
        <v>986</v>
      </c>
      <c r="E203" t="s">
        <v>13</v>
      </c>
      <c r="F203" t="s">
        <v>1658</v>
      </c>
      <c r="G203">
        <v>50000</v>
      </c>
      <c r="H203">
        <v>0</v>
      </c>
      <c r="I203">
        <f t="shared" si="3"/>
        <v>0</v>
      </c>
      <c r="J203">
        <v>35.240116999999998</v>
      </c>
      <c r="K203">
        <v>24.81</v>
      </c>
      <c r="M203" t="s">
        <v>1659</v>
      </c>
      <c r="O203" t="s">
        <v>1660</v>
      </c>
      <c r="P203" t="s">
        <v>1661</v>
      </c>
      <c r="R203" t="s">
        <v>1662</v>
      </c>
      <c r="S203" t="s">
        <v>1663</v>
      </c>
      <c r="T203" t="s">
        <v>1664</v>
      </c>
      <c r="X203" t="s">
        <v>1007</v>
      </c>
      <c r="Y203" t="s">
        <v>1665</v>
      </c>
      <c r="AC203" t="s">
        <v>112</v>
      </c>
      <c r="AD203" t="s">
        <v>1665</v>
      </c>
      <c r="AE203">
        <v>0</v>
      </c>
      <c r="AJ203" t="s">
        <v>1665</v>
      </c>
      <c r="AQ203">
        <v>25</v>
      </c>
      <c r="AS203">
        <v>276720000</v>
      </c>
      <c r="AT203">
        <v>3950000</v>
      </c>
      <c r="AW203">
        <v>0</v>
      </c>
      <c r="AZ203">
        <v>0</v>
      </c>
      <c r="BC203">
        <v>0</v>
      </c>
      <c r="BO203">
        <v>0</v>
      </c>
      <c r="BP203">
        <v>0</v>
      </c>
      <c r="BQ203">
        <v>0</v>
      </c>
      <c r="BR203">
        <v>0</v>
      </c>
      <c r="BS203">
        <v>0</v>
      </c>
      <c r="BT203">
        <v>0</v>
      </c>
      <c r="BU203">
        <v>0</v>
      </c>
      <c r="BV203">
        <v>0</v>
      </c>
      <c r="BW203">
        <v>1</v>
      </c>
      <c r="BX203">
        <v>0</v>
      </c>
      <c r="BY203">
        <v>1</v>
      </c>
      <c r="BZ203">
        <v>0</v>
      </c>
      <c r="CA203">
        <v>0</v>
      </c>
      <c r="CB203">
        <v>1</v>
      </c>
      <c r="CC203">
        <v>0</v>
      </c>
      <c r="CD203">
        <v>0</v>
      </c>
      <c r="CE203">
        <v>0</v>
      </c>
      <c r="CF203">
        <v>1</v>
      </c>
      <c r="CG203">
        <v>1</v>
      </c>
      <c r="CH203">
        <v>1</v>
      </c>
      <c r="CI203">
        <v>1</v>
      </c>
      <c r="CJ203">
        <v>0</v>
      </c>
      <c r="CK203">
        <v>0</v>
      </c>
      <c r="CL203">
        <v>0</v>
      </c>
      <c r="CM203">
        <v>0</v>
      </c>
      <c r="CN203">
        <v>0</v>
      </c>
      <c r="CO203">
        <v>0</v>
      </c>
      <c r="CP203">
        <v>0</v>
      </c>
      <c r="CQ203">
        <v>1</v>
      </c>
    </row>
    <row r="204" spans="1:95" hidden="1">
      <c r="A204" t="s">
        <v>1666</v>
      </c>
      <c r="B204" t="s">
        <v>904</v>
      </c>
      <c r="C204" t="s">
        <v>826</v>
      </c>
      <c r="D204" t="s">
        <v>826</v>
      </c>
      <c r="E204" t="s">
        <v>146</v>
      </c>
      <c r="F204" t="s">
        <v>1667</v>
      </c>
      <c r="G204">
        <v>18</v>
      </c>
      <c r="H204">
        <v>1</v>
      </c>
      <c r="I204">
        <f t="shared" si="3"/>
        <v>18</v>
      </c>
      <c r="J204">
        <v>32.795040899999996</v>
      </c>
      <c r="K204">
        <v>-117.26</v>
      </c>
      <c r="M204" t="s">
        <v>1668</v>
      </c>
      <c r="N204" t="s">
        <v>1669</v>
      </c>
      <c r="O204" t="s">
        <v>1670</v>
      </c>
      <c r="P204" t="s">
        <v>214</v>
      </c>
      <c r="R204" t="s">
        <v>107</v>
      </c>
      <c r="S204" t="s">
        <v>1671</v>
      </c>
      <c r="T204" t="s">
        <v>1672</v>
      </c>
      <c r="X204" t="s">
        <v>218</v>
      </c>
      <c r="AC204" t="s">
        <v>95</v>
      </c>
      <c r="AD204" t="s">
        <v>1673</v>
      </c>
      <c r="AE204">
        <v>0</v>
      </c>
      <c r="AH204" t="s">
        <v>1674</v>
      </c>
      <c r="AQ204">
        <v>0</v>
      </c>
      <c r="AR204" t="s">
        <v>1007</v>
      </c>
      <c r="AS204">
        <v>0</v>
      </c>
      <c r="AT204">
        <v>0</v>
      </c>
      <c r="AW204">
        <v>0</v>
      </c>
      <c r="AZ204">
        <v>0</v>
      </c>
      <c r="BC204">
        <v>0</v>
      </c>
      <c r="BO204">
        <v>0</v>
      </c>
      <c r="BP204">
        <v>0</v>
      </c>
      <c r="BQ204">
        <v>0</v>
      </c>
      <c r="BR204">
        <v>0</v>
      </c>
      <c r="BS204">
        <v>1</v>
      </c>
      <c r="BT204">
        <v>0</v>
      </c>
      <c r="BU204">
        <v>0</v>
      </c>
      <c r="BV204">
        <v>0</v>
      </c>
      <c r="BW204">
        <v>0</v>
      </c>
      <c r="BX204">
        <v>0</v>
      </c>
      <c r="BY204">
        <v>0</v>
      </c>
      <c r="BZ204">
        <v>0</v>
      </c>
      <c r="CA204">
        <v>0</v>
      </c>
      <c r="CB204">
        <v>0</v>
      </c>
      <c r="CC204">
        <v>0</v>
      </c>
      <c r="CD204">
        <v>0</v>
      </c>
      <c r="CE204">
        <v>0</v>
      </c>
      <c r="CF204">
        <v>0</v>
      </c>
      <c r="CG204">
        <v>0</v>
      </c>
      <c r="CH204">
        <v>0</v>
      </c>
      <c r="CI204">
        <v>1</v>
      </c>
      <c r="CJ204">
        <v>0</v>
      </c>
      <c r="CK204">
        <v>0</v>
      </c>
      <c r="CL204">
        <v>0</v>
      </c>
      <c r="CM204">
        <v>0</v>
      </c>
      <c r="CN204">
        <v>0</v>
      </c>
      <c r="CO204">
        <v>0</v>
      </c>
      <c r="CP204">
        <v>0</v>
      </c>
      <c r="CQ204">
        <v>0</v>
      </c>
    </row>
    <row r="205" spans="1:95" hidden="1">
      <c r="A205" t="s">
        <v>1675</v>
      </c>
      <c r="B205" t="s">
        <v>999</v>
      </c>
      <c r="C205" t="s">
        <v>1000</v>
      </c>
      <c r="D205" t="s">
        <v>1000</v>
      </c>
      <c r="E205" t="s">
        <v>13</v>
      </c>
      <c r="F205" t="s">
        <v>1676</v>
      </c>
      <c r="G205">
        <v>5000</v>
      </c>
      <c r="H205">
        <v>6</v>
      </c>
      <c r="I205">
        <f t="shared" si="3"/>
        <v>30000</v>
      </c>
      <c r="J205">
        <v>33.953348699999999</v>
      </c>
      <c r="K205">
        <v>-117.4</v>
      </c>
      <c r="M205" t="s">
        <v>225</v>
      </c>
      <c r="O205" t="s">
        <v>1677</v>
      </c>
      <c r="P205" t="s">
        <v>214</v>
      </c>
      <c r="R205" t="s">
        <v>107</v>
      </c>
      <c r="S205" t="s">
        <v>1678</v>
      </c>
      <c r="T205" t="s">
        <v>1679</v>
      </c>
      <c r="X205" t="s">
        <v>218</v>
      </c>
      <c r="Y205" t="s">
        <v>1680</v>
      </c>
      <c r="Z205" t="s">
        <v>307</v>
      </c>
      <c r="AC205" t="s">
        <v>124</v>
      </c>
      <c r="AD205" t="s">
        <v>1680</v>
      </c>
      <c r="AE205">
        <v>0</v>
      </c>
      <c r="AH205" t="s">
        <v>1010</v>
      </c>
      <c r="AQ205">
        <v>0</v>
      </c>
      <c r="AR205" t="s">
        <v>1007</v>
      </c>
      <c r="AS205">
        <v>0</v>
      </c>
      <c r="AT205">
        <v>0</v>
      </c>
      <c r="AW205">
        <v>0</v>
      </c>
      <c r="AZ205">
        <v>0</v>
      </c>
      <c r="BC205">
        <v>0</v>
      </c>
      <c r="BO205">
        <v>0</v>
      </c>
      <c r="BP205">
        <v>0</v>
      </c>
      <c r="BQ205">
        <v>0</v>
      </c>
      <c r="BR205">
        <v>0</v>
      </c>
      <c r="BS205">
        <v>0</v>
      </c>
      <c r="BT205">
        <v>0</v>
      </c>
      <c r="BU205">
        <v>1</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row>
    <row r="206" spans="1:95" hidden="1">
      <c r="A206" t="s">
        <v>1681</v>
      </c>
      <c r="B206" t="s">
        <v>904</v>
      </c>
      <c r="C206" t="s">
        <v>826</v>
      </c>
      <c r="D206" t="s">
        <v>826</v>
      </c>
      <c r="E206" t="s">
        <v>13</v>
      </c>
      <c r="F206" t="s">
        <v>1682</v>
      </c>
      <c r="G206">
        <v>2000</v>
      </c>
      <c r="H206">
        <v>1</v>
      </c>
      <c r="I206">
        <f t="shared" si="3"/>
        <v>2000</v>
      </c>
      <c r="J206">
        <v>42.291862299999998</v>
      </c>
      <c r="K206">
        <v>9.19</v>
      </c>
      <c r="M206" t="s">
        <v>1683</v>
      </c>
      <c r="O206" t="s">
        <v>1684</v>
      </c>
      <c r="P206" t="s">
        <v>1685</v>
      </c>
      <c r="R206" t="s">
        <v>172</v>
      </c>
      <c r="S206" t="s">
        <v>1686</v>
      </c>
      <c r="T206" t="s">
        <v>1687</v>
      </c>
      <c r="X206" t="s">
        <v>1007</v>
      </c>
      <c r="AB206" t="s">
        <v>1688</v>
      </c>
      <c r="AC206" t="s">
        <v>95</v>
      </c>
      <c r="AD206" t="s">
        <v>1689</v>
      </c>
      <c r="AE206">
        <v>0</v>
      </c>
      <c r="AH206" t="s">
        <v>1690</v>
      </c>
      <c r="AJ206" t="s">
        <v>1691</v>
      </c>
      <c r="AQ206">
        <v>0</v>
      </c>
      <c r="AR206" t="s">
        <v>1007</v>
      </c>
      <c r="AS206">
        <v>0</v>
      </c>
      <c r="AT206">
        <v>0</v>
      </c>
      <c r="AW206">
        <v>0</v>
      </c>
      <c r="AZ206">
        <v>0</v>
      </c>
      <c r="BC206">
        <v>0</v>
      </c>
      <c r="BO206">
        <v>0</v>
      </c>
      <c r="BP206">
        <v>0</v>
      </c>
      <c r="BQ206">
        <v>0</v>
      </c>
      <c r="BR206">
        <v>0</v>
      </c>
      <c r="BS206">
        <v>0</v>
      </c>
      <c r="BT206">
        <v>0</v>
      </c>
      <c r="BU206">
        <v>0</v>
      </c>
      <c r="BV206">
        <v>0</v>
      </c>
      <c r="BW206">
        <v>0</v>
      </c>
      <c r="BX206">
        <v>0</v>
      </c>
      <c r="BY206">
        <v>0</v>
      </c>
      <c r="BZ206">
        <v>0</v>
      </c>
      <c r="CA206">
        <v>0</v>
      </c>
      <c r="CB206">
        <v>0</v>
      </c>
      <c r="CC206">
        <v>1</v>
      </c>
      <c r="CD206">
        <v>0</v>
      </c>
      <c r="CE206">
        <v>0</v>
      </c>
      <c r="CF206">
        <v>0</v>
      </c>
      <c r="CG206">
        <v>0</v>
      </c>
      <c r="CH206">
        <v>1</v>
      </c>
      <c r="CI206">
        <v>0</v>
      </c>
      <c r="CJ206">
        <v>0</v>
      </c>
      <c r="CK206">
        <v>0</v>
      </c>
      <c r="CL206">
        <v>0</v>
      </c>
      <c r="CM206">
        <v>0</v>
      </c>
      <c r="CN206">
        <v>0</v>
      </c>
      <c r="CO206">
        <v>0</v>
      </c>
      <c r="CP206">
        <v>0</v>
      </c>
      <c r="CQ206">
        <v>0</v>
      </c>
    </row>
    <row r="207" spans="1:95" hidden="1">
      <c r="A207" t="s">
        <v>1692</v>
      </c>
      <c r="B207" t="s">
        <v>904</v>
      </c>
      <c r="C207" t="s">
        <v>1313</v>
      </c>
      <c r="D207" t="s">
        <v>1112</v>
      </c>
      <c r="E207" t="s">
        <v>13</v>
      </c>
      <c r="F207" t="s">
        <v>1693</v>
      </c>
      <c r="G207">
        <v>30</v>
      </c>
      <c r="H207">
        <v>4</v>
      </c>
      <c r="I207">
        <f t="shared" si="3"/>
        <v>120</v>
      </c>
      <c r="J207">
        <v>37.680208</v>
      </c>
      <c r="K207">
        <v>-121.79</v>
      </c>
      <c r="M207" t="s">
        <v>1694</v>
      </c>
      <c r="O207" t="s">
        <v>1695</v>
      </c>
      <c r="P207" t="s">
        <v>214</v>
      </c>
      <c r="R207" t="s">
        <v>107</v>
      </c>
      <c r="S207" t="s">
        <v>1696</v>
      </c>
      <c r="T207" t="s">
        <v>1697</v>
      </c>
      <c r="X207" t="s">
        <v>218</v>
      </c>
      <c r="AB207" t="s">
        <v>1698</v>
      </c>
      <c r="AC207" t="s">
        <v>124</v>
      </c>
      <c r="AD207" t="s">
        <v>1699</v>
      </c>
      <c r="AE207">
        <v>0</v>
      </c>
      <c r="AH207" t="s">
        <v>1347</v>
      </c>
      <c r="AK207" t="s">
        <v>1700</v>
      </c>
      <c r="AQ207">
        <v>0</v>
      </c>
      <c r="AS207">
        <v>0</v>
      </c>
      <c r="AT207">
        <v>0</v>
      </c>
      <c r="AW207">
        <v>0</v>
      </c>
      <c r="AZ207">
        <v>0</v>
      </c>
      <c r="BC207">
        <v>0</v>
      </c>
      <c r="BO207">
        <v>0</v>
      </c>
      <c r="BP207">
        <v>0</v>
      </c>
      <c r="BQ207">
        <v>0</v>
      </c>
      <c r="BR207">
        <v>0</v>
      </c>
      <c r="BS207">
        <v>1</v>
      </c>
      <c r="BT207">
        <v>0</v>
      </c>
      <c r="BU207">
        <v>0</v>
      </c>
      <c r="BV207">
        <v>0</v>
      </c>
      <c r="BW207">
        <v>0</v>
      </c>
      <c r="BX207">
        <v>0</v>
      </c>
      <c r="BY207">
        <v>0</v>
      </c>
      <c r="BZ207">
        <v>0</v>
      </c>
      <c r="CA207">
        <v>0</v>
      </c>
      <c r="CB207">
        <v>0</v>
      </c>
      <c r="CC207">
        <v>0</v>
      </c>
      <c r="CD207">
        <v>0</v>
      </c>
      <c r="CE207">
        <v>0</v>
      </c>
      <c r="CF207">
        <v>0</v>
      </c>
      <c r="CG207">
        <v>0</v>
      </c>
      <c r="CH207">
        <v>0</v>
      </c>
      <c r="CI207">
        <v>1</v>
      </c>
      <c r="CJ207">
        <v>0</v>
      </c>
      <c r="CK207">
        <v>0</v>
      </c>
      <c r="CL207">
        <v>0</v>
      </c>
      <c r="CM207">
        <v>0</v>
      </c>
      <c r="CN207">
        <v>0</v>
      </c>
      <c r="CO207">
        <v>0</v>
      </c>
      <c r="CP207">
        <v>0</v>
      </c>
      <c r="CQ207">
        <v>1</v>
      </c>
    </row>
    <row r="208" spans="1:95" hidden="1">
      <c r="A208" t="s">
        <v>1701</v>
      </c>
      <c r="B208" t="s">
        <v>904</v>
      </c>
      <c r="C208" t="s">
        <v>826</v>
      </c>
      <c r="D208" t="s">
        <v>1702</v>
      </c>
      <c r="E208" t="s">
        <v>13</v>
      </c>
      <c r="F208" t="s">
        <v>1703</v>
      </c>
      <c r="G208">
        <v>375</v>
      </c>
      <c r="H208">
        <v>0.67</v>
      </c>
      <c r="I208">
        <f t="shared" si="3"/>
        <v>251.25000000000003</v>
      </c>
      <c r="J208">
        <v>44.442312000000001</v>
      </c>
      <c r="K208">
        <v>-73.150000000000006</v>
      </c>
      <c r="M208" t="s">
        <v>1704</v>
      </c>
      <c r="N208" t="s">
        <v>1705</v>
      </c>
      <c r="O208" t="s">
        <v>1706</v>
      </c>
      <c r="P208" t="s">
        <v>1707</v>
      </c>
      <c r="R208" t="s">
        <v>107</v>
      </c>
      <c r="S208" t="s">
        <v>1708</v>
      </c>
      <c r="T208" t="s">
        <v>1709</v>
      </c>
      <c r="X208" t="s">
        <v>394</v>
      </c>
      <c r="AB208" t="s">
        <v>1710</v>
      </c>
      <c r="AC208" t="s">
        <v>124</v>
      </c>
      <c r="AD208" t="s">
        <v>1229</v>
      </c>
      <c r="AE208">
        <v>0</v>
      </c>
      <c r="AH208" t="s">
        <v>1711</v>
      </c>
      <c r="AI208" t="s">
        <v>1712</v>
      </c>
      <c r="AL208" t="s">
        <v>1712</v>
      </c>
      <c r="AQ208">
        <v>0</v>
      </c>
      <c r="AS208">
        <v>0</v>
      </c>
      <c r="AT208">
        <v>0</v>
      </c>
      <c r="AW208">
        <v>0</v>
      </c>
      <c r="AZ208">
        <v>0</v>
      </c>
      <c r="BC208">
        <v>0</v>
      </c>
      <c r="BO208">
        <v>0</v>
      </c>
      <c r="BP208">
        <v>0</v>
      </c>
      <c r="BQ208">
        <v>0</v>
      </c>
      <c r="BR208">
        <v>0</v>
      </c>
      <c r="BS208">
        <v>0</v>
      </c>
      <c r="BT208">
        <v>0</v>
      </c>
      <c r="BU208">
        <v>0</v>
      </c>
      <c r="BV208">
        <v>0</v>
      </c>
      <c r="BW208">
        <v>0</v>
      </c>
      <c r="BX208">
        <v>0</v>
      </c>
      <c r="BY208">
        <v>0</v>
      </c>
      <c r="BZ208">
        <v>0</v>
      </c>
      <c r="CA208">
        <v>0</v>
      </c>
      <c r="CB208">
        <v>0</v>
      </c>
      <c r="CC208">
        <v>1</v>
      </c>
      <c r="CD208">
        <v>0</v>
      </c>
      <c r="CE208">
        <v>1</v>
      </c>
      <c r="CF208">
        <v>0</v>
      </c>
      <c r="CG208">
        <v>1</v>
      </c>
      <c r="CH208">
        <v>0</v>
      </c>
      <c r="CI208">
        <v>0</v>
      </c>
      <c r="CJ208">
        <v>0</v>
      </c>
      <c r="CK208">
        <v>0</v>
      </c>
      <c r="CL208">
        <v>0</v>
      </c>
      <c r="CM208">
        <v>0</v>
      </c>
      <c r="CN208">
        <v>0</v>
      </c>
      <c r="CO208">
        <v>0</v>
      </c>
      <c r="CP208">
        <v>0</v>
      </c>
      <c r="CQ208">
        <v>0</v>
      </c>
    </row>
    <row r="209" spans="1:95" hidden="1">
      <c r="A209" t="s">
        <v>1713</v>
      </c>
      <c r="B209" t="s">
        <v>904</v>
      </c>
      <c r="C209" t="s">
        <v>826</v>
      </c>
      <c r="D209" t="s">
        <v>826</v>
      </c>
      <c r="E209" t="s">
        <v>13</v>
      </c>
      <c r="F209" t="s">
        <v>1714</v>
      </c>
      <c r="G209">
        <v>1</v>
      </c>
      <c r="H209">
        <v>0</v>
      </c>
      <c r="I209">
        <f t="shared" si="3"/>
        <v>0</v>
      </c>
      <c r="J209">
        <v>42</v>
      </c>
      <c r="K209">
        <v>-71</v>
      </c>
      <c r="M209" t="s">
        <v>1449</v>
      </c>
      <c r="O209" t="s">
        <v>1715</v>
      </c>
      <c r="P209" t="s">
        <v>391</v>
      </c>
      <c r="R209" t="s">
        <v>107</v>
      </c>
      <c r="S209" t="s">
        <v>1451</v>
      </c>
      <c r="T209" t="s">
        <v>1716</v>
      </c>
      <c r="X209" t="s">
        <v>394</v>
      </c>
      <c r="AB209" t="s">
        <v>1717</v>
      </c>
      <c r="AC209" t="s">
        <v>124</v>
      </c>
      <c r="AD209" t="s">
        <v>1715</v>
      </c>
      <c r="AE209">
        <v>0</v>
      </c>
      <c r="AQ209">
        <v>0</v>
      </c>
      <c r="AR209" t="s">
        <v>1007</v>
      </c>
      <c r="AS209">
        <v>0</v>
      </c>
      <c r="AT209">
        <v>0</v>
      </c>
      <c r="AU209" t="s">
        <v>296</v>
      </c>
      <c r="AV209" t="s">
        <v>1718</v>
      </c>
      <c r="AW209">
        <v>1455000</v>
      </c>
      <c r="AZ209">
        <v>0</v>
      </c>
      <c r="BC209">
        <v>0</v>
      </c>
      <c r="BO209">
        <v>0</v>
      </c>
      <c r="BP209">
        <v>0</v>
      </c>
      <c r="BQ209">
        <v>0</v>
      </c>
      <c r="BR209">
        <v>0</v>
      </c>
      <c r="BS209">
        <v>0</v>
      </c>
      <c r="BT209">
        <v>0</v>
      </c>
      <c r="BU209">
        <v>0</v>
      </c>
      <c r="BV209">
        <v>0</v>
      </c>
      <c r="BW209">
        <v>0</v>
      </c>
      <c r="BX209">
        <v>0</v>
      </c>
      <c r="BY209">
        <v>0</v>
      </c>
      <c r="BZ209">
        <v>0</v>
      </c>
      <c r="CA209">
        <v>0</v>
      </c>
      <c r="CB209">
        <v>0</v>
      </c>
      <c r="CC209">
        <v>1</v>
      </c>
      <c r="CD209">
        <v>0</v>
      </c>
      <c r="CE209">
        <v>0</v>
      </c>
      <c r="CF209">
        <v>0</v>
      </c>
      <c r="CG209">
        <v>0</v>
      </c>
      <c r="CH209">
        <v>0</v>
      </c>
      <c r="CI209">
        <v>1</v>
      </c>
      <c r="CJ209">
        <v>0</v>
      </c>
      <c r="CK209">
        <v>0</v>
      </c>
      <c r="CL209">
        <v>0</v>
      </c>
      <c r="CM209">
        <v>0</v>
      </c>
      <c r="CN209">
        <v>0</v>
      </c>
      <c r="CO209">
        <v>0</v>
      </c>
      <c r="CP209">
        <v>0</v>
      </c>
      <c r="CQ209">
        <v>0</v>
      </c>
    </row>
    <row r="210" spans="1:95" hidden="1">
      <c r="A210" t="s">
        <v>1719</v>
      </c>
      <c r="B210" t="s">
        <v>904</v>
      </c>
      <c r="C210" t="s">
        <v>826</v>
      </c>
      <c r="D210" t="s">
        <v>826</v>
      </c>
      <c r="E210" t="s">
        <v>13</v>
      </c>
      <c r="F210" t="s">
        <v>1720</v>
      </c>
      <c r="G210">
        <v>1</v>
      </c>
      <c r="H210">
        <v>0</v>
      </c>
      <c r="I210">
        <f t="shared" si="3"/>
        <v>0</v>
      </c>
      <c r="J210">
        <v>42</v>
      </c>
      <c r="K210">
        <v>-71</v>
      </c>
      <c r="M210" t="s">
        <v>1449</v>
      </c>
      <c r="O210" t="s">
        <v>390</v>
      </c>
      <c r="P210" t="s">
        <v>391</v>
      </c>
      <c r="R210" t="s">
        <v>107</v>
      </c>
      <c r="S210" t="s">
        <v>1451</v>
      </c>
      <c r="T210" t="s">
        <v>1716</v>
      </c>
      <c r="X210" t="s">
        <v>394</v>
      </c>
      <c r="AB210" t="s">
        <v>94</v>
      </c>
      <c r="AC210" t="s">
        <v>124</v>
      </c>
      <c r="AD210" t="s">
        <v>1572</v>
      </c>
      <c r="AE210">
        <v>0</v>
      </c>
      <c r="AQ210">
        <v>0</v>
      </c>
      <c r="AR210" t="s">
        <v>1007</v>
      </c>
      <c r="AS210">
        <v>0</v>
      </c>
      <c r="AT210">
        <v>0</v>
      </c>
      <c r="AU210" t="s">
        <v>296</v>
      </c>
      <c r="AV210" t="s">
        <v>1718</v>
      </c>
      <c r="AW210">
        <v>1320000</v>
      </c>
      <c r="AZ210">
        <v>0</v>
      </c>
      <c r="BC210">
        <v>0</v>
      </c>
      <c r="BO210">
        <v>0</v>
      </c>
      <c r="BP210">
        <v>0</v>
      </c>
      <c r="BQ210">
        <v>0</v>
      </c>
      <c r="BR210">
        <v>0</v>
      </c>
      <c r="BS210">
        <v>0</v>
      </c>
      <c r="BT210">
        <v>0</v>
      </c>
      <c r="BU210">
        <v>0</v>
      </c>
      <c r="BV210">
        <v>0</v>
      </c>
      <c r="BW210">
        <v>0</v>
      </c>
      <c r="BX210">
        <v>0</v>
      </c>
      <c r="BY210">
        <v>0</v>
      </c>
      <c r="BZ210">
        <v>0</v>
      </c>
      <c r="CA210">
        <v>0</v>
      </c>
      <c r="CB210">
        <v>0</v>
      </c>
      <c r="CC210">
        <v>1</v>
      </c>
      <c r="CD210">
        <v>0</v>
      </c>
      <c r="CE210">
        <v>0</v>
      </c>
      <c r="CF210">
        <v>0</v>
      </c>
      <c r="CG210">
        <v>0</v>
      </c>
      <c r="CH210">
        <v>0</v>
      </c>
      <c r="CI210">
        <v>1</v>
      </c>
      <c r="CJ210">
        <v>0</v>
      </c>
      <c r="CK210">
        <v>0</v>
      </c>
      <c r="CL210">
        <v>0</v>
      </c>
      <c r="CM210">
        <v>0</v>
      </c>
      <c r="CN210">
        <v>0</v>
      </c>
      <c r="CO210">
        <v>0</v>
      </c>
      <c r="CP210">
        <v>0</v>
      </c>
      <c r="CQ210">
        <v>0</v>
      </c>
    </row>
    <row r="211" spans="1:95" hidden="1">
      <c r="A211" t="s">
        <v>1721</v>
      </c>
      <c r="B211" t="s">
        <v>904</v>
      </c>
      <c r="C211" t="s">
        <v>826</v>
      </c>
      <c r="D211" t="s">
        <v>826</v>
      </c>
      <c r="E211" t="s">
        <v>13</v>
      </c>
      <c r="F211" t="s">
        <v>1722</v>
      </c>
      <c r="G211">
        <v>1</v>
      </c>
      <c r="H211">
        <v>0</v>
      </c>
      <c r="I211">
        <f t="shared" si="3"/>
        <v>0</v>
      </c>
      <c r="J211">
        <v>42</v>
      </c>
      <c r="K211">
        <v>-71</v>
      </c>
      <c r="M211" t="s">
        <v>1449</v>
      </c>
      <c r="O211" t="s">
        <v>1723</v>
      </c>
      <c r="P211" t="s">
        <v>391</v>
      </c>
      <c r="R211" t="s">
        <v>107</v>
      </c>
      <c r="S211" t="s">
        <v>1451</v>
      </c>
      <c r="T211" t="s">
        <v>1452</v>
      </c>
      <c r="X211" t="s">
        <v>394</v>
      </c>
      <c r="AB211" t="s">
        <v>94</v>
      </c>
      <c r="AC211" t="s">
        <v>124</v>
      </c>
      <c r="AD211" t="s">
        <v>1724</v>
      </c>
      <c r="AE211">
        <v>0</v>
      </c>
      <c r="AQ211">
        <v>0</v>
      </c>
      <c r="AR211" t="s">
        <v>1007</v>
      </c>
      <c r="AS211">
        <v>0</v>
      </c>
      <c r="AT211">
        <v>0</v>
      </c>
      <c r="AU211" t="s">
        <v>296</v>
      </c>
      <c r="AV211" t="s">
        <v>1561</v>
      </c>
      <c r="AW211">
        <v>833366</v>
      </c>
      <c r="AZ211">
        <v>0</v>
      </c>
      <c r="BC211">
        <v>0</v>
      </c>
      <c r="BO211">
        <v>0</v>
      </c>
      <c r="BP211">
        <v>0</v>
      </c>
      <c r="BQ211">
        <v>0</v>
      </c>
      <c r="BR211">
        <v>0</v>
      </c>
      <c r="BS211">
        <v>0</v>
      </c>
      <c r="BT211">
        <v>0</v>
      </c>
      <c r="BU211">
        <v>0</v>
      </c>
      <c r="BV211">
        <v>0</v>
      </c>
      <c r="BW211">
        <v>0</v>
      </c>
      <c r="BX211">
        <v>0</v>
      </c>
      <c r="BY211">
        <v>0</v>
      </c>
      <c r="BZ211">
        <v>0</v>
      </c>
      <c r="CA211">
        <v>0</v>
      </c>
      <c r="CB211">
        <v>0</v>
      </c>
      <c r="CC211">
        <v>1</v>
      </c>
      <c r="CD211">
        <v>0</v>
      </c>
      <c r="CE211">
        <v>0</v>
      </c>
      <c r="CF211">
        <v>0</v>
      </c>
      <c r="CG211">
        <v>0</v>
      </c>
      <c r="CH211">
        <v>0</v>
      </c>
      <c r="CI211">
        <v>1</v>
      </c>
      <c r="CJ211">
        <v>0</v>
      </c>
      <c r="CK211">
        <v>0</v>
      </c>
      <c r="CL211">
        <v>0</v>
      </c>
      <c r="CM211">
        <v>0</v>
      </c>
      <c r="CN211">
        <v>0</v>
      </c>
      <c r="CO211">
        <v>0</v>
      </c>
      <c r="CP211">
        <v>0</v>
      </c>
      <c r="CQ211">
        <v>0</v>
      </c>
    </row>
    <row r="212" spans="1:95" hidden="1">
      <c r="A212" t="s">
        <v>1725</v>
      </c>
      <c r="B212" t="s">
        <v>904</v>
      </c>
      <c r="C212" t="s">
        <v>826</v>
      </c>
      <c r="D212" t="s">
        <v>1538</v>
      </c>
      <c r="E212" t="s">
        <v>146</v>
      </c>
      <c r="F212" t="s">
        <v>1726</v>
      </c>
      <c r="G212">
        <v>125</v>
      </c>
      <c r="H212">
        <v>2</v>
      </c>
      <c r="I212">
        <f t="shared" si="3"/>
        <v>250</v>
      </c>
      <c r="J212">
        <v>23.69781</v>
      </c>
      <c r="K212">
        <v>120.96</v>
      </c>
      <c r="M212" t="s">
        <v>1379</v>
      </c>
      <c r="O212" t="s">
        <v>1727</v>
      </c>
      <c r="P212" t="s">
        <v>1727</v>
      </c>
      <c r="R212" t="s">
        <v>137</v>
      </c>
      <c r="S212" t="s">
        <v>1728</v>
      </c>
      <c r="V212" t="s">
        <v>1729</v>
      </c>
      <c r="X212" t="s">
        <v>1007</v>
      </c>
      <c r="AC212" t="s">
        <v>124</v>
      </c>
      <c r="AD212" t="s">
        <v>1730</v>
      </c>
      <c r="AE212">
        <v>0</v>
      </c>
      <c r="AQ212">
        <v>0</v>
      </c>
      <c r="AS212">
        <v>0</v>
      </c>
      <c r="AT212">
        <v>0</v>
      </c>
      <c r="AW212">
        <v>0</v>
      </c>
      <c r="AZ212">
        <v>0</v>
      </c>
      <c r="BC212">
        <v>0</v>
      </c>
      <c r="BO212">
        <v>0</v>
      </c>
      <c r="BP212">
        <v>0</v>
      </c>
      <c r="BQ212">
        <v>0</v>
      </c>
      <c r="BR212">
        <v>0</v>
      </c>
      <c r="BS212">
        <v>0</v>
      </c>
      <c r="BT212">
        <v>0</v>
      </c>
      <c r="BU212">
        <v>0</v>
      </c>
      <c r="BV212">
        <v>0</v>
      </c>
      <c r="BW212">
        <v>0</v>
      </c>
      <c r="BX212">
        <v>0</v>
      </c>
      <c r="BY212">
        <v>0</v>
      </c>
      <c r="BZ212">
        <v>1</v>
      </c>
      <c r="CA212">
        <v>0</v>
      </c>
      <c r="CB212">
        <v>0</v>
      </c>
      <c r="CC212">
        <v>0</v>
      </c>
      <c r="CD212">
        <v>0</v>
      </c>
      <c r="CE212">
        <v>0</v>
      </c>
      <c r="CF212">
        <v>0</v>
      </c>
      <c r="CG212">
        <v>0</v>
      </c>
      <c r="CH212">
        <v>0</v>
      </c>
      <c r="CI212">
        <v>0</v>
      </c>
      <c r="CJ212">
        <v>0</v>
      </c>
      <c r="CK212">
        <v>0</v>
      </c>
      <c r="CL212">
        <v>0</v>
      </c>
      <c r="CM212">
        <v>0</v>
      </c>
      <c r="CN212">
        <v>0</v>
      </c>
      <c r="CO212">
        <v>0</v>
      </c>
      <c r="CP212">
        <v>0</v>
      </c>
      <c r="CQ212">
        <v>0</v>
      </c>
    </row>
    <row r="213" spans="1:95" hidden="1">
      <c r="A213" t="s">
        <v>1731</v>
      </c>
      <c r="B213" t="s">
        <v>904</v>
      </c>
      <c r="C213" t="s">
        <v>826</v>
      </c>
      <c r="D213" t="s">
        <v>1538</v>
      </c>
      <c r="E213" t="s">
        <v>146</v>
      </c>
      <c r="F213" t="s">
        <v>1732</v>
      </c>
      <c r="G213">
        <v>250</v>
      </c>
      <c r="H213">
        <v>2</v>
      </c>
      <c r="I213">
        <f t="shared" si="3"/>
        <v>500</v>
      </c>
      <c r="J213">
        <v>23.69781</v>
      </c>
      <c r="K213">
        <v>120.96</v>
      </c>
      <c r="M213" t="s">
        <v>1379</v>
      </c>
      <c r="O213" t="s">
        <v>1727</v>
      </c>
      <c r="P213" t="s">
        <v>1727</v>
      </c>
      <c r="R213" t="s">
        <v>137</v>
      </c>
      <c r="S213" t="s">
        <v>1733</v>
      </c>
      <c r="V213" t="s">
        <v>1729</v>
      </c>
      <c r="X213" t="s">
        <v>1007</v>
      </c>
      <c r="AC213" t="s">
        <v>124</v>
      </c>
      <c r="AD213" t="s">
        <v>1730</v>
      </c>
      <c r="AE213">
        <v>0</v>
      </c>
      <c r="AQ213">
        <v>0</v>
      </c>
      <c r="AS213">
        <v>0</v>
      </c>
      <c r="AT213">
        <v>0</v>
      </c>
      <c r="AW213">
        <v>0</v>
      </c>
      <c r="AZ213">
        <v>0</v>
      </c>
      <c r="BC213">
        <v>0</v>
      </c>
      <c r="BO213">
        <v>0</v>
      </c>
      <c r="BP213">
        <v>0</v>
      </c>
      <c r="BQ213">
        <v>0</v>
      </c>
      <c r="BR213">
        <v>0</v>
      </c>
      <c r="BS213">
        <v>0</v>
      </c>
      <c r="BT213">
        <v>0</v>
      </c>
      <c r="BU213">
        <v>0</v>
      </c>
      <c r="BV213">
        <v>0</v>
      </c>
      <c r="BW213">
        <v>0</v>
      </c>
      <c r="BX213">
        <v>0</v>
      </c>
      <c r="BY213">
        <v>0</v>
      </c>
      <c r="BZ213">
        <v>1</v>
      </c>
      <c r="CA213">
        <v>0</v>
      </c>
      <c r="CB213">
        <v>0</v>
      </c>
      <c r="CC213">
        <v>0</v>
      </c>
      <c r="CD213">
        <v>0</v>
      </c>
      <c r="CE213">
        <v>0</v>
      </c>
      <c r="CF213">
        <v>0</v>
      </c>
      <c r="CG213">
        <v>0</v>
      </c>
      <c r="CH213">
        <v>0</v>
      </c>
      <c r="CI213">
        <v>0</v>
      </c>
      <c r="CJ213">
        <v>0</v>
      </c>
      <c r="CK213">
        <v>0</v>
      </c>
      <c r="CL213">
        <v>0</v>
      </c>
      <c r="CM213">
        <v>0</v>
      </c>
      <c r="CN213">
        <v>0</v>
      </c>
      <c r="CO213">
        <v>0</v>
      </c>
      <c r="CP213">
        <v>0</v>
      </c>
      <c r="CQ213">
        <v>0</v>
      </c>
    </row>
    <row r="214" spans="1:95" hidden="1">
      <c r="A214" t="s">
        <v>1734</v>
      </c>
      <c r="B214" t="s">
        <v>904</v>
      </c>
      <c r="C214" t="s">
        <v>826</v>
      </c>
      <c r="D214" t="s">
        <v>1538</v>
      </c>
      <c r="E214" t="s">
        <v>146</v>
      </c>
      <c r="F214" t="s">
        <v>1735</v>
      </c>
      <c r="G214">
        <v>250</v>
      </c>
      <c r="H214">
        <v>3</v>
      </c>
      <c r="I214">
        <f t="shared" si="3"/>
        <v>750</v>
      </c>
      <c r="J214">
        <v>23.69781</v>
      </c>
      <c r="K214">
        <v>120.96</v>
      </c>
      <c r="M214" t="s">
        <v>1379</v>
      </c>
      <c r="O214" t="s">
        <v>1727</v>
      </c>
      <c r="P214" t="s">
        <v>1727</v>
      </c>
      <c r="R214" t="s">
        <v>137</v>
      </c>
      <c r="S214" t="s">
        <v>1728</v>
      </c>
      <c r="V214" t="s">
        <v>1729</v>
      </c>
      <c r="X214" t="s">
        <v>1007</v>
      </c>
      <c r="AC214" t="s">
        <v>124</v>
      </c>
      <c r="AD214" t="s">
        <v>1730</v>
      </c>
      <c r="AE214">
        <v>0</v>
      </c>
      <c r="AQ214">
        <v>0</v>
      </c>
      <c r="AS214">
        <v>0</v>
      </c>
      <c r="AT214">
        <v>0</v>
      </c>
      <c r="AW214">
        <v>0</v>
      </c>
      <c r="AZ214">
        <v>0</v>
      </c>
      <c r="BC214">
        <v>0</v>
      </c>
      <c r="BO214">
        <v>0</v>
      </c>
      <c r="BP214">
        <v>0</v>
      </c>
      <c r="BQ214">
        <v>0</v>
      </c>
      <c r="BR214">
        <v>0</v>
      </c>
      <c r="BS214">
        <v>0</v>
      </c>
      <c r="BT214">
        <v>0</v>
      </c>
      <c r="BU214">
        <v>0</v>
      </c>
      <c r="BV214">
        <v>0</v>
      </c>
      <c r="BW214">
        <v>0</v>
      </c>
      <c r="BX214">
        <v>0</v>
      </c>
      <c r="BY214">
        <v>0</v>
      </c>
      <c r="BZ214">
        <v>1</v>
      </c>
      <c r="CA214">
        <v>0</v>
      </c>
      <c r="CB214">
        <v>0</v>
      </c>
      <c r="CC214">
        <v>0</v>
      </c>
      <c r="CD214">
        <v>0</v>
      </c>
      <c r="CE214">
        <v>0</v>
      </c>
      <c r="CF214">
        <v>0</v>
      </c>
      <c r="CG214">
        <v>0</v>
      </c>
      <c r="CH214">
        <v>0</v>
      </c>
      <c r="CI214">
        <v>0</v>
      </c>
      <c r="CJ214">
        <v>0</v>
      </c>
      <c r="CK214">
        <v>0</v>
      </c>
      <c r="CL214">
        <v>0</v>
      </c>
      <c r="CM214">
        <v>0</v>
      </c>
      <c r="CN214">
        <v>0</v>
      </c>
      <c r="CO214">
        <v>0</v>
      </c>
      <c r="CP214">
        <v>0</v>
      </c>
      <c r="CQ214">
        <v>0</v>
      </c>
    </row>
    <row r="215" spans="1:95" hidden="1">
      <c r="A215" t="s">
        <v>1736</v>
      </c>
      <c r="B215" t="s">
        <v>904</v>
      </c>
      <c r="C215" t="s">
        <v>826</v>
      </c>
      <c r="D215" t="s">
        <v>1538</v>
      </c>
      <c r="E215" t="s">
        <v>146</v>
      </c>
      <c r="F215" t="s">
        <v>1737</v>
      </c>
      <c r="G215">
        <v>250</v>
      </c>
      <c r="H215">
        <v>1</v>
      </c>
      <c r="I215">
        <f t="shared" si="3"/>
        <v>250</v>
      </c>
      <c r="J215">
        <v>30</v>
      </c>
      <c r="K215">
        <v>122</v>
      </c>
      <c r="M215" t="s">
        <v>1738</v>
      </c>
      <c r="O215" t="s">
        <v>1739</v>
      </c>
      <c r="P215" t="s">
        <v>1740</v>
      </c>
      <c r="R215" t="s">
        <v>137</v>
      </c>
      <c r="S215" t="s">
        <v>1728</v>
      </c>
      <c r="T215" t="s">
        <v>1741</v>
      </c>
      <c r="X215" t="s">
        <v>1007</v>
      </c>
      <c r="AC215" t="s">
        <v>124</v>
      </c>
      <c r="AD215" t="s">
        <v>1742</v>
      </c>
      <c r="AE215">
        <v>0</v>
      </c>
      <c r="AH215" t="s">
        <v>1743</v>
      </c>
      <c r="AL215" t="s">
        <v>1743</v>
      </c>
      <c r="AQ215">
        <v>0</v>
      </c>
      <c r="AS215">
        <v>0</v>
      </c>
      <c r="AT215">
        <v>0</v>
      </c>
      <c r="AW215">
        <v>0</v>
      </c>
      <c r="AZ215">
        <v>0</v>
      </c>
      <c r="BC215">
        <v>0</v>
      </c>
      <c r="BO215">
        <v>0</v>
      </c>
      <c r="BP215">
        <v>0</v>
      </c>
      <c r="BQ215">
        <v>1</v>
      </c>
      <c r="BR215">
        <v>1</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row>
    <row r="216" spans="1:95" hidden="1">
      <c r="A216" t="s">
        <v>1744</v>
      </c>
      <c r="B216" t="s">
        <v>904</v>
      </c>
      <c r="C216" t="s">
        <v>1313</v>
      </c>
      <c r="D216" t="s">
        <v>1112</v>
      </c>
      <c r="E216" t="s">
        <v>146</v>
      </c>
      <c r="F216" t="s">
        <v>1745</v>
      </c>
      <c r="G216">
        <v>100</v>
      </c>
      <c r="H216">
        <v>4</v>
      </c>
      <c r="I216">
        <f t="shared" si="3"/>
        <v>400</v>
      </c>
      <c r="J216">
        <v>41.805864999999997</v>
      </c>
      <c r="K216">
        <v>123.43</v>
      </c>
      <c r="M216" t="s">
        <v>1746</v>
      </c>
      <c r="O216" t="s">
        <v>1747</v>
      </c>
      <c r="P216" t="s">
        <v>1748</v>
      </c>
      <c r="R216" t="s">
        <v>137</v>
      </c>
      <c r="S216" t="s">
        <v>1749</v>
      </c>
      <c r="T216" t="s">
        <v>1750</v>
      </c>
      <c r="X216" t="s">
        <v>1007</v>
      </c>
      <c r="AC216" t="s">
        <v>124</v>
      </c>
      <c r="AD216" t="s">
        <v>1751</v>
      </c>
      <c r="AE216">
        <v>0</v>
      </c>
      <c r="AH216" t="s">
        <v>1752</v>
      </c>
      <c r="AQ216">
        <v>0</v>
      </c>
      <c r="AR216" t="s">
        <v>1007</v>
      </c>
      <c r="AS216">
        <v>0</v>
      </c>
      <c r="AT216">
        <v>0</v>
      </c>
      <c r="AW216">
        <v>0</v>
      </c>
      <c r="AZ216">
        <v>0</v>
      </c>
      <c r="BC216">
        <v>0</v>
      </c>
      <c r="BO216">
        <v>0</v>
      </c>
      <c r="BP216">
        <v>0</v>
      </c>
      <c r="BQ216">
        <v>0</v>
      </c>
      <c r="BR216">
        <v>0</v>
      </c>
      <c r="BS216">
        <v>0</v>
      </c>
      <c r="BT216">
        <v>0</v>
      </c>
      <c r="BU216">
        <v>0</v>
      </c>
      <c r="BV216">
        <v>0</v>
      </c>
      <c r="BW216">
        <v>0</v>
      </c>
      <c r="BX216">
        <v>0</v>
      </c>
      <c r="BY216">
        <v>0</v>
      </c>
      <c r="BZ216">
        <v>0</v>
      </c>
      <c r="CA216">
        <v>0</v>
      </c>
      <c r="CB216">
        <v>0</v>
      </c>
      <c r="CC216">
        <v>1</v>
      </c>
      <c r="CD216">
        <v>1</v>
      </c>
      <c r="CE216">
        <v>1</v>
      </c>
      <c r="CF216">
        <v>0</v>
      </c>
      <c r="CG216">
        <v>0</v>
      </c>
      <c r="CH216">
        <v>0</v>
      </c>
      <c r="CI216">
        <v>0</v>
      </c>
      <c r="CJ216">
        <v>0</v>
      </c>
      <c r="CK216">
        <v>0</v>
      </c>
      <c r="CL216">
        <v>0</v>
      </c>
      <c r="CM216">
        <v>0</v>
      </c>
      <c r="CN216">
        <v>0</v>
      </c>
      <c r="CO216">
        <v>0</v>
      </c>
      <c r="CP216">
        <v>0</v>
      </c>
      <c r="CQ216">
        <v>0</v>
      </c>
    </row>
    <row r="217" spans="1:95" hidden="1">
      <c r="A217" t="s">
        <v>1753</v>
      </c>
      <c r="B217" t="s">
        <v>904</v>
      </c>
      <c r="C217" t="s">
        <v>1313</v>
      </c>
      <c r="D217" t="s">
        <v>1112</v>
      </c>
      <c r="E217" t="s">
        <v>146</v>
      </c>
      <c r="F217" t="s">
        <v>1754</v>
      </c>
      <c r="G217">
        <v>200</v>
      </c>
      <c r="H217">
        <v>4</v>
      </c>
      <c r="I217">
        <f t="shared" si="3"/>
        <v>800</v>
      </c>
      <c r="J217">
        <v>39.904029999999999</v>
      </c>
      <c r="K217">
        <v>116.41</v>
      </c>
      <c r="M217" t="s">
        <v>1755</v>
      </c>
      <c r="O217" t="s">
        <v>1756</v>
      </c>
      <c r="P217" t="s">
        <v>1756</v>
      </c>
      <c r="R217" t="s">
        <v>137</v>
      </c>
      <c r="S217" t="s">
        <v>1749</v>
      </c>
      <c r="T217" t="s">
        <v>1750</v>
      </c>
      <c r="X217" t="s">
        <v>1007</v>
      </c>
      <c r="AC217" t="s">
        <v>124</v>
      </c>
      <c r="AD217" t="s">
        <v>1757</v>
      </c>
      <c r="AE217">
        <v>0</v>
      </c>
      <c r="AH217" t="s">
        <v>1752</v>
      </c>
      <c r="AQ217">
        <v>0</v>
      </c>
      <c r="AR217" t="s">
        <v>1007</v>
      </c>
      <c r="AS217">
        <v>0</v>
      </c>
      <c r="AT217">
        <v>0</v>
      </c>
      <c r="AW217">
        <v>0</v>
      </c>
      <c r="AZ217">
        <v>0</v>
      </c>
      <c r="BC217">
        <v>0</v>
      </c>
      <c r="BO217">
        <v>0</v>
      </c>
      <c r="BP217">
        <v>0</v>
      </c>
      <c r="BQ217">
        <v>0</v>
      </c>
      <c r="BR217">
        <v>0</v>
      </c>
      <c r="BS217">
        <v>0</v>
      </c>
      <c r="BT217">
        <v>0</v>
      </c>
      <c r="BU217">
        <v>0</v>
      </c>
      <c r="BV217">
        <v>0</v>
      </c>
      <c r="BW217">
        <v>0</v>
      </c>
      <c r="BX217">
        <v>0</v>
      </c>
      <c r="BY217">
        <v>0</v>
      </c>
      <c r="BZ217">
        <v>0</v>
      </c>
      <c r="CA217">
        <v>0</v>
      </c>
      <c r="CB217">
        <v>0</v>
      </c>
      <c r="CC217">
        <v>1</v>
      </c>
      <c r="CD217">
        <v>0</v>
      </c>
      <c r="CE217">
        <v>1</v>
      </c>
      <c r="CF217">
        <v>0</v>
      </c>
      <c r="CG217">
        <v>0</v>
      </c>
      <c r="CH217">
        <v>0</v>
      </c>
      <c r="CI217">
        <v>0</v>
      </c>
      <c r="CJ217">
        <v>0</v>
      </c>
      <c r="CK217">
        <v>0</v>
      </c>
      <c r="CL217">
        <v>0</v>
      </c>
      <c r="CM217">
        <v>0</v>
      </c>
      <c r="CN217">
        <v>0</v>
      </c>
      <c r="CO217">
        <v>0</v>
      </c>
      <c r="CP217">
        <v>0</v>
      </c>
      <c r="CQ217">
        <v>0</v>
      </c>
    </row>
    <row r="218" spans="1:95" hidden="1">
      <c r="A218" t="s">
        <v>1758</v>
      </c>
      <c r="B218" t="s">
        <v>904</v>
      </c>
      <c r="C218" t="s">
        <v>1313</v>
      </c>
      <c r="D218" t="s">
        <v>1112</v>
      </c>
      <c r="E218" t="s">
        <v>146</v>
      </c>
      <c r="F218" t="s">
        <v>1759</v>
      </c>
      <c r="G218">
        <v>10</v>
      </c>
      <c r="H218">
        <v>20</v>
      </c>
      <c r="I218">
        <f t="shared" si="3"/>
        <v>200</v>
      </c>
      <c r="J218">
        <v>39</v>
      </c>
      <c r="K218">
        <v>122</v>
      </c>
      <c r="M218" t="s">
        <v>1760</v>
      </c>
      <c r="O218" t="s">
        <v>1761</v>
      </c>
      <c r="P218" t="s">
        <v>1748</v>
      </c>
      <c r="R218" t="s">
        <v>137</v>
      </c>
      <c r="S218" t="s">
        <v>1749</v>
      </c>
      <c r="T218" t="s">
        <v>1750</v>
      </c>
      <c r="X218" t="s">
        <v>1007</v>
      </c>
      <c r="AC218" t="s">
        <v>112</v>
      </c>
      <c r="AD218" t="s">
        <v>1762</v>
      </c>
      <c r="AE218">
        <v>0</v>
      </c>
      <c r="AH218" t="s">
        <v>1752</v>
      </c>
      <c r="AQ218">
        <v>0</v>
      </c>
      <c r="AR218" t="s">
        <v>1007</v>
      </c>
      <c r="AS218">
        <v>0</v>
      </c>
      <c r="AT218">
        <v>0</v>
      </c>
      <c r="AW218">
        <v>0</v>
      </c>
      <c r="AZ218">
        <v>0</v>
      </c>
      <c r="BC218">
        <v>0</v>
      </c>
      <c r="BO218">
        <v>0</v>
      </c>
      <c r="BP218">
        <v>0</v>
      </c>
      <c r="BQ218">
        <v>0</v>
      </c>
      <c r="BR218">
        <v>0</v>
      </c>
      <c r="BS218">
        <v>0</v>
      </c>
      <c r="BT218">
        <v>0</v>
      </c>
      <c r="BU218">
        <v>0</v>
      </c>
      <c r="BV218">
        <v>0</v>
      </c>
      <c r="BW218">
        <v>0</v>
      </c>
      <c r="BX218">
        <v>0</v>
      </c>
      <c r="BY218">
        <v>0</v>
      </c>
      <c r="BZ218">
        <v>0</v>
      </c>
      <c r="CA218">
        <v>0</v>
      </c>
      <c r="CB218">
        <v>0</v>
      </c>
      <c r="CC218">
        <v>0</v>
      </c>
      <c r="CD218">
        <v>1</v>
      </c>
      <c r="CE218">
        <v>1</v>
      </c>
      <c r="CF218">
        <v>0</v>
      </c>
      <c r="CG218">
        <v>0</v>
      </c>
      <c r="CH218">
        <v>0</v>
      </c>
      <c r="CI218">
        <v>0</v>
      </c>
      <c r="CJ218">
        <v>0</v>
      </c>
      <c r="CK218">
        <v>0</v>
      </c>
      <c r="CL218">
        <v>0</v>
      </c>
      <c r="CM218">
        <v>0</v>
      </c>
      <c r="CN218">
        <v>0</v>
      </c>
      <c r="CO218">
        <v>0</v>
      </c>
      <c r="CP218">
        <v>0</v>
      </c>
      <c r="CQ218">
        <v>0</v>
      </c>
    </row>
    <row r="219" spans="1:95" hidden="1">
      <c r="A219" t="s">
        <v>1763</v>
      </c>
      <c r="B219" t="s">
        <v>904</v>
      </c>
      <c r="C219" t="s">
        <v>1313</v>
      </c>
      <c r="D219" t="s">
        <v>1112</v>
      </c>
      <c r="E219" t="s">
        <v>146</v>
      </c>
      <c r="F219" t="s">
        <v>1764</v>
      </c>
      <c r="G219">
        <v>60</v>
      </c>
      <c r="H219">
        <v>10</v>
      </c>
      <c r="I219">
        <f t="shared" si="3"/>
        <v>600</v>
      </c>
      <c r="J219">
        <v>38.914003000000001</v>
      </c>
      <c r="K219">
        <v>121.61</v>
      </c>
      <c r="M219" t="s">
        <v>1765</v>
      </c>
      <c r="O219" t="s">
        <v>1761</v>
      </c>
      <c r="P219" t="s">
        <v>1748</v>
      </c>
      <c r="R219" t="s">
        <v>137</v>
      </c>
      <c r="S219" t="s">
        <v>1749</v>
      </c>
      <c r="T219" t="s">
        <v>1750</v>
      </c>
      <c r="X219" t="s">
        <v>1007</v>
      </c>
      <c r="AC219" t="s">
        <v>124</v>
      </c>
      <c r="AD219" t="s">
        <v>1766</v>
      </c>
      <c r="AE219">
        <v>0</v>
      </c>
      <c r="AH219" t="s">
        <v>1752</v>
      </c>
      <c r="AQ219">
        <v>0</v>
      </c>
      <c r="AR219" t="s">
        <v>1007</v>
      </c>
      <c r="AS219">
        <v>0</v>
      </c>
      <c r="AT219">
        <v>0</v>
      </c>
      <c r="AW219">
        <v>0</v>
      </c>
      <c r="AZ219">
        <v>0</v>
      </c>
      <c r="BC219">
        <v>0</v>
      </c>
      <c r="BO219">
        <v>0</v>
      </c>
      <c r="BP219">
        <v>0</v>
      </c>
      <c r="BQ219">
        <v>0</v>
      </c>
      <c r="BR219">
        <v>0</v>
      </c>
      <c r="BS219">
        <v>0</v>
      </c>
      <c r="BT219">
        <v>0</v>
      </c>
      <c r="BU219">
        <v>0</v>
      </c>
      <c r="BV219">
        <v>0</v>
      </c>
      <c r="BW219">
        <v>0</v>
      </c>
      <c r="BX219">
        <v>0</v>
      </c>
      <c r="BY219">
        <v>0</v>
      </c>
      <c r="BZ219">
        <v>1</v>
      </c>
      <c r="CA219">
        <v>0</v>
      </c>
      <c r="CB219">
        <v>0</v>
      </c>
      <c r="CC219">
        <v>0</v>
      </c>
      <c r="CD219">
        <v>0</v>
      </c>
      <c r="CE219">
        <v>0</v>
      </c>
      <c r="CF219">
        <v>0</v>
      </c>
      <c r="CG219">
        <v>0</v>
      </c>
      <c r="CH219">
        <v>1</v>
      </c>
      <c r="CI219">
        <v>0</v>
      </c>
      <c r="CJ219">
        <v>0</v>
      </c>
      <c r="CK219">
        <v>0</v>
      </c>
      <c r="CL219">
        <v>0</v>
      </c>
      <c r="CM219">
        <v>0</v>
      </c>
      <c r="CN219">
        <v>0</v>
      </c>
      <c r="CO219">
        <v>0</v>
      </c>
      <c r="CP219">
        <v>1</v>
      </c>
      <c r="CQ219">
        <v>0</v>
      </c>
    </row>
    <row r="220" spans="1:95" hidden="1">
      <c r="A220" t="s">
        <v>1767</v>
      </c>
      <c r="B220" t="s">
        <v>904</v>
      </c>
      <c r="C220" t="s">
        <v>1313</v>
      </c>
      <c r="D220" t="s">
        <v>1112</v>
      </c>
      <c r="E220" t="s">
        <v>146</v>
      </c>
      <c r="F220" t="s">
        <v>1768</v>
      </c>
      <c r="G220">
        <v>60</v>
      </c>
      <c r="H220">
        <v>5</v>
      </c>
      <c r="I220">
        <f t="shared" si="3"/>
        <v>300</v>
      </c>
      <c r="J220">
        <v>38.914003000000001</v>
      </c>
      <c r="K220">
        <v>121.61</v>
      </c>
      <c r="M220" t="s">
        <v>1261</v>
      </c>
      <c r="O220" t="s">
        <v>1761</v>
      </c>
      <c r="P220" t="s">
        <v>1748</v>
      </c>
      <c r="R220" t="s">
        <v>137</v>
      </c>
      <c r="S220" t="s">
        <v>1749</v>
      </c>
      <c r="T220" t="s">
        <v>1750</v>
      </c>
      <c r="X220" t="s">
        <v>1007</v>
      </c>
      <c r="AC220" t="s">
        <v>124</v>
      </c>
      <c r="AD220" t="s">
        <v>1769</v>
      </c>
      <c r="AE220">
        <v>0</v>
      </c>
      <c r="AH220" t="s">
        <v>1752</v>
      </c>
      <c r="AQ220">
        <v>0</v>
      </c>
      <c r="AR220" t="s">
        <v>1007</v>
      </c>
      <c r="AS220">
        <v>0</v>
      </c>
      <c r="AT220">
        <v>0</v>
      </c>
      <c r="AW220">
        <v>0</v>
      </c>
      <c r="AZ220">
        <v>0</v>
      </c>
      <c r="BC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1</v>
      </c>
      <c r="CI220">
        <v>0</v>
      </c>
      <c r="CJ220">
        <v>0</v>
      </c>
      <c r="CK220">
        <v>0</v>
      </c>
      <c r="CL220">
        <v>0</v>
      </c>
      <c r="CM220">
        <v>0</v>
      </c>
      <c r="CN220">
        <v>0</v>
      </c>
      <c r="CO220">
        <v>0</v>
      </c>
      <c r="CP220">
        <v>0</v>
      </c>
      <c r="CQ220">
        <v>0</v>
      </c>
    </row>
    <row r="221" spans="1:95" hidden="1">
      <c r="A221" t="s">
        <v>1770</v>
      </c>
      <c r="B221" t="s">
        <v>904</v>
      </c>
      <c r="C221" t="s">
        <v>1313</v>
      </c>
      <c r="D221" t="s">
        <v>1112</v>
      </c>
      <c r="E221" t="s">
        <v>13</v>
      </c>
      <c r="F221" t="s">
        <v>1771</v>
      </c>
      <c r="G221">
        <v>10</v>
      </c>
      <c r="H221">
        <v>4.5</v>
      </c>
      <c r="I221">
        <f t="shared" si="3"/>
        <v>45</v>
      </c>
      <c r="J221">
        <v>46</v>
      </c>
      <c r="K221">
        <v>15</v>
      </c>
      <c r="M221" t="s">
        <v>1772</v>
      </c>
      <c r="O221" t="s">
        <v>1773</v>
      </c>
      <c r="P221" t="s">
        <v>1774</v>
      </c>
      <c r="R221" t="s">
        <v>1775</v>
      </c>
      <c r="S221" t="s">
        <v>1776</v>
      </c>
      <c r="T221" t="s">
        <v>1654</v>
      </c>
      <c r="X221" t="s">
        <v>1007</v>
      </c>
      <c r="Y221" t="s">
        <v>1777</v>
      </c>
      <c r="AB221" t="s">
        <v>1778</v>
      </c>
      <c r="AC221" t="s">
        <v>112</v>
      </c>
      <c r="AD221" t="s">
        <v>1777</v>
      </c>
      <c r="AE221">
        <v>0</v>
      </c>
      <c r="AH221" t="s">
        <v>1779</v>
      </c>
      <c r="AJ221" t="s">
        <v>1780</v>
      </c>
      <c r="AQ221">
        <v>0</v>
      </c>
      <c r="AR221" t="s">
        <v>1007</v>
      </c>
      <c r="AS221">
        <v>0</v>
      </c>
      <c r="AT221">
        <v>0</v>
      </c>
      <c r="AW221">
        <v>0</v>
      </c>
      <c r="AZ221">
        <v>0</v>
      </c>
      <c r="BC221">
        <v>0</v>
      </c>
      <c r="BO221">
        <v>0</v>
      </c>
      <c r="BP221">
        <v>0</v>
      </c>
      <c r="BQ221">
        <v>0</v>
      </c>
      <c r="BR221">
        <v>0</v>
      </c>
      <c r="BS221">
        <v>0</v>
      </c>
      <c r="BT221">
        <v>0</v>
      </c>
      <c r="BU221">
        <v>0</v>
      </c>
      <c r="BV221">
        <v>0</v>
      </c>
      <c r="BW221">
        <v>0</v>
      </c>
      <c r="BX221">
        <v>0</v>
      </c>
      <c r="BY221">
        <v>0</v>
      </c>
      <c r="BZ221">
        <v>0</v>
      </c>
      <c r="CA221">
        <v>0</v>
      </c>
      <c r="CB221">
        <v>0</v>
      </c>
      <c r="CC221">
        <v>0</v>
      </c>
      <c r="CD221">
        <v>0</v>
      </c>
      <c r="CE221">
        <v>1</v>
      </c>
      <c r="CF221">
        <v>0</v>
      </c>
      <c r="CG221">
        <v>0</v>
      </c>
      <c r="CH221">
        <v>1</v>
      </c>
      <c r="CI221">
        <v>1</v>
      </c>
      <c r="CJ221">
        <v>0</v>
      </c>
      <c r="CK221">
        <v>0</v>
      </c>
      <c r="CL221">
        <v>0</v>
      </c>
      <c r="CM221">
        <v>0</v>
      </c>
      <c r="CN221">
        <v>0</v>
      </c>
      <c r="CO221">
        <v>0</v>
      </c>
      <c r="CP221">
        <v>0</v>
      </c>
      <c r="CQ221">
        <v>0</v>
      </c>
    </row>
    <row r="222" spans="1:95" hidden="1">
      <c r="A222" t="s">
        <v>1781</v>
      </c>
      <c r="B222" t="s">
        <v>904</v>
      </c>
      <c r="C222" t="s">
        <v>826</v>
      </c>
      <c r="D222" t="s">
        <v>826</v>
      </c>
      <c r="E222" t="s">
        <v>13</v>
      </c>
      <c r="F222" t="s">
        <v>1782</v>
      </c>
      <c r="G222">
        <v>250</v>
      </c>
      <c r="H222">
        <v>3</v>
      </c>
      <c r="I222">
        <f t="shared" si="3"/>
        <v>750</v>
      </c>
      <c r="J222">
        <v>32.776664199999999</v>
      </c>
      <c r="K222">
        <v>-96.8</v>
      </c>
      <c r="M222" t="s">
        <v>918</v>
      </c>
      <c r="O222" t="s">
        <v>448</v>
      </c>
      <c r="P222" t="s">
        <v>416</v>
      </c>
      <c r="R222" t="s">
        <v>107</v>
      </c>
      <c r="S222" t="s">
        <v>1783</v>
      </c>
      <c r="T222" t="s">
        <v>1784</v>
      </c>
      <c r="X222" t="s">
        <v>419</v>
      </c>
      <c r="Y222" t="s">
        <v>1785</v>
      </c>
      <c r="AC222" t="s">
        <v>95</v>
      </c>
      <c r="AD222" t="s">
        <v>1785</v>
      </c>
      <c r="AE222">
        <v>0</v>
      </c>
      <c r="AQ222">
        <v>0</v>
      </c>
      <c r="AR222" t="s">
        <v>1007</v>
      </c>
      <c r="AS222">
        <v>500000</v>
      </c>
      <c r="AT222">
        <v>0</v>
      </c>
      <c r="AW222">
        <v>0</v>
      </c>
      <c r="AZ222">
        <v>0</v>
      </c>
      <c r="BC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1</v>
      </c>
      <c r="CJ222">
        <v>0</v>
      </c>
      <c r="CK222">
        <v>0</v>
      </c>
      <c r="CL222">
        <v>0</v>
      </c>
      <c r="CM222">
        <v>0</v>
      </c>
      <c r="CN222">
        <v>0</v>
      </c>
      <c r="CO222">
        <v>0</v>
      </c>
      <c r="CP222">
        <v>0</v>
      </c>
      <c r="CQ222">
        <v>0</v>
      </c>
    </row>
    <row r="223" spans="1:95" hidden="1">
      <c r="A223" t="s">
        <v>1786</v>
      </c>
      <c r="B223" t="s">
        <v>904</v>
      </c>
      <c r="C223" t="s">
        <v>826</v>
      </c>
      <c r="D223" t="s">
        <v>826</v>
      </c>
      <c r="E223" t="s">
        <v>13</v>
      </c>
      <c r="F223" t="s">
        <v>1787</v>
      </c>
      <c r="G223">
        <v>200</v>
      </c>
      <c r="H223">
        <v>2</v>
      </c>
      <c r="I223">
        <f t="shared" si="3"/>
        <v>400</v>
      </c>
      <c r="J223">
        <v>37.562991699999998</v>
      </c>
      <c r="K223">
        <v>-122.33</v>
      </c>
      <c r="M223" t="s">
        <v>1788</v>
      </c>
      <c r="O223" t="s">
        <v>1789</v>
      </c>
      <c r="P223" t="s">
        <v>214</v>
      </c>
      <c r="R223" t="s">
        <v>107</v>
      </c>
      <c r="S223" t="s">
        <v>1790</v>
      </c>
      <c r="T223" t="s">
        <v>1791</v>
      </c>
      <c r="X223" t="s">
        <v>218</v>
      </c>
      <c r="Z223" t="s">
        <v>92</v>
      </c>
      <c r="AB223" t="s">
        <v>1778</v>
      </c>
      <c r="AC223" t="s">
        <v>95</v>
      </c>
      <c r="AD223" t="s">
        <v>1792</v>
      </c>
      <c r="AE223">
        <v>0</v>
      </c>
      <c r="AH223" t="s">
        <v>1076</v>
      </c>
      <c r="AQ223">
        <v>0</v>
      </c>
      <c r="AR223" t="s">
        <v>1007</v>
      </c>
      <c r="AS223">
        <v>0</v>
      </c>
      <c r="AT223">
        <v>0</v>
      </c>
      <c r="AW223">
        <v>0</v>
      </c>
      <c r="AZ223">
        <v>0</v>
      </c>
      <c r="BC223">
        <v>0</v>
      </c>
      <c r="BO223">
        <v>0</v>
      </c>
      <c r="BP223">
        <v>0</v>
      </c>
      <c r="BQ223">
        <v>0</v>
      </c>
      <c r="BR223">
        <v>0</v>
      </c>
      <c r="BS223">
        <v>0</v>
      </c>
      <c r="BT223">
        <v>1</v>
      </c>
      <c r="BU223">
        <v>0</v>
      </c>
      <c r="BV223">
        <v>0</v>
      </c>
      <c r="BW223">
        <v>0</v>
      </c>
      <c r="BX223">
        <v>0</v>
      </c>
      <c r="BY223">
        <v>0</v>
      </c>
      <c r="BZ223">
        <v>0</v>
      </c>
      <c r="CA223">
        <v>0</v>
      </c>
      <c r="CB223">
        <v>0</v>
      </c>
      <c r="CC223">
        <v>0</v>
      </c>
      <c r="CD223">
        <v>0</v>
      </c>
      <c r="CE223">
        <v>0</v>
      </c>
      <c r="CF223">
        <v>0</v>
      </c>
      <c r="CG223">
        <v>1</v>
      </c>
      <c r="CH223">
        <v>1</v>
      </c>
      <c r="CI223">
        <v>0</v>
      </c>
      <c r="CJ223">
        <v>0</v>
      </c>
      <c r="CK223">
        <v>0</v>
      </c>
      <c r="CL223">
        <v>0</v>
      </c>
      <c r="CM223">
        <v>0</v>
      </c>
      <c r="CN223">
        <v>0</v>
      </c>
      <c r="CO223">
        <v>0</v>
      </c>
      <c r="CP223">
        <v>0</v>
      </c>
      <c r="CQ223">
        <v>0</v>
      </c>
    </row>
    <row r="224" spans="1:95" hidden="1">
      <c r="A224" t="s">
        <v>1793</v>
      </c>
      <c r="B224" t="s">
        <v>904</v>
      </c>
      <c r="C224" t="s">
        <v>905</v>
      </c>
      <c r="D224" t="s">
        <v>1532</v>
      </c>
      <c r="E224" t="s">
        <v>13</v>
      </c>
      <c r="F224" t="s">
        <v>1794</v>
      </c>
      <c r="G224">
        <v>9000</v>
      </c>
      <c r="H224">
        <v>0</v>
      </c>
      <c r="I224">
        <f t="shared" si="3"/>
        <v>0</v>
      </c>
      <c r="J224">
        <v>41.003671900000001</v>
      </c>
      <c r="K224">
        <v>-80.349999999999994</v>
      </c>
      <c r="M224" t="s">
        <v>87</v>
      </c>
      <c r="O224" t="s">
        <v>1795</v>
      </c>
      <c r="P224" t="s">
        <v>763</v>
      </c>
      <c r="R224" t="s">
        <v>107</v>
      </c>
      <c r="S224" t="s">
        <v>1796</v>
      </c>
      <c r="T224" t="s">
        <v>1797</v>
      </c>
      <c r="X224" t="s">
        <v>376</v>
      </c>
      <c r="AB224" t="s">
        <v>1778</v>
      </c>
      <c r="AC224" t="s">
        <v>95</v>
      </c>
      <c r="AD224" t="s">
        <v>1798</v>
      </c>
      <c r="AE224">
        <v>0</v>
      </c>
      <c r="AH224" t="s">
        <v>1798</v>
      </c>
      <c r="AQ224">
        <v>0</v>
      </c>
      <c r="AR224" t="s">
        <v>1007</v>
      </c>
      <c r="AS224">
        <v>0</v>
      </c>
      <c r="AT224">
        <v>0</v>
      </c>
      <c r="AW224">
        <v>0</v>
      </c>
      <c r="AZ224">
        <v>0</v>
      </c>
      <c r="BC224">
        <v>0</v>
      </c>
      <c r="BO224">
        <v>0</v>
      </c>
      <c r="BP224">
        <v>0</v>
      </c>
      <c r="BQ224">
        <v>0</v>
      </c>
      <c r="BR224">
        <v>0</v>
      </c>
      <c r="BS224">
        <v>0</v>
      </c>
      <c r="BT224">
        <v>0</v>
      </c>
      <c r="BU224">
        <v>0</v>
      </c>
      <c r="BV224">
        <v>0</v>
      </c>
      <c r="BW224">
        <v>0</v>
      </c>
      <c r="BX224">
        <v>0</v>
      </c>
      <c r="BY224">
        <v>1</v>
      </c>
      <c r="BZ224">
        <v>0</v>
      </c>
      <c r="CA224">
        <v>0</v>
      </c>
      <c r="CB224">
        <v>0</v>
      </c>
      <c r="CC224">
        <v>0</v>
      </c>
      <c r="CD224">
        <v>0</v>
      </c>
      <c r="CE224">
        <v>0</v>
      </c>
      <c r="CF224">
        <v>0</v>
      </c>
      <c r="CG224">
        <v>0</v>
      </c>
      <c r="CH224">
        <v>1</v>
      </c>
      <c r="CI224">
        <v>0</v>
      </c>
      <c r="CJ224">
        <v>0</v>
      </c>
      <c r="CK224">
        <v>0</v>
      </c>
      <c r="CL224">
        <v>0</v>
      </c>
      <c r="CM224">
        <v>0</v>
      </c>
      <c r="CN224">
        <v>0</v>
      </c>
      <c r="CO224">
        <v>0</v>
      </c>
      <c r="CP224">
        <v>0</v>
      </c>
      <c r="CQ224">
        <v>0</v>
      </c>
    </row>
    <row r="225" spans="1:95" hidden="1">
      <c r="A225" t="s">
        <v>1799</v>
      </c>
      <c r="B225" t="s">
        <v>904</v>
      </c>
      <c r="C225" t="s">
        <v>1022</v>
      </c>
      <c r="D225" t="s">
        <v>1800</v>
      </c>
      <c r="E225" t="s">
        <v>146</v>
      </c>
      <c r="F225" t="s">
        <v>1801</v>
      </c>
      <c r="G225">
        <v>20</v>
      </c>
      <c r="H225">
        <v>1</v>
      </c>
      <c r="I225">
        <f t="shared" si="3"/>
        <v>20</v>
      </c>
      <c r="J225">
        <v>43.548473000000001</v>
      </c>
      <c r="K225">
        <v>10.31</v>
      </c>
      <c r="M225" t="s">
        <v>1333</v>
      </c>
      <c r="O225" t="s">
        <v>1802</v>
      </c>
      <c r="P225" t="s">
        <v>1802</v>
      </c>
      <c r="R225" t="s">
        <v>1803</v>
      </c>
      <c r="S225" t="s">
        <v>1804</v>
      </c>
      <c r="T225" t="s">
        <v>1805</v>
      </c>
      <c r="X225" t="s">
        <v>1007</v>
      </c>
      <c r="Y225" t="s">
        <v>1806</v>
      </c>
      <c r="Z225" t="s">
        <v>92</v>
      </c>
      <c r="AC225" t="s">
        <v>112</v>
      </c>
      <c r="AD225" t="s">
        <v>1806</v>
      </c>
      <c r="AE225">
        <v>0</v>
      </c>
      <c r="AH225" t="s">
        <v>1807</v>
      </c>
      <c r="AQ225">
        <v>0</v>
      </c>
      <c r="AS225">
        <v>0</v>
      </c>
      <c r="AT225">
        <v>0</v>
      </c>
      <c r="AW225">
        <v>0</v>
      </c>
      <c r="AZ225">
        <v>0</v>
      </c>
      <c r="BC225">
        <v>0</v>
      </c>
      <c r="BD225" t="s">
        <v>1806</v>
      </c>
      <c r="BF225" t="s">
        <v>1808</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1</v>
      </c>
      <c r="CH225">
        <v>0</v>
      </c>
      <c r="CI225">
        <v>0</v>
      </c>
      <c r="CJ225">
        <v>0</v>
      </c>
      <c r="CK225">
        <v>0</v>
      </c>
      <c r="CL225">
        <v>0</v>
      </c>
      <c r="CM225">
        <v>0</v>
      </c>
      <c r="CN225">
        <v>0</v>
      </c>
      <c r="CO225">
        <v>0</v>
      </c>
      <c r="CP225">
        <v>0</v>
      </c>
      <c r="CQ225">
        <v>0</v>
      </c>
    </row>
    <row r="226" spans="1:95" hidden="1">
      <c r="A226" t="s">
        <v>1809</v>
      </c>
      <c r="B226" t="s">
        <v>904</v>
      </c>
      <c r="C226" t="s">
        <v>826</v>
      </c>
      <c r="D226" t="s">
        <v>826</v>
      </c>
      <c r="E226" t="s">
        <v>146</v>
      </c>
      <c r="F226" t="s">
        <v>1810</v>
      </c>
      <c r="G226">
        <v>36</v>
      </c>
      <c r="H226">
        <v>0</v>
      </c>
      <c r="I226">
        <f t="shared" si="3"/>
        <v>0</v>
      </c>
      <c r="J226">
        <v>38</v>
      </c>
      <c r="K226">
        <v>-122</v>
      </c>
      <c r="M226" t="s">
        <v>1198</v>
      </c>
      <c r="N226" t="s">
        <v>1811</v>
      </c>
      <c r="O226" t="s">
        <v>1812</v>
      </c>
      <c r="P226" t="s">
        <v>214</v>
      </c>
      <c r="Q226">
        <v>94030</v>
      </c>
      <c r="R226" t="s">
        <v>107</v>
      </c>
      <c r="S226" t="s">
        <v>1813</v>
      </c>
      <c r="U226" t="s">
        <v>528</v>
      </c>
      <c r="X226" t="s">
        <v>218</v>
      </c>
      <c r="AC226" t="s">
        <v>124</v>
      </c>
      <c r="AD226" t="s">
        <v>1814</v>
      </c>
      <c r="AE226">
        <v>0</v>
      </c>
      <c r="AH226" t="s">
        <v>1205</v>
      </c>
      <c r="AI226" t="s">
        <v>1205</v>
      </c>
      <c r="AL226" t="s">
        <v>1205</v>
      </c>
      <c r="AQ226">
        <v>0</v>
      </c>
      <c r="AS226">
        <v>0</v>
      </c>
      <c r="AT226">
        <v>0</v>
      </c>
      <c r="AW226">
        <v>0</v>
      </c>
      <c r="AZ226">
        <v>0</v>
      </c>
      <c r="BC226">
        <v>0</v>
      </c>
      <c r="BO226">
        <v>0</v>
      </c>
      <c r="BP226">
        <v>0</v>
      </c>
      <c r="BQ226">
        <v>0</v>
      </c>
      <c r="BR226">
        <v>0</v>
      </c>
      <c r="BS226">
        <v>1</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row>
    <row r="227" spans="1:95" hidden="1">
      <c r="A227" t="s">
        <v>1815</v>
      </c>
      <c r="B227" t="s">
        <v>904</v>
      </c>
      <c r="C227" t="s">
        <v>826</v>
      </c>
      <c r="D227" t="s">
        <v>826</v>
      </c>
      <c r="E227" t="s">
        <v>146</v>
      </c>
      <c r="F227" t="s">
        <v>1816</v>
      </c>
      <c r="G227">
        <v>72</v>
      </c>
      <c r="H227">
        <v>1</v>
      </c>
      <c r="I227">
        <f t="shared" si="3"/>
        <v>72</v>
      </c>
      <c r="J227">
        <v>39</v>
      </c>
      <c r="K227">
        <v>-122</v>
      </c>
      <c r="M227" t="s">
        <v>1402</v>
      </c>
      <c r="N227" t="s">
        <v>1817</v>
      </c>
      <c r="O227" t="s">
        <v>1818</v>
      </c>
      <c r="P227" t="s">
        <v>214</v>
      </c>
      <c r="Q227">
        <v>95961</v>
      </c>
      <c r="R227" t="s">
        <v>107</v>
      </c>
      <c r="S227" t="s">
        <v>1819</v>
      </c>
      <c r="U227" t="s">
        <v>501</v>
      </c>
      <c r="X227" t="s">
        <v>218</v>
      </c>
      <c r="AB227" t="s">
        <v>1820</v>
      </c>
      <c r="AC227" t="s">
        <v>124</v>
      </c>
      <c r="AD227" t="s">
        <v>1821</v>
      </c>
      <c r="AE227">
        <v>0</v>
      </c>
      <c r="AI227" t="s">
        <v>1205</v>
      </c>
      <c r="AJ227" t="s">
        <v>1205</v>
      </c>
      <c r="AL227" t="s">
        <v>1822</v>
      </c>
      <c r="AQ227">
        <v>0</v>
      </c>
      <c r="AS227">
        <v>0</v>
      </c>
      <c r="AT227">
        <v>0</v>
      </c>
      <c r="AW227">
        <v>0</v>
      </c>
      <c r="AZ227">
        <v>0</v>
      </c>
      <c r="BC227">
        <v>0</v>
      </c>
      <c r="BO227">
        <v>0</v>
      </c>
      <c r="BP227">
        <v>0</v>
      </c>
      <c r="BQ227">
        <v>0</v>
      </c>
      <c r="BR227">
        <v>0</v>
      </c>
      <c r="BS227">
        <v>0</v>
      </c>
      <c r="BT227">
        <v>1</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row>
    <row r="228" spans="1:95" hidden="1">
      <c r="A228" t="s">
        <v>1823</v>
      </c>
      <c r="B228" t="s">
        <v>904</v>
      </c>
      <c r="C228" t="s">
        <v>826</v>
      </c>
      <c r="D228" t="s">
        <v>826</v>
      </c>
      <c r="E228" t="s">
        <v>190</v>
      </c>
      <c r="F228" t="s">
        <v>1824</v>
      </c>
      <c r="G228">
        <v>162</v>
      </c>
      <c r="H228">
        <v>1.1200000000000001</v>
      </c>
      <c r="I228">
        <f t="shared" si="3"/>
        <v>181.44000000000003</v>
      </c>
      <c r="J228">
        <v>37.771790799999998</v>
      </c>
      <c r="K228">
        <v>-122.4</v>
      </c>
      <c r="M228" t="s">
        <v>1198</v>
      </c>
      <c r="N228" t="s">
        <v>1825</v>
      </c>
      <c r="O228" t="s">
        <v>1826</v>
      </c>
      <c r="P228" t="s">
        <v>214</v>
      </c>
      <c r="R228" t="s">
        <v>107</v>
      </c>
      <c r="S228" t="s">
        <v>1827</v>
      </c>
      <c r="T228" t="s">
        <v>1828</v>
      </c>
      <c r="X228" t="s">
        <v>218</v>
      </c>
      <c r="Y228" t="s">
        <v>219</v>
      </c>
      <c r="Z228" t="s">
        <v>92</v>
      </c>
      <c r="AC228" t="s">
        <v>124</v>
      </c>
      <c r="AD228" t="s">
        <v>1829</v>
      </c>
      <c r="AE228">
        <v>0</v>
      </c>
      <c r="AH228" t="s">
        <v>1205</v>
      </c>
      <c r="AI228" t="s">
        <v>1205</v>
      </c>
      <c r="AJ228" t="s">
        <v>1205</v>
      </c>
      <c r="AQ228">
        <v>0</v>
      </c>
      <c r="AS228">
        <v>0</v>
      </c>
      <c r="AT228">
        <v>0</v>
      </c>
      <c r="AW228">
        <v>0</v>
      </c>
      <c r="AZ228">
        <v>0</v>
      </c>
      <c r="BC228">
        <v>0</v>
      </c>
      <c r="BO228">
        <v>0</v>
      </c>
      <c r="BP228">
        <v>0</v>
      </c>
      <c r="BQ228">
        <v>0</v>
      </c>
      <c r="BR228">
        <v>0</v>
      </c>
      <c r="BS228">
        <v>1</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row>
    <row r="229" spans="1:95" hidden="1">
      <c r="A229" t="s">
        <v>1830</v>
      </c>
      <c r="B229" t="s">
        <v>904</v>
      </c>
      <c r="C229" t="s">
        <v>826</v>
      </c>
      <c r="D229" t="s">
        <v>826</v>
      </c>
      <c r="E229" t="s">
        <v>146</v>
      </c>
      <c r="F229" t="s">
        <v>1831</v>
      </c>
      <c r="G229">
        <v>18</v>
      </c>
      <c r="H229">
        <v>1</v>
      </c>
      <c r="I229">
        <f t="shared" si="3"/>
        <v>18</v>
      </c>
      <c r="J229">
        <v>34.059632299999997</v>
      </c>
      <c r="K229">
        <v>-117.47</v>
      </c>
      <c r="M229" t="s">
        <v>1198</v>
      </c>
      <c r="N229" t="s">
        <v>1832</v>
      </c>
      <c r="O229" t="s">
        <v>1833</v>
      </c>
      <c r="P229" t="s">
        <v>214</v>
      </c>
      <c r="Q229" t="s">
        <v>1834</v>
      </c>
      <c r="R229" t="s">
        <v>107</v>
      </c>
      <c r="S229" t="s">
        <v>1835</v>
      </c>
      <c r="T229" t="s">
        <v>1836</v>
      </c>
      <c r="X229" t="s">
        <v>218</v>
      </c>
      <c r="Y229" t="s">
        <v>322</v>
      </c>
      <c r="Z229" t="s">
        <v>92</v>
      </c>
      <c r="AC229" t="s">
        <v>124</v>
      </c>
      <c r="AD229" t="s">
        <v>1837</v>
      </c>
      <c r="AE229">
        <v>0</v>
      </c>
      <c r="AH229" t="s">
        <v>1205</v>
      </c>
      <c r="AI229" t="s">
        <v>1205</v>
      </c>
      <c r="AJ229" t="s">
        <v>1205</v>
      </c>
      <c r="AQ229">
        <v>0</v>
      </c>
      <c r="AS229">
        <v>0</v>
      </c>
      <c r="AT229">
        <v>0</v>
      </c>
      <c r="AW229">
        <v>0</v>
      </c>
      <c r="AZ229">
        <v>0</v>
      </c>
      <c r="BC229">
        <v>0</v>
      </c>
      <c r="BO229">
        <v>0</v>
      </c>
      <c r="BP229">
        <v>0</v>
      </c>
      <c r="BQ229">
        <v>0</v>
      </c>
      <c r="BR229">
        <v>0</v>
      </c>
      <c r="BS229">
        <v>1</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row>
    <row r="230" spans="1:95" hidden="1">
      <c r="A230" t="s">
        <v>1838</v>
      </c>
      <c r="B230" t="s">
        <v>904</v>
      </c>
      <c r="C230" t="s">
        <v>1313</v>
      </c>
      <c r="D230" t="s">
        <v>1524</v>
      </c>
      <c r="E230" t="s">
        <v>146</v>
      </c>
      <c r="F230" t="s">
        <v>1839</v>
      </c>
      <c r="G230">
        <v>80</v>
      </c>
      <c r="H230">
        <v>2</v>
      </c>
      <c r="I230">
        <f t="shared" si="3"/>
        <v>160</v>
      </c>
      <c r="J230">
        <v>48.235939899999998</v>
      </c>
      <c r="K230">
        <v>-114.28</v>
      </c>
      <c r="M230" t="s">
        <v>225</v>
      </c>
      <c r="N230" t="s">
        <v>1840</v>
      </c>
      <c r="O230" t="s">
        <v>1841</v>
      </c>
      <c r="P230" t="s">
        <v>1235</v>
      </c>
      <c r="Q230">
        <v>59901</v>
      </c>
      <c r="R230" t="s">
        <v>107</v>
      </c>
      <c r="S230" t="s">
        <v>1842</v>
      </c>
      <c r="T230" t="s">
        <v>1843</v>
      </c>
      <c r="U230" t="s">
        <v>1843</v>
      </c>
      <c r="X230" t="s">
        <v>1007</v>
      </c>
      <c r="Y230" t="s">
        <v>1844</v>
      </c>
      <c r="Z230" t="s">
        <v>111</v>
      </c>
      <c r="AC230" t="s">
        <v>124</v>
      </c>
      <c r="AD230" t="s">
        <v>1844</v>
      </c>
      <c r="AE230">
        <v>0</v>
      </c>
      <c r="AF230" t="s">
        <v>1845</v>
      </c>
      <c r="AH230" t="s">
        <v>1845</v>
      </c>
      <c r="AQ230">
        <v>0</v>
      </c>
      <c r="AS230">
        <v>0</v>
      </c>
      <c r="AT230">
        <v>0</v>
      </c>
      <c r="AW230">
        <v>0</v>
      </c>
      <c r="AZ230">
        <v>0</v>
      </c>
      <c r="BC230">
        <v>0</v>
      </c>
      <c r="BO230">
        <v>0</v>
      </c>
      <c r="BP230">
        <v>0</v>
      </c>
      <c r="BQ230">
        <v>0</v>
      </c>
      <c r="BR230">
        <v>0</v>
      </c>
      <c r="BS230">
        <v>0</v>
      </c>
      <c r="BT230">
        <v>0</v>
      </c>
      <c r="BU230">
        <v>1</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row>
    <row r="231" spans="1:95" hidden="1">
      <c r="A231" t="s">
        <v>1846</v>
      </c>
      <c r="B231" t="s">
        <v>904</v>
      </c>
      <c r="C231" t="s">
        <v>1331</v>
      </c>
      <c r="D231" t="s">
        <v>1331</v>
      </c>
      <c r="E231" t="s">
        <v>146</v>
      </c>
      <c r="F231" t="s">
        <v>1847</v>
      </c>
      <c r="G231">
        <v>1050</v>
      </c>
      <c r="H231">
        <v>0</v>
      </c>
      <c r="I231">
        <f t="shared" si="3"/>
        <v>0</v>
      </c>
      <c r="J231">
        <v>35.850752</v>
      </c>
      <c r="K231">
        <v>128.54</v>
      </c>
      <c r="M231" t="s">
        <v>1848</v>
      </c>
      <c r="N231" t="s">
        <v>1849</v>
      </c>
      <c r="O231" t="s">
        <v>1850</v>
      </c>
      <c r="P231" t="s">
        <v>1851</v>
      </c>
      <c r="R231" t="s">
        <v>1364</v>
      </c>
      <c r="S231" t="s">
        <v>1852</v>
      </c>
      <c r="U231" t="s">
        <v>1853</v>
      </c>
      <c r="V231" t="s">
        <v>1853</v>
      </c>
      <c r="X231" t="s">
        <v>1007</v>
      </c>
      <c r="Y231" t="s">
        <v>1854</v>
      </c>
      <c r="Z231" t="s">
        <v>123</v>
      </c>
      <c r="AC231" t="s">
        <v>124</v>
      </c>
      <c r="AD231" t="s">
        <v>1855</v>
      </c>
      <c r="AE231">
        <v>0</v>
      </c>
      <c r="AH231" t="s">
        <v>1655</v>
      </c>
      <c r="AI231" t="s">
        <v>1856</v>
      </c>
      <c r="AJ231" t="s">
        <v>1856</v>
      </c>
      <c r="AL231" t="s">
        <v>1856</v>
      </c>
      <c r="AQ231">
        <v>0</v>
      </c>
      <c r="AR231" t="s">
        <v>1007</v>
      </c>
      <c r="AS231">
        <v>0</v>
      </c>
      <c r="AT231">
        <v>0</v>
      </c>
      <c r="AW231">
        <v>0</v>
      </c>
      <c r="AZ231">
        <v>0</v>
      </c>
      <c r="BC231">
        <v>0</v>
      </c>
      <c r="BO231">
        <v>0</v>
      </c>
      <c r="BP231">
        <v>0</v>
      </c>
      <c r="BQ231">
        <v>0</v>
      </c>
      <c r="BR231">
        <v>0</v>
      </c>
      <c r="BS231">
        <v>0</v>
      </c>
      <c r="BT231">
        <v>0</v>
      </c>
      <c r="BU231">
        <v>1</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1</v>
      </c>
      <c r="CQ231">
        <v>1</v>
      </c>
    </row>
    <row r="232" spans="1:95" hidden="1">
      <c r="A232" t="s">
        <v>1857</v>
      </c>
      <c r="B232" t="s">
        <v>904</v>
      </c>
      <c r="C232" t="s">
        <v>1331</v>
      </c>
      <c r="D232" t="s">
        <v>1331</v>
      </c>
      <c r="E232" t="s">
        <v>146</v>
      </c>
      <c r="F232" t="s">
        <v>1847</v>
      </c>
      <c r="G232">
        <v>1200</v>
      </c>
      <c r="H232">
        <v>0</v>
      </c>
      <c r="I232">
        <f t="shared" si="3"/>
        <v>0</v>
      </c>
      <c r="J232">
        <v>37.476363999999997</v>
      </c>
      <c r="K232">
        <v>126.62</v>
      </c>
      <c r="M232" t="s">
        <v>1848</v>
      </c>
      <c r="O232" t="s">
        <v>1858</v>
      </c>
      <c r="P232" t="s">
        <v>1858</v>
      </c>
      <c r="R232" t="s">
        <v>1364</v>
      </c>
      <c r="S232" t="s">
        <v>1852</v>
      </c>
      <c r="V232" t="s">
        <v>1859</v>
      </c>
      <c r="X232" t="s">
        <v>1007</v>
      </c>
      <c r="Y232" t="s">
        <v>1854</v>
      </c>
      <c r="Z232" t="s">
        <v>123</v>
      </c>
      <c r="AC232" t="s">
        <v>124</v>
      </c>
      <c r="AD232" t="s">
        <v>1860</v>
      </c>
      <c r="AE232">
        <v>0</v>
      </c>
      <c r="AH232" t="s">
        <v>1655</v>
      </c>
      <c r="AI232" t="s">
        <v>1856</v>
      </c>
      <c r="AJ232" t="s">
        <v>1856</v>
      </c>
      <c r="AL232" t="s">
        <v>1856</v>
      </c>
      <c r="AQ232">
        <v>0</v>
      </c>
      <c r="AR232" t="s">
        <v>1007</v>
      </c>
      <c r="AS232">
        <v>0</v>
      </c>
      <c r="AT232">
        <v>0</v>
      </c>
      <c r="AW232">
        <v>0</v>
      </c>
      <c r="AZ232">
        <v>0</v>
      </c>
      <c r="BC232">
        <v>0</v>
      </c>
      <c r="BO232">
        <v>0</v>
      </c>
      <c r="BP232">
        <v>0</v>
      </c>
      <c r="BQ232">
        <v>0</v>
      </c>
      <c r="BR232">
        <v>0</v>
      </c>
      <c r="BS232">
        <v>0</v>
      </c>
      <c r="BT232">
        <v>0</v>
      </c>
      <c r="BU232">
        <v>1</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1</v>
      </c>
      <c r="CQ232">
        <v>1</v>
      </c>
    </row>
    <row r="233" spans="1:95" hidden="1">
      <c r="A233" t="s">
        <v>1861</v>
      </c>
      <c r="B233" t="s">
        <v>904</v>
      </c>
      <c r="C233" t="s">
        <v>826</v>
      </c>
      <c r="D233" t="s">
        <v>1538</v>
      </c>
      <c r="E233" t="s">
        <v>146</v>
      </c>
      <c r="F233" t="s">
        <v>1862</v>
      </c>
      <c r="G233">
        <v>100</v>
      </c>
      <c r="H233">
        <v>2.5</v>
      </c>
      <c r="I233">
        <f t="shared" si="3"/>
        <v>250</v>
      </c>
      <c r="J233">
        <v>23.69781</v>
      </c>
      <c r="K233">
        <v>120.96</v>
      </c>
      <c r="M233" t="s">
        <v>1379</v>
      </c>
      <c r="O233" t="s">
        <v>1727</v>
      </c>
      <c r="P233" t="s">
        <v>1727</v>
      </c>
      <c r="R233" t="s">
        <v>137</v>
      </c>
      <c r="S233" t="s">
        <v>1728</v>
      </c>
      <c r="V233" t="s">
        <v>1863</v>
      </c>
      <c r="X233" t="s">
        <v>1007</v>
      </c>
      <c r="AC233" t="s">
        <v>124</v>
      </c>
      <c r="AD233" t="s">
        <v>1730</v>
      </c>
      <c r="AE233">
        <v>0</v>
      </c>
      <c r="AQ233">
        <v>0</v>
      </c>
      <c r="AS233">
        <v>0</v>
      </c>
      <c r="AT233">
        <v>0</v>
      </c>
      <c r="AW233">
        <v>0</v>
      </c>
      <c r="AZ233">
        <v>0</v>
      </c>
      <c r="BC233">
        <v>0</v>
      </c>
      <c r="BO233">
        <v>0</v>
      </c>
      <c r="BP233">
        <v>0</v>
      </c>
      <c r="BQ233">
        <v>0</v>
      </c>
      <c r="BR233">
        <v>0</v>
      </c>
      <c r="BS233">
        <v>0</v>
      </c>
      <c r="BT233">
        <v>0</v>
      </c>
      <c r="BU233">
        <v>0</v>
      </c>
      <c r="BV233">
        <v>0</v>
      </c>
      <c r="BW233">
        <v>0</v>
      </c>
      <c r="BX233">
        <v>0</v>
      </c>
      <c r="BY233">
        <v>0</v>
      </c>
      <c r="BZ233">
        <v>1</v>
      </c>
      <c r="CA233">
        <v>0</v>
      </c>
      <c r="CB233">
        <v>0</v>
      </c>
      <c r="CC233">
        <v>0</v>
      </c>
      <c r="CD233">
        <v>0</v>
      </c>
      <c r="CE233">
        <v>0</v>
      </c>
      <c r="CF233">
        <v>0</v>
      </c>
      <c r="CG233">
        <v>0</v>
      </c>
      <c r="CH233">
        <v>0</v>
      </c>
      <c r="CI233">
        <v>0</v>
      </c>
      <c r="CJ233">
        <v>0</v>
      </c>
      <c r="CK233">
        <v>0</v>
      </c>
      <c r="CL233">
        <v>0</v>
      </c>
      <c r="CM233">
        <v>0</v>
      </c>
      <c r="CN233">
        <v>0</v>
      </c>
      <c r="CO233">
        <v>0</v>
      </c>
      <c r="CP233">
        <v>0</v>
      </c>
      <c r="CQ233">
        <v>0</v>
      </c>
    </row>
    <row r="234" spans="1:95" hidden="1">
      <c r="A234" t="s">
        <v>1864</v>
      </c>
      <c r="B234" t="s">
        <v>904</v>
      </c>
      <c r="C234" t="s">
        <v>826</v>
      </c>
      <c r="D234" t="s">
        <v>1538</v>
      </c>
      <c r="E234" t="s">
        <v>146</v>
      </c>
      <c r="F234" t="s">
        <v>1865</v>
      </c>
      <c r="G234">
        <v>100</v>
      </c>
      <c r="H234">
        <v>2.5</v>
      </c>
      <c r="I234">
        <f t="shared" si="3"/>
        <v>250</v>
      </c>
      <c r="J234">
        <v>31.811226000000001</v>
      </c>
      <c r="K234">
        <v>119.97</v>
      </c>
      <c r="M234" t="s">
        <v>1866</v>
      </c>
      <c r="O234" t="s">
        <v>1867</v>
      </c>
      <c r="P234" t="s">
        <v>1868</v>
      </c>
      <c r="R234" t="s">
        <v>137</v>
      </c>
      <c r="S234" t="s">
        <v>1728</v>
      </c>
      <c r="V234" t="s">
        <v>1869</v>
      </c>
      <c r="X234" t="s">
        <v>1007</v>
      </c>
      <c r="AC234" t="s">
        <v>124</v>
      </c>
      <c r="AD234" t="s">
        <v>1870</v>
      </c>
      <c r="AE234">
        <v>0</v>
      </c>
      <c r="AQ234">
        <v>0</v>
      </c>
      <c r="AS234">
        <v>0</v>
      </c>
      <c r="AT234">
        <v>0</v>
      </c>
      <c r="AW234">
        <v>0</v>
      </c>
      <c r="AZ234">
        <v>0</v>
      </c>
      <c r="BC234">
        <v>0</v>
      </c>
      <c r="BO234">
        <v>0</v>
      </c>
      <c r="BP234">
        <v>0</v>
      </c>
      <c r="BQ234">
        <v>1</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row>
    <row r="235" spans="1:95" hidden="1">
      <c r="A235" t="s">
        <v>1871</v>
      </c>
      <c r="B235" t="s">
        <v>904</v>
      </c>
      <c r="C235" t="s">
        <v>826</v>
      </c>
      <c r="D235" t="s">
        <v>1538</v>
      </c>
      <c r="E235" t="s">
        <v>146</v>
      </c>
      <c r="F235" t="s">
        <v>1872</v>
      </c>
      <c r="G235">
        <v>125</v>
      </c>
      <c r="H235">
        <v>2</v>
      </c>
      <c r="I235">
        <f t="shared" si="3"/>
        <v>250</v>
      </c>
      <c r="J235">
        <v>26.074508000000002</v>
      </c>
      <c r="K235">
        <v>119.3</v>
      </c>
      <c r="M235" t="s">
        <v>1379</v>
      </c>
      <c r="O235" t="s">
        <v>1873</v>
      </c>
      <c r="P235" t="s">
        <v>1874</v>
      </c>
      <c r="R235" t="s">
        <v>137</v>
      </c>
      <c r="S235" t="s">
        <v>1728</v>
      </c>
      <c r="T235" t="s">
        <v>1741</v>
      </c>
      <c r="X235" t="s">
        <v>1007</v>
      </c>
      <c r="AC235" t="s">
        <v>124</v>
      </c>
      <c r="AD235" t="s">
        <v>1875</v>
      </c>
      <c r="AE235">
        <v>0</v>
      </c>
      <c r="AQ235">
        <v>0</v>
      </c>
      <c r="AS235">
        <v>0</v>
      </c>
      <c r="AT235">
        <v>0</v>
      </c>
      <c r="AW235">
        <v>0</v>
      </c>
      <c r="AZ235">
        <v>0</v>
      </c>
      <c r="BC235">
        <v>0</v>
      </c>
      <c r="BO235">
        <v>0</v>
      </c>
      <c r="BP235">
        <v>0</v>
      </c>
      <c r="BQ235">
        <v>0</v>
      </c>
      <c r="BR235">
        <v>0</v>
      </c>
      <c r="BS235">
        <v>0</v>
      </c>
      <c r="BT235">
        <v>0</v>
      </c>
      <c r="BU235">
        <v>0</v>
      </c>
      <c r="BV235">
        <v>0</v>
      </c>
      <c r="BW235">
        <v>0</v>
      </c>
      <c r="BX235">
        <v>0</v>
      </c>
      <c r="BY235">
        <v>0</v>
      </c>
      <c r="BZ235">
        <v>1</v>
      </c>
      <c r="CA235">
        <v>0</v>
      </c>
      <c r="CB235">
        <v>0</v>
      </c>
      <c r="CC235">
        <v>0</v>
      </c>
      <c r="CD235">
        <v>0</v>
      </c>
      <c r="CE235">
        <v>0</v>
      </c>
      <c r="CF235">
        <v>0</v>
      </c>
      <c r="CG235">
        <v>0</v>
      </c>
      <c r="CH235">
        <v>0</v>
      </c>
      <c r="CI235">
        <v>0</v>
      </c>
      <c r="CJ235">
        <v>0</v>
      </c>
      <c r="CK235">
        <v>0</v>
      </c>
      <c r="CL235">
        <v>0</v>
      </c>
      <c r="CM235">
        <v>0</v>
      </c>
      <c r="CN235">
        <v>0</v>
      </c>
      <c r="CO235">
        <v>0</v>
      </c>
      <c r="CP235">
        <v>0</v>
      </c>
      <c r="CQ235">
        <v>0</v>
      </c>
    </row>
    <row r="236" spans="1:95" hidden="1">
      <c r="A236" t="s">
        <v>1876</v>
      </c>
      <c r="B236" t="s">
        <v>904</v>
      </c>
      <c r="C236" t="s">
        <v>826</v>
      </c>
      <c r="D236" t="s">
        <v>826</v>
      </c>
      <c r="E236" t="s">
        <v>146</v>
      </c>
      <c r="F236" t="s">
        <v>1877</v>
      </c>
      <c r="G236">
        <v>25</v>
      </c>
      <c r="H236">
        <v>2</v>
      </c>
      <c r="I236">
        <f t="shared" si="3"/>
        <v>50</v>
      </c>
      <c r="J236">
        <v>33</v>
      </c>
      <c r="K236">
        <v>-117</v>
      </c>
      <c r="M236" t="s">
        <v>1379</v>
      </c>
      <c r="O236" t="s">
        <v>1878</v>
      </c>
      <c r="P236" t="s">
        <v>214</v>
      </c>
      <c r="Q236">
        <v>92064</v>
      </c>
      <c r="R236" t="s">
        <v>107</v>
      </c>
      <c r="S236" t="s">
        <v>1879</v>
      </c>
      <c r="T236" t="s">
        <v>1880</v>
      </c>
      <c r="X236" t="s">
        <v>218</v>
      </c>
      <c r="Y236" t="s">
        <v>1881</v>
      </c>
      <c r="Z236" t="s">
        <v>92</v>
      </c>
      <c r="AA236" t="s">
        <v>164</v>
      </c>
      <c r="AC236" t="s">
        <v>112</v>
      </c>
      <c r="AD236" t="s">
        <v>1881</v>
      </c>
      <c r="AE236">
        <v>0</v>
      </c>
      <c r="AH236" t="s">
        <v>1690</v>
      </c>
      <c r="AI236" t="s">
        <v>1300</v>
      </c>
      <c r="AK236" t="s">
        <v>1881</v>
      </c>
      <c r="AQ236">
        <v>15</v>
      </c>
      <c r="AR236" t="s">
        <v>1007</v>
      </c>
      <c r="AS236">
        <v>0</v>
      </c>
      <c r="AT236">
        <v>0</v>
      </c>
      <c r="AW236">
        <v>0</v>
      </c>
      <c r="AZ236">
        <v>0</v>
      </c>
      <c r="BC236">
        <v>0</v>
      </c>
      <c r="BO236">
        <v>0</v>
      </c>
      <c r="BP236">
        <v>0</v>
      </c>
      <c r="BQ236">
        <v>0</v>
      </c>
      <c r="BR236">
        <v>0</v>
      </c>
      <c r="BS236">
        <v>0</v>
      </c>
      <c r="BT236">
        <v>0</v>
      </c>
      <c r="BU236">
        <v>0</v>
      </c>
      <c r="BV236">
        <v>0</v>
      </c>
      <c r="BW236">
        <v>0</v>
      </c>
      <c r="BX236">
        <v>0</v>
      </c>
      <c r="BY236">
        <v>0</v>
      </c>
      <c r="BZ236">
        <v>1</v>
      </c>
      <c r="CA236">
        <v>0</v>
      </c>
      <c r="CB236">
        <v>0</v>
      </c>
      <c r="CC236">
        <v>0</v>
      </c>
      <c r="CD236">
        <v>0</v>
      </c>
      <c r="CE236">
        <v>0</v>
      </c>
      <c r="CF236">
        <v>0</v>
      </c>
      <c r="CG236">
        <v>0</v>
      </c>
      <c r="CH236">
        <v>0</v>
      </c>
      <c r="CI236">
        <v>0</v>
      </c>
      <c r="CJ236">
        <v>0</v>
      </c>
      <c r="CK236">
        <v>0</v>
      </c>
      <c r="CL236">
        <v>0</v>
      </c>
      <c r="CM236">
        <v>0</v>
      </c>
      <c r="CN236">
        <v>0</v>
      </c>
      <c r="CO236">
        <v>0</v>
      </c>
      <c r="CP236">
        <v>0</v>
      </c>
      <c r="CQ236">
        <v>0</v>
      </c>
    </row>
    <row r="237" spans="1:95" hidden="1">
      <c r="A237" t="s">
        <v>1882</v>
      </c>
      <c r="B237" t="s">
        <v>904</v>
      </c>
      <c r="C237" t="s">
        <v>826</v>
      </c>
      <c r="D237" t="s">
        <v>826</v>
      </c>
      <c r="E237" t="s">
        <v>146</v>
      </c>
      <c r="F237" t="s">
        <v>1883</v>
      </c>
      <c r="G237">
        <v>1000</v>
      </c>
      <c r="H237">
        <v>3</v>
      </c>
      <c r="I237">
        <f t="shared" si="3"/>
        <v>3000</v>
      </c>
      <c r="J237">
        <v>33</v>
      </c>
      <c r="K237">
        <v>-116</v>
      </c>
      <c r="M237" t="s">
        <v>1884</v>
      </c>
      <c r="O237" t="s">
        <v>1885</v>
      </c>
      <c r="P237" t="s">
        <v>214</v>
      </c>
      <c r="Q237">
        <v>92064</v>
      </c>
      <c r="R237" t="s">
        <v>107</v>
      </c>
      <c r="S237" t="s">
        <v>1879</v>
      </c>
      <c r="T237" t="s">
        <v>1880</v>
      </c>
      <c r="X237" t="s">
        <v>218</v>
      </c>
      <c r="Y237" t="s">
        <v>1881</v>
      </c>
      <c r="Z237" t="s">
        <v>92</v>
      </c>
      <c r="AA237" t="s">
        <v>518</v>
      </c>
      <c r="AC237" t="s">
        <v>112</v>
      </c>
      <c r="AD237" t="s">
        <v>1881</v>
      </c>
      <c r="AE237">
        <v>0</v>
      </c>
      <c r="AH237" t="s">
        <v>1690</v>
      </c>
      <c r="AI237" t="s">
        <v>1886</v>
      </c>
      <c r="AK237" t="s">
        <v>1881</v>
      </c>
      <c r="AQ237">
        <v>15</v>
      </c>
      <c r="AR237" t="s">
        <v>1007</v>
      </c>
      <c r="AS237">
        <v>0</v>
      </c>
      <c r="AT237">
        <v>0</v>
      </c>
      <c r="AW237">
        <v>0</v>
      </c>
      <c r="AZ237">
        <v>0</v>
      </c>
      <c r="BC237">
        <v>0</v>
      </c>
      <c r="BO237">
        <v>0</v>
      </c>
      <c r="BP237">
        <v>0</v>
      </c>
      <c r="BQ237">
        <v>0</v>
      </c>
      <c r="BR237">
        <v>0</v>
      </c>
      <c r="BS237">
        <v>0</v>
      </c>
      <c r="BT237">
        <v>0</v>
      </c>
      <c r="BU237">
        <v>0</v>
      </c>
      <c r="BV237">
        <v>0</v>
      </c>
      <c r="BW237">
        <v>0</v>
      </c>
      <c r="BX237">
        <v>0</v>
      </c>
      <c r="BY237">
        <v>0</v>
      </c>
      <c r="BZ237">
        <v>1</v>
      </c>
      <c r="CA237">
        <v>0</v>
      </c>
      <c r="CB237">
        <v>0</v>
      </c>
      <c r="CC237">
        <v>0</v>
      </c>
      <c r="CD237">
        <v>0</v>
      </c>
      <c r="CE237">
        <v>0</v>
      </c>
      <c r="CF237">
        <v>0</v>
      </c>
      <c r="CG237">
        <v>0</v>
      </c>
      <c r="CH237">
        <v>0</v>
      </c>
      <c r="CI237">
        <v>0</v>
      </c>
      <c r="CJ237">
        <v>1</v>
      </c>
      <c r="CK237">
        <v>0</v>
      </c>
      <c r="CL237">
        <v>0</v>
      </c>
      <c r="CM237">
        <v>0</v>
      </c>
      <c r="CN237">
        <v>0</v>
      </c>
      <c r="CO237">
        <v>0</v>
      </c>
      <c r="CP237">
        <v>0</v>
      </c>
      <c r="CQ237">
        <v>0</v>
      </c>
    </row>
    <row r="238" spans="1:95" hidden="1">
      <c r="A238" t="s">
        <v>1887</v>
      </c>
      <c r="B238" t="s">
        <v>904</v>
      </c>
      <c r="C238" t="s">
        <v>826</v>
      </c>
      <c r="D238" t="s">
        <v>826</v>
      </c>
      <c r="E238" t="s">
        <v>190</v>
      </c>
      <c r="F238" t="s">
        <v>1888</v>
      </c>
      <c r="G238">
        <v>1000</v>
      </c>
      <c r="H238">
        <v>3</v>
      </c>
      <c r="I238">
        <f t="shared" si="3"/>
        <v>3000</v>
      </c>
      <c r="J238">
        <v>34</v>
      </c>
      <c r="K238">
        <v>-118</v>
      </c>
      <c r="M238" t="s">
        <v>1889</v>
      </c>
      <c r="O238" t="s">
        <v>1890</v>
      </c>
      <c r="P238" t="s">
        <v>214</v>
      </c>
      <c r="Q238">
        <v>92675</v>
      </c>
      <c r="R238" t="s">
        <v>107</v>
      </c>
      <c r="S238" t="s">
        <v>1879</v>
      </c>
      <c r="T238" t="s">
        <v>1880</v>
      </c>
      <c r="X238" t="s">
        <v>218</v>
      </c>
      <c r="Y238" t="s">
        <v>1881</v>
      </c>
      <c r="Z238" t="s">
        <v>92</v>
      </c>
      <c r="AA238" t="s">
        <v>518</v>
      </c>
      <c r="AC238" t="s">
        <v>112</v>
      </c>
      <c r="AD238" t="s">
        <v>1881</v>
      </c>
      <c r="AE238">
        <v>0</v>
      </c>
      <c r="AH238" t="s">
        <v>1891</v>
      </c>
      <c r="AI238" t="s">
        <v>1886</v>
      </c>
      <c r="AJ238" t="s">
        <v>1480</v>
      </c>
      <c r="AK238" t="s">
        <v>1881</v>
      </c>
      <c r="AQ238">
        <v>15</v>
      </c>
      <c r="AR238" t="s">
        <v>1007</v>
      </c>
      <c r="AS238">
        <v>0</v>
      </c>
      <c r="AT238">
        <v>0</v>
      </c>
      <c r="AW238">
        <v>0</v>
      </c>
      <c r="AZ238">
        <v>0</v>
      </c>
      <c r="BC238">
        <v>0</v>
      </c>
      <c r="BO238">
        <v>0</v>
      </c>
      <c r="BP238">
        <v>0</v>
      </c>
      <c r="BQ238">
        <v>0</v>
      </c>
      <c r="BR238">
        <v>0</v>
      </c>
      <c r="BS238">
        <v>0</v>
      </c>
      <c r="BT238">
        <v>0</v>
      </c>
      <c r="BU238">
        <v>0</v>
      </c>
      <c r="BV238">
        <v>0</v>
      </c>
      <c r="BW238">
        <v>0</v>
      </c>
      <c r="BX238">
        <v>0</v>
      </c>
      <c r="BY238">
        <v>0</v>
      </c>
      <c r="BZ238">
        <v>1</v>
      </c>
      <c r="CA238">
        <v>0</v>
      </c>
      <c r="CB238">
        <v>0</v>
      </c>
      <c r="CC238">
        <v>0</v>
      </c>
      <c r="CD238">
        <v>0</v>
      </c>
      <c r="CE238">
        <v>0</v>
      </c>
      <c r="CF238">
        <v>0</v>
      </c>
      <c r="CG238">
        <v>0</v>
      </c>
      <c r="CH238">
        <v>0</v>
      </c>
      <c r="CI238">
        <v>0</v>
      </c>
      <c r="CJ238">
        <v>1</v>
      </c>
      <c r="CK238">
        <v>0</v>
      </c>
      <c r="CL238">
        <v>0</v>
      </c>
      <c r="CM238">
        <v>0</v>
      </c>
      <c r="CN238">
        <v>0</v>
      </c>
      <c r="CO238">
        <v>0</v>
      </c>
      <c r="CP238">
        <v>0</v>
      </c>
      <c r="CQ238">
        <v>0</v>
      </c>
    </row>
    <row r="239" spans="1:95" hidden="1">
      <c r="A239" t="s">
        <v>1892</v>
      </c>
      <c r="B239" t="s">
        <v>904</v>
      </c>
      <c r="C239" t="s">
        <v>826</v>
      </c>
      <c r="D239" t="s">
        <v>826</v>
      </c>
      <c r="E239" t="s">
        <v>190</v>
      </c>
      <c r="F239" t="s">
        <v>1893</v>
      </c>
      <c r="G239">
        <v>1000</v>
      </c>
      <c r="H239">
        <v>3</v>
      </c>
      <c r="I239">
        <f t="shared" si="3"/>
        <v>3000</v>
      </c>
      <c r="J239">
        <v>33</v>
      </c>
      <c r="K239">
        <v>-117</v>
      </c>
      <c r="M239" t="s">
        <v>1894</v>
      </c>
      <c r="O239" t="s">
        <v>1895</v>
      </c>
      <c r="P239" t="s">
        <v>214</v>
      </c>
      <c r="Q239">
        <v>97941</v>
      </c>
      <c r="R239" t="s">
        <v>107</v>
      </c>
      <c r="S239" t="s">
        <v>1879</v>
      </c>
      <c r="T239" t="s">
        <v>1880</v>
      </c>
      <c r="X239" t="s">
        <v>218</v>
      </c>
      <c r="Y239" t="s">
        <v>1881</v>
      </c>
      <c r="Z239" t="s">
        <v>92</v>
      </c>
      <c r="AA239" t="s">
        <v>518</v>
      </c>
      <c r="AC239" t="s">
        <v>112</v>
      </c>
      <c r="AD239" t="s">
        <v>1881</v>
      </c>
      <c r="AE239">
        <v>0</v>
      </c>
      <c r="AH239" t="s">
        <v>1891</v>
      </c>
      <c r="AI239" t="s">
        <v>1886</v>
      </c>
      <c r="AJ239" t="s">
        <v>1480</v>
      </c>
      <c r="AK239" t="s">
        <v>1881</v>
      </c>
      <c r="AQ239">
        <v>15</v>
      </c>
      <c r="AR239" t="s">
        <v>1007</v>
      </c>
      <c r="AS239">
        <v>0</v>
      </c>
      <c r="AT239">
        <v>0</v>
      </c>
      <c r="AW239">
        <v>0</v>
      </c>
      <c r="AZ239">
        <v>0</v>
      </c>
      <c r="BC239">
        <v>0</v>
      </c>
      <c r="BO239">
        <v>0</v>
      </c>
      <c r="BP239">
        <v>0</v>
      </c>
      <c r="BQ239">
        <v>0</v>
      </c>
      <c r="BR239">
        <v>0</v>
      </c>
      <c r="BS239">
        <v>0</v>
      </c>
      <c r="BT239">
        <v>0</v>
      </c>
      <c r="BU239">
        <v>0</v>
      </c>
      <c r="BV239">
        <v>0</v>
      </c>
      <c r="BW239">
        <v>0</v>
      </c>
      <c r="BX239">
        <v>0</v>
      </c>
      <c r="BY239">
        <v>0</v>
      </c>
      <c r="BZ239">
        <v>0</v>
      </c>
      <c r="CA239">
        <v>0</v>
      </c>
      <c r="CB239">
        <v>0</v>
      </c>
      <c r="CC239">
        <v>1</v>
      </c>
      <c r="CD239">
        <v>0</v>
      </c>
      <c r="CE239">
        <v>0</v>
      </c>
      <c r="CF239">
        <v>0</v>
      </c>
      <c r="CG239">
        <v>0</v>
      </c>
      <c r="CH239">
        <v>0</v>
      </c>
      <c r="CI239">
        <v>0</v>
      </c>
      <c r="CJ239">
        <v>1</v>
      </c>
      <c r="CK239">
        <v>0</v>
      </c>
      <c r="CL239">
        <v>0</v>
      </c>
      <c r="CM239">
        <v>0</v>
      </c>
      <c r="CN239">
        <v>0</v>
      </c>
      <c r="CO239">
        <v>0</v>
      </c>
      <c r="CP239">
        <v>0</v>
      </c>
      <c r="CQ239">
        <v>0</v>
      </c>
    </row>
    <row r="240" spans="1:95" hidden="1">
      <c r="A240" t="s">
        <v>1896</v>
      </c>
      <c r="B240" t="s">
        <v>904</v>
      </c>
      <c r="C240" t="s">
        <v>826</v>
      </c>
      <c r="D240" t="s">
        <v>1897</v>
      </c>
      <c r="E240" t="s">
        <v>146</v>
      </c>
      <c r="F240" t="s">
        <v>1898</v>
      </c>
      <c r="G240">
        <v>10</v>
      </c>
      <c r="H240">
        <v>4.5</v>
      </c>
      <c r="I240">
        <f t="shared" si="3"/>
        <v>45</v>
      </c>
      <c r="J240">
        <v>42</v>
      </c>
      <c r="K240">
        <v>12</v>
      </c>
      <c r="M240" t="s">
        <v>1899</v>
      </c>
      <c r="O240" t="s">
        <v>1900</v>
      </c>
      <c r="P240" t="s">
        <v>1901</v>
      </c>
      <c r="R240" t="s">
        <v>1803</v>
      </c>
      <c r="S240" t="s">
        <v>1902</v>
      </c>
      <c r="T240" t="s">
        <v>1903</v>
      </c>
      <c r="V240" t="s">
        <v>1904</v>
      </c>
      <c r="X240" t="s">
        <v>1007</v>
      </c>
      <c r="Y240" t="s">
        <v>1905</v>
      </c>
      <c r="Z240" t="s">
        <v>92</v>
      </c>
      <c r="AB240" t="s">
        <v>1906</v>
      </c>
      <c r="AC240" t="s">
        <v>112</v>
      </c>
      <c r="AD240" t="s">
        <v>1905</v>
      </c>
      <c r="AE240">
        <v>0</v>
      </c>
      <c r="AH240" t="s">
        <v>1627</v>
      </c>
      <c r="AI240" t="s">
        <v>1907</v>
      </c>
      <c r="AQ240">
        <v>0</v>
      </c>
      <c r="AR240" t="s">
        <v>1007</v>
      </c>
      <c r="AS240">
        <v>0</v>
      </c>
      <c r="AT240">
        <v>0</v>
      </c>
      <c r="AW240">
        <v>0</v>
      </c>
      <c r="AZ240">
        <v>0</v>
      </c>
      <c r="BC240">
        <v>0</v>
      </c>
      <c r="BO240">
        <v>0</v>
      </c>
      <c r="BP240">
        <v>0</v>
      </c>
      <c r="BQ240">
        <v>0</v>
      </c>
      <c r="BR240">
        <v>0</v>
      </c>
      <c r="BS240">
        <v>0</v>
      </c>
      <c r="BT240">
        <v>0</v>
      </c>
      <c r="BU240">
        <v>0</v>
      </c>
      <c r="BV240">
        <v>0</v>
      </c>
      <c r="BW240">
        <v>0</v>
      </c>
      <c r="BX240">
        <v>0</v>
      </c>
      <c r="BY240">
        <v>0</v>
      </c>
      <c r="BZ240">
        <v>0</v>
      </c>
      <c r="CA240">
        <v>0</v>
      </c>
      <c r="CB240">
        <v>0</v>
      </c>
      <c r="CC240">
        <v>0</v>
      </c>
      <c r="CD240">
        <v>0</v>
      </c>
      <c r="CE240">
        <v>1</v>
      </c>
      <c r="CF240">
        <v>0</v>
      </c>
      <c r="CG240">
        <v>0</v>
      </c>
      <c r="CH240">
        <v>0</v>
      </c>
      <c r="CI240">
        <v>0</v>
      </c>
      <c r="CJ240">
        <v>0</v>
      </c>
      <c r="CK240">
        <v>0</v>
      </c>
      <c r="CL240">
        <v>0</v>
      </c>
      <c r="CM240">
        <v>0</v>
      </c>
      <c r="CN240">
        <v>0</v>
      </c>
      <c r="CO240">
        <v>0</v>
      </c>
      <c r="CP240">
        <v>1</v>
      </c>
      <c r="CQ240">
        <v>0</v>
      </c>
    </row>
    <row r="241" spans="1:96" hidden="1">
      <c r="A241" t="s">
        <v>1908</v>
      </c>
      <c r="B241" t="s">
        <v>904</v>
      </c>
      <c r="C241" t="s">
        <v>826</v>
      </c>
      <c r="D241" t="s">
        <v>826</v>
      </c>
      <c r="E241" t="s">
        <v>146</v>
      </c>
      <c r="F241" t="s">
        <v>1909</v>
      </c>
      <c r="G241">
        <v>600</v>
      </c>
      <c r="H241">
        <v>0</v>
      </c>
      <c r="I241">
        <f t="shared" si="3"/>
        <v>0</v>
      </c>
      <c r="J241">
        <v>35</v>
      </c>
      <c r="K241">
        <v>140</v>
      </c>
      <c r="M241" t="s">
        <v>1910</v>
      </c>
      <c r="O241" t="s">
        <v>1911</v>
      </c>
      <c r="P241" t="s">
        <v>1912</v>
      </c>
      <c r="R241" t="s">
        <v>724</v>
      </c>
      <c r="S241" t="s">
        <v>1913</v>
      </c>
      <c r="T241" t="s">
        <v>1914</v>
      </c>
      <c r="X241" t="s">
        <v>1007</v>
      </c>
      <c r="Y241" t="s">
        <v>1915</v>
      </c>
      <c r="AC241" t="s">
        <v>95</v>
      </c>
      <c r="AD241" t="s">
        <v>1916</v>
      </c>
      <c r="AE241">
        <v>0</v>
      </c>
      <c r="AH241" t="s">
        <v>1917</v>
      </c>
      <c r="AQ241">
        <v>0</v>
      </c>
      <c r="AR241" t="s">
        <v>1007</v>
      </c>
      <c r="AS241">
        <v>0</v>
      </c>
      <c r="AT241">
        <v>0</v>
      </c>
      <c r="AW241">
        <v>0</v>
      </c>
      <c r="AZ241">
        <v>0</v>
      </c>
      <c r="BC241">
        <v>0</v>
      </c>
      <c r="BO241">
        <v>0</v>
      </c>
      <c r="BP241">
        <v>0</v>
      </c>
      <c r="BQ241">
        <v>0</v>
      </c>
      <c r="BR241">
        <v>0</v>
      </c>
      <c r="BS241">
        <v>1</v>
      </c>
      <c r="BT241">
        <v>0</v>
      </c>
      <c r="BU241">
        <v>1</v>
      </c>
      <c r="BV241">
        <v>1</v>
      </c>
      <c r="BW241">
        <v>0</v>
      </c>
      <c r="BX241">
        <v>1</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row>
    <row r="242" spans="1:96" hidden="1">
      <c r="A242" t="s">
        <v>1918</v>
      </c>
      <c r="B242" t="s">
        <v>904</v>
      </c>
      <c r="C242" t="s">
        <v>826</v>
      </c>
      <c r="D242" t="s">
        <v>826</v>
      </c>
      <c r="E242" t="s">
        <v>146</v>
      </c>
      <c r="F242" t="s">
        <v>1919</v>
      </c>
      <c r="G242">
        <v>80</v>
      </c>
      <c r="H242">
        <v>3</v>
      </c>
      <c r="I242">
        <f t="shared" si="3"/>
        <v>240</v>
      </c>
      <c r="J242">
        <v>39</v>
      </c>
      <c r="K242">
        <v>141</v>
      </c>
      <c r="M242" t="s">
        <v>1920</v>
      </c>
      <c r="N242" t="s">
        <v>1921</v>
      </c>
      <c r="O242" t="s">
        <v>1922</v>
      </c>
      <c r="P242" t="s">
        <v>1923</v>
      </c>
      <c r="R242" t="s">
        <v>724</v>
      </c>
      <c r="S242" t="s">
        <v>1924</v>
      </c>
      <c r="T242" t="s">
        <v>1925</v>
      </c>
      <c r="X242" t="s">
        <v>1007</v>
      </c>
      <c r="AC242" t="s">
        <v>124</v>
      </c>
      <c r="AD242" t="s">
        <v>1926</v>
      </c>
      <c r="AE242">
        <v>0</v>
      </c>
      <c r="AH242" t="s">
        <v>1927</v>
      </c>
      <c r="AQ242">
        <v>0</v>
      </c>
      <c r="AR242" t="s">
        <v>1007</v>
      </c>
      <c r="AS242">
        <v>0</v>
      </c>
      <c r="AT242">
        <v>0</v>
      </c>
      <c r="AW242">
        <v>0</v>
      </c>
      <c r="AZ242">
        <v>0</v>
      </c>
      <c r="BC242">
        <v>0</v>
      </c>
      <c r="BO242">
        <v>0</v>
      </c>
      <c r="BP242">
        <v>0</v>
      </c>
      <c r="BQ242">
        <v>0</v>
      </c>
      <c r="BR242">
        <v>0</v>
      </c>
      <c r="BS242">
        <v>0</v>
      </c>
      <c r="BT242">
        <v>0</v>
      </c>
      <c r="BU242">
        <v>0</v>
      </c>
      <c r="BV242">
        <v>0</v>
      </c>
      <c r="BW242">
        <v>0</v>
      </c>
      <c r="BX242">
        <v>0</v>
      </c>
      <c r="BY242">
        <v>0</v>
      </c>
      <c r="BZ242">
        <v>0</v>
      </c>
      <c r="CA242">
        <v>0</v>
      </c>
      <c r="CB242">
        <v>0</v>
      </c>
      <c r="CC242">
        <v>0</v>
      </c>
      <c r="CD242">
        <v>0</v>
      </c>
      <c r="CE242">
        <v>1</v>
      </c>
      <c r="CF242">
        <v>0</v>
      </c>
      <c r="CG242">
        <v>1</v>
      </c>
      <c r="CH242">
        <v>0</v>
      </c>
      <c r="CI242">
        <v>0</v>
      </c>
      <c r="CJ242">
        <v>0</v>
      </c>
      <c r="CK242">
        <v>0</v>
      </c>
      <c r="CL242">
        <v>0</v>
      </c>
      <c r="CM242">
        <v>0</v>
      </c>
      <c r="CN242">
        <v>0</v>
      </c>
      <c r="CO242">
        <v>0</v>
      </c>
      <c r="CP242">
        <v>0</v>
      </c>
      <c r="CQ242">
        <v>0</v>
      </c>
    </row>
    <row r="243" spans="1:96" hidden="1">
      <c r="A243" t="s">
        <v>1928</v>
      </c>
      <c r="B243" t="s">
        <v>904</v>
      </c>
      <c r="C243" t="s">
        <v>826</v>
      </c>
      <c r="D243" t="s">
        <v>1538</v>
      </c>
      <c r="E243" t="s">
        <v>190</v>
      </c>
      <c r="F243" t="s">
        <v>1929</v>
      </c>
      <c r="G243">
        <v>2000</v>
      </c>
      <c r="H243">
        <v>2.2000000000000002</v>
      </c>
      <c r="I243">
        <f t="shared" si="3"/>
        <v>4400</v>
      </c>
      <c r="J243">
        <v>48</v>
      </c>
      <c r="K243">
        <v>-122</v>
      </c>
      <c r="M243" t="s">
        <v>1930</v>
      </c>
      <c r="O243" t="s">
        <v>1931</v>
      </c>
      <c r="P243" t="s">
        <v>1932</v>
      </c>
      <c r="R243" t="s">
        <v>107</v>
      </c>
      <c r="S243" t="s">
        <v>1933</v>
      </c>
      <c r="T243" t="s">
        <v>1934</v>
      </c>
      <c r="X243" t="s">
        <v>1007</v>
      </c>
      <c r="Y243" t="s">
        <v>1935</v>
      </c>
      <c r="Z243" t="s">
        <v>92</v>
      </c>
      <c r="AC243" t="s">
        <v>112</v>
      </c>
      <c r="AD243" t="s">
        <v>1935</v>
      </c>
      <c r="AE243">
        <v>0</v>
      </c>
      <c r="AH243" t="s">
        <v>1545</v>
      </c>
      <c r="AQ243">
        <v>0</v>
      </c>
      <c r="AS243">
        <v>0</v>
      </c>
      <c r="AT243">
        <v>0</v>
      </c>
      <c r="AU243" t="s">
        <v>296</v>
      </c>
      <c r="AV243" t="s">
        <v>1936</v>
      </c>
      <c r="AW243">
        <v>3800000</v>
      </c>
      <c r="AZ243">
        <v>0</v>
      </c>
      <c r="BC243">
        <v>0</v>
      </c>
      <c r="BO243">
        <v>0</v>
      </c>
      <c r="BP243">
        <v>0</v>
      </c>
      <c r="BQ243">
        <v>0</v>
      </c>
      <c r="BR243">
        <v>0</v>
      </c>
      <c r="BS243">
        <v>0</v>
      </c>
      <c r="BT243">
        <v>0</v>
      </c>
      <c r="BU243">
        <v>1</v>
      </c>
      <c r="BV243">
        <v>0</v>
      </c>
      <c r="BW243">
        <v>0</v>
      </c>
      <c r="BX243">
        <v>0</v>
      </c>
      <c r="BY243">
        <v>0</v>
      </c>
      <c r="BZ243">
        <v>0</v>
      </c>
      <c r="CA243">
        <v>0</v>
      </c>
      <c r="CB243">
        <v>0</v>
      </c>
      <c r="CC243">
        <v>0</v>
      </c>
      <c r="CD243">
        <v>0</v>
      </c>
      <c r="CE243">
        <v>0</v>
      </c>
      <c r="CF243">
        <v>0</v>
      </c>
      <c r="CG243">
        <v>0</v>
      </c>
      <c r="CH243">
        <v>0</v>
      </c>
      <c r="CI243">
        <v>0</v>
      </c>
      <c r="CJ243">
        <v>0</v>
      </c>
      <c r="CK243">
        <v>0</v>
      </c>
      <c r="CL243">
        <v>1</v>
      </c>
      <c r="CM243">
        <v>0</v>
      </c>
      <c r="CN243">
        <v>0</v>
      </c>
      <c r="CO243">
        <v>0</v>
      </c>
      <c r="CP243">
        <v>0</v>
      </c>
      <c r="CQ243">
        <v>0</v>
      </c>
    </row>
    <row r="244" spans="1:96" hidden="1">
      <c r="A244" t="s">
        <v>1937</v>
      </c>
      <c r="B244" t="s">
        <v>904</v>
      </c>
      <c r="C244" t="s">
        <v>826</v>
      </c>
      <c r="D244" t="s">
        <v>1897</v>
      </c>
      <c r="E244" t="s">
        <v>146</v>
      </c>
      <c r="F244" t="s">
        <v>1938</v>
      </c>
      <c r="G244">
        <v>100</v>
      </c>
      <c r="H244">
        <v>2</v>
      </c>
      <c r="I244">
        <f t="shared" si="3"/>
        <v>200</v>
      </c>
      <c r="J244">
        <v>25</v>
      </c>
      <c r="K244">
        <v>125</v>
      </c>
      <c r="M244" t="s">
        <v>1939</v>
      </c>
      <c r="O244" t="s">
        <v>1940</v>
      </c>
      <c r="P244" t="s">
        <v>1941</v>
      </c>
      <c r="R244" t="s">
        <v>724</v>
      </c>
      <c r="S244" t="s">
        <v>1942</v>
      </c>
      <c r="U244" t="s">
        <v>1943</v>
      </c>
      <c r="X244" t="s">
        <v>1007</v>
      </c>
      <c r="Y244" t="s">
        <v>1944</v>
      </c>
      <c r="AA244" t="s">
        <v>164</v>
      </c>
      <c r="AB244" t="s">
        <v>1945</v>
      </c>
      <c r="AC244" t="s">
        <v>112</v>
      </c>
      <c r="AD244" t="s">
        <v>1944</v>
      </c>
      <c r="AE244">
        <v>0</v>
      </c>
      <c r="AH244" t="s">
        <v>1627</v>
      </c>
      <c r="AK244" t="s">
        <v>1944</v>
      </c>
      <c r="AQ244">
        <v>0</v>
      </c>
      <c r="AS244">
        <v>0</v>
      </c>
      <c r="AT244">
        <v>0</v>
      </c>
      <c r="AU244" t="s">
        <v>234</v>
      </c>
      <c r="AV244" t="s">
        <v>1946</v>
      </c>
      <c r="AW244">
        <v>0</v>
      </c>
      <c r="AZ244">
        <v>0</v>
      </c>
      <c r="BC244">
        <v>0</v>
      </c>
      <c r="BD244" t="s">
        <v>1947</v>
      </c>
      <c r="BO244">
        <v>0</v>
      </c>
      <c r="BP244">
        <v>0</v>
      </c>
      <c r="BQ244">
        <v>0</v>
      </c>
      <c r="BR244">
        <v>0</v>
      </c>
      <c r="BS244">
        <v>0</v>
      </c>
      <c r="BT244">
        <v>0</v>
      </c>
      <c r="BU244">
        <v>0</v>
      </c>
      <c r="BV244">
        <v>0</v>
      </c>
      <c r="BW244">
        <v>0</v>
      </c>
      <c r="BX244">
        <v>0</v>
      </c>
      <c r="BY244">
        <v>1</v>
      </c>
      <c r="BZ244">
        <v>0</v>
      </c>
      <c r="CA244">
        <v>0</v>
      </c>
      <c r="CB244">
        <v>0</v>
      </c>
      <c r="CC244">
        <v>0</v>
      </c>
      <c r="CD244">
        <v>0</v>
      </c>
      <c r="CE244">
        <v>1</v>
      </c>
      <c r="CF244">
        <v>0</v>
      </c>
      <c r="CG244">
        <v>1</v>
      </c>
      <c r="CH244">
        <v>0</v>
      </c>
      <c r="CI244">
        <v>0</v>
      </c>
      <c r="CJ244">
        <v>0</v>
      </c>
      <c r="CK244">
        <v>0</v>
      </c>
      <c r="CL244">
        <v>0</v>
      </c>
      <c r="CM244">
        <v>0</v>
      </c>
      <c r="CN244">
        <v>0</v>
      </c>
      <c r="CO244">
        <v>0</v>
      </c>
      <c r="CP244">
        <v>0</v>
      </c>
      <c r="CQ244">
        <v>0</v>
      </c>
    </row>
    <row r="245" spans="1:96" hidden="1">
      <c r="A245" t="s">
        <v>1948</v>
      </c>
      <c r="B245" t="s">
        <v>904</v>
      </c>
      <c r="C245" t="s">
        <v>905</v>
      </c>
      <c r="D245" t="s">
        <v>1532</v>
      </c>
      <c r="E245" t="s">
        <v>146</v>
      </c>
      <c r="F245" t="s">
        <v>1949</v>
      </c>
      <c r="G245">
        <v>16</v>
      </c>
      <c r="H245">
        <v>3</v>
      </c>
      <c r="I245">
        <f t="shared" si="3"/>
        <v>48</v>
      </c>
      <c r="J245">
        <v>39</v>
      </c>
      <c r="K245">
        <v>-77</v>
      </c>
      <c r="M245" t="s">
        <v>1950</v>
      </c>
      <c r="N245" t="s">
        <v>1951</v>
      </c>
      <c r="O245" t="s">
        <v>1932</v>
      </c>
      <c r="P245" t="s">
        <v>1952</v>
      </c>
      <c r="Q245">
        <v>20374</v>
      </c>
      <c r="R245" t="s">
        <v>107</v>
      </c>
      <c r="S245" t="s">
        <v>1953</v>
      </c>
      <c r="T245" t="s">
        <v>1954</v>
      </c>
      <c r="X245" t="s">
        <v>376</v>
      </c>
      <c r="AB245" t="s">
        <v>1955</v>
      </c>
      <c r="AC245" t="s">
        <v>124</v>
      </c>
      <c r="AD245" t="s">
        <v>1956</v>
      </c>
      <c r="AE245">
        <v>0</v>
      </c>
      <c r="AH245" t="s">
        <v>1957</v>
      </c>
      <c r="AL245" t="s">
        <v>1958</v>
      </c>
      <c r="AM245" t="s">
        <v>1958</v>
      </c>
      <c r="AQ245">
        <v>0</v>
      </c>
      <c r="AS245">
        <v>0</v>
      </c>
      <c r="AT245">
        <v>0</v>
      </c>
      <c r="AW245">
        <v>0</v>
      </c>
      <c r="AZ245">
        <v>0</v>
      </c>
      <c r="BC245">
        <v>0</v>
      </c>
      <c r="BO245">
        <v>0</v>
      </c>
      <c r="BP245">
        <v>0</v>
      </c>
      <c r="BQ245">
        <v>0</v>
      </c>
      <c r="BR245">
        <v>0</v>
      </c>
      <c r="BS245">
        <v>0</v>
      </c>
      <c r="BT245">
        <v>1</v>
      </c>
      <c r="BU245">
        <v>0</v>
      </c>
      <c r="BV245">
        <v>0</v>
      </c>
      <c r="BW245">
        <v>0</v>
      </c>
      <c r="BX245">
        <v>0</v>
      </c>
      <c r="BY245">
        <v>0</v>
      </c>
      <c r="BZ245">
        <v>0</v>
      </c>
      <c r="CA245">
        <v>0</v>
      </c>
      <c r="CB245">
        <v>0</v>
      </c>
      <c r="CC245">
        <v>0</v>
      </c>
      <c r="CD245">
        <v>1</v>
      </c>
      <c r="CE245">
        <v>1</v>
      </c>
      <c r="CF245">
        <v>0</v>
      </c>
      <c r="CG245">
        <v>1</v>
      </c>
      <c r="CH245">
        <v>0</v>
      </c>
      <c r="CI245">
        <v>0</v>
      </c>
      <c r="CJ245">
        <v>0</v>
      </c>
      <c r="CK245">
        <v>0</v>
      </c>
      <c r="CL245">
        <v>0</v>
      </c>
      <c r="CM245">
        <v>0</v>
      </c>
      <c r="CN245">
        <v>0</v>
      </c>
      <c r="CO245">
        <v>0</v>
      </c>
      <c r="CP245">
        <v>0</v>
      </c>
      <c r="CQ245">
        <v>0</v>
      </c>
    </row>
    <row r="246" spans="1:96" hidden="1">
      <c r="A246" t="s">
        <v>1959</v>
      </c>
      <c r="B246" t="s">
        <v>904</v>
      </c>
      <c r="C246" t="s">
        <v>1022</v>
      </c>
      <c r="D246" t="s">
        <v>1349</v>
      </c>
      <c r="E246" t="s">
        <v>146</v>
      </c>
      <c r="F246" t="s">
        <v>1960</v>
      </c>
      <c r="G246">
        <v>800</v>
      </c>
      <c r="H246">
        <v>6</v>
      </c>
      <c r="I246">
        <f t="shared" si="3"/>
        <v>4800</v>
      </c>
      <c r="J246">
        <v>53.359402899999999</v>
      </c>
      <c r="K246">
        <v>7.21</v>
      </c>
      <c r="M246" t="s">
        <v>1961</v>
      </c>
      <c r="O246" t="s">
        <v>1962</v>
      </c>
      <c r="P246" t="s">
        <v>1963</v>
      </c>
      <c r="R246" t="s">
        <v>303</v>
      </c>
      <c r="S246" t="s">
        <v>1964</v>
      </c>
      <c r="U246" t="s">
        <v>1965</v>
      </c>
      <c r="X246" t="s">
        <v>1007</v>
      </c>
      <c r="AC246" t="s">
        <v>124</v>
      </c>
      <c r="AD246" t="s">
        <v>1966</v>
      </c>
      <c r="AE246">
        <v>0</v>
      </c>
      <c r="AH246" t="s">
        <v>1967</v>
      </c>
      <c r="AQ246">
        <v>0</v>
      </c>
      <c r="AS246">
        <v>0</v>
      </c>
      <c r="AT246">
        <v>0</v>
      </c>
      <c r="AW246">
        <v>0</v>
      </c>
      <c r="AZ246">
        <v>0</v>
      </c>
      <c r="BC246">
        <v>0</v>
      </c>
      <c r="BO246">
        <v>0</v>
      </c>
      <c r="BP246">
        <v>0</v>
      </c>
      <c r="BQ246">
        <v>0</v>
      </c>
      <c r="BR246">
        <v>0</v>
      </c>
      <c r="BS246">
        <v>0</v>
      </c>
      <c r="BT246">
        <v>0</v>
      </c>
      <c r="BU246">
        <v>0</v>
      </c>
      <c r="BV246">
        <v>0</v>
      </c>
      <c r="BW246">
        <v>0</v>
      </c>
      <c r="BX246">
        <v>0</v>
      </c>
      <c r="BY246">
        <v>0</v>
      </c>
      <c r="BZ246">
        <v>0</v>
      </c>
      <c r="CA246">
        <v>0</v>
      </c>
      <c r="CB246">
        <v>0</v>
      </c>
      <c r="CC246">
        <v>0</v>
      </c>
      <c r="CD246">
        <v>0</v>
      </c>
      <c r="CE246">
        <v>1</v>
      </c>
      <c r="CF246">
        <v>0</v>
      </c>
      <c r="CG246">
        <v>1</v>
      </c>
      <c r="CH246">
        <v>0</v>
      </c>
      <c r="CI246">
        <v>0</v>
      </c>
      <c r="CJ246">
        <v>0</v>
      </c>
      <c r="CK246">
        <v>0</v>
      </c>
      <c r="CL246">
        <v>0</v>
      </c>
      <c r="CM246">
        <v>0</v>
      </c>
      <c r="CN246">
        <v>0</v>
      </c>
      <c r="CO246">
        <v>0</v>
      </c>
      <c r="CP246">
        <v>0</v>
      </c>
      <c r="CQ246">
        <v>0</v>
      </c>
    </row>
    <row r="247" spans="1:96" hidden="1">
      <c r="A247" t="s">
        <v>1968</v>
      </c>
      <c r="B247" t="s">
        <v>904</v>
      </c>
      <c r="C247" t="s">
        <v>826</v>
      </c>
      <c r="D247" t="s">
        <v>851</v>
      </c>
      <c r="E247" t="s">
        <v>146</v>
      </c>
      <c r="F247" t="s">
        <v>1969</v>
      </c>
      <c r="G247">
        <v>100</v>
      </c>
      <c r="H247">
        <v>1</v>
      </c>
      <c r="I247">
        <f t="shared" si="3"/>
        <v>100</v>
      </c>
      <c r="J247">
        <v>38</v>
      </c>
      <c r="K247">
        <v>129</v>
      </c>
      <c r="M247" t="s">
        <v>1970</v>
      </c>
      <c r="N247" t="s">
        <v>1971</v>
      </c>
      <c r="O247" t="s">
        <v>1972</v>
      </c>
      <c r="P247" t="s">
        <v>1973</v>
      </c>
      <c r="R247" t="s">
        <v>1364</v>
      </c>
      <c r="S247" t="s">
        <v>1974</v>
      </c>
      <c r="U247" t="s">
        <v>1975</v>
      </c>
      <c r="X247" t="s">
        <v>1007</v>
      </c>
      <c r="Z247" t="s">
        <v>599</v>
      </c>
      <c r="AC247" t="s">
        <v>124</v>
      </c>
      <c r="AD247" t="s">
        <v>1976</v>
      </c>
      <c r="AE247">
        <v>0</v>
      </c>
      <c r="AH247" t="s">
        <v>1977</v>
      </c>
      <c r="AI247" t="s">
        <v>1977</v>
      </c>
      <c r="AJ247" t="s">
        <v>1978</v>
      </c>
      <c r="AL247" t="s">
        <v>1976</v>
      </c>
      <c r="AQ247">
        <v>0</v>
      </c>
      <c r="AR247" t="s">
        <v>1007</v>
      </c>
      <c r="AS247">
        <v>0</v>
      </c>
      <c r="AT247">
        <v>0</v>
      </c>
      <c r="AW247">
        <v>0</v>
      </c>
      <c r="AZ247">
        <v>0</v>
      </c>
      <c r="BC247">
        <v>0</v>
      </c>
      <c r="BO247">
        <v>0</v>
      </c>
      <c r="BP247">
        <v>0</v>
      </c>
      <c r="BQ247">
        <v>0</v>
      </c>
      <c r="BR247">
        <v>0</v>
      </c>
      <c r="BS247">
        <v>0</v>
      </c>
      <c r="BT247">
        <v>1</v>
      </c>
      <c r="BU247">
        <v>0</v>
      </c>
      <c r="BV247">
        <v>0</v>
      </c>
      <c r="BW247">
        <v>0</v>
      </c>
      <c r="BX247">
        <v>0</v>
      </c>
      <c r="BY247">
        <v>0</v>
      </c>
      <c r="BZ247">
        <v>0</v>
      </c>
      <c r="CA247">
        <v>0</v>
      </c>
      <c r="CB247">
        <v>0</v>
      </c>
      <c r="CC247">
        <v>0</v>
      </c>
      <c r="CD247">
        <v>0</v>
      </c>
      <c r="CE247">
        <v>1</v>
      </c>
      <c r="CF247">
        <v>0</v>
      </c>
      <c r="CG247">
        <v>1</v>
      </c>
      <c r="CH247">
        <v>0</v>
      </c>
      <c r="CI247">
        <v>0</v>
      </c>
      <c r="CJ247">
        <v>0</v>
      </c>
      <c r="CK247">
        <v>0</v>
      </c>
      <c r="CL247">
        <v>0</v>
      </c>
      <c r="CM247">
        <v>0</v>
      </c>
      <c r="CN247">
        <v>0</v>
      </c>
      <c r="CO247">
        <v>0</v>
      </c>
      <c r="CP247">
        <v>0</v>
      </c>
      <c r="CQ247">
        <v>0</v>
      </c>
    </row>
    <row r="248" spans="1:96" hidden="1">
      <c r="A248" t="s">
        <v>1979</v>
      </c>
      <c r="B248" t="s">
        <v>904</v>
      </c>
      <c r="C248" t="s">
        <v>826</v>
      </c>
      <c r="D248" t="s">
        <v>826</v>
      </c>
      <c r="E248" t="s">
        <v>190</v>
      </c>
      <c r="F248" t="s">
        <v>1980</v>
      </c>
      <c r="G248">
        <v>80</v>
      </c>
      <c r="H248">
        <v>2.5</v>
      </c>
      <c r="I248">
        <f t="shared" si="3"/>
        <v>200</v>
      </c>
      <c r="J248">
        <v>34.080565100000001</v>
      </c>
      <c r="K248">
        <v>-118.07</v>
      </c>
      <c r="M248" t="s">
        <v>1981</v>
      </c>
      <c r="O248" t="s">
        <v>1982</v>
      </c>
      <c r="P248" t="s">
        <v>214</v>
      </c>
      <c r="R248" t="s">
        <v>107</v>
      </c>
      <c r="S248" t="s">
        <v>1983</v>
      </c>
      <c r="T248" t="s">
        <v>1984</v>
      </c>
      <c r="X248" t="s">
        <v>218</v>
      </c>
      <c r="Y248" t="s">
        <v>322</v>
      </c>
      <c r="Z248" t="s">
        <v>92</v>
      </c>
      <c r="AC248" t="s">
        <v>112</v>
      </c>
      <c r="AD248" t="s">
        <v>322</v>
      </c>
      <c r="AE248">
        <v>0</v>
      </c>
      <c r="AH248" t="s">
        <v>1985</v>
      </c>
      <c r="AK248" t="s">
        <v>322</v>
      </c>
      <c r="AQ248">
        <v>6</v>
      </c>
      <c r="AS248">
        <v>0</v>
      </c>
      <c r="AT248">
        <v>0</v>
      </c>
      <c r="AW248">
        <v>0</v>
      </c>
      <c r="AZ248">
        <v>0</v>
      </c>
      <c r="BC248">
        <v>0</v>
      </c>
      <c r="BO248">
        <v>0</v>
      </c>
      <c r="BP248">
        <v>1</v>
      </c>
      <c r="BQ248">
        <v>0</v>
      </c>
      <c r="BR248">
        <v>0</v>
      </c>
      <c r="BS248">
        <v>0</v>
      </c>
      <c r="BT248">
        <v>1</v>
      </c>
      <c r="BU248">
        <v>0</v>
      </c>
      <c r="BV248">
        <v>0</v>
      </c>
      <c r="BW248">
        <v>0</v>
      </c>
      <c r="BX248">
        <v>0</v>
      </c>
      <c r="BY248">
        <v>0</v>
      </c>
      <c r="BZ248">
        <v>0</v>
      </c>
      <c r="CA248">
        <v>0</v>
      </c>
      <c r="CB248">
        <v>0</v>
      </c>
      <c r="CC248">
        <v>0</v>
      </c>
      <c r="CD248">
        <v>0</v>
      </c>
      <c r="CE248">
        <v>1</v>
      </c>
      <c r="CF248">
        <v>0</v>
      </c>
      <c r="CG248">
        <v>1</v>
      </c>
      <c r="CH248">
        <v>0</v>
      </c>
      <c r="CI248">
        <v>0</v>
      </c>
      <c r="CJ248">
        <v>0</v>
      </c>
      <c r="CK248">
        <v>0</v>
      </c>
      <c r="CL248">
        <v>0</v>
      </c>
      <c r="CM248">
        <v>0</v>
      </c>
      <c r="CN248">
        <v>0</v>
      </c>
      <c r="CO248">
        <v>0</v>
      </c>
      <c r="CP248">
        <v>0</v>
      </c>
      <c r="CQ248">
        <v>0</v>
      </c>
    </row>
    <row r="249" spans="1:96" hidden="1">
      <c r="A249" t="s">
        <v>1986</v>
      </c>
      <c r="B249" t="s">
        <v>904</v>
      </c>
      <c r="C249" t="s">
        <v>826</v>
      </c>
      <c r="D249" t="s">
        <v>826</v>
      </c>
      <c r="E249" t="s">
        <v>13</v>
      </c>
      <c r="F249" t="s">
        <v>1987</v>
      </c>
      <c r="G249">
        <v>2000</v>
      </c>
      <c r="H249">
        <v>0.5</v>
      </c>
      <c r="I249">
        <f t="shared" si="3"/>
        <v>1000</v>
      </c>
      <c r="J249">
        <v>32</v>
      </c>
      <c r="K249">
        <v>131</v>
      </c>
      <c r="M249" t="s">
        <v>1961</v>
      </c>
      <c r="O249" t="s">
        <v>1988</v>
      </c>
      <c r="P249" t="s">
        <v>1989</v>
      </c>
      <c r="R249" t="s">
        <v>724</v>
      </c>
      <c r="S249" t="s">
        <v>1990</v>
      </c>
      <c r="T249" t="s">
        <v>1991</v>
      </c>
      <c r="X249" t="s">
        <v>1007</v>
      </c>
      <c r="Y249" t="s">
        <v>1992</v>
      </c>
      <c r="Z249" t="s">
        <v>92</v>
      </c>
      <c r="AB249" t="s">
        <v>1993</v>
      </c>
      <c r="AC249" t="s">
        <v>124</v>
      </c>
      <c r="AD249" t="s">
        <v>1994</v>
      </c>
      <c r="AE249">
        <v>0</v>
      </c>
      <c r="AH249" t="s">
        <v>1480</v>
      </c>
      <c r="AL249" t="s">
        <v>1995</v>
      </c>
      <c r="AQ249">
        <v>0</v>
      </c>
      <c r="AR249" t="s">
        <v>1996</v>
      </c>
      <c r="AS249">
        <v>0</v>
      </c>
      <c r="AT249">
        <v>0</v>
      </c>
      <c r="AW249">
        <v>0</v>
      </c>
      <c r="AZ249">
        <v>0</v>
      </c>
      <c r="BC249">
        <v>0</v>
      </c>
      <c r="BO249">
        <v>0</v>
      </c>
      <c r="BP249">
        <v>0</v>
      </c>
      <c r="BQ249">
        <v>0</v>
      </c>
      <c r="BR249">
        <v>0</v>
      </c>
      <c r="BS249">
        <v>0</v>
      </c>
      <c r="BT249">
        <v>0</v>
      </c>
      <c r="BU249">
        <v>0</v>
      </c>
      <c r="BV249">
        <v>0</v>
      </c>
      <c r="BW249">
        <v>0</v>
      </c>
      <c r="BX249">
        <v>0</v>
      </c>
      <c r="BY249">
        <v>0</v>
      </c>
      <c r="BZ249">
        <v>0</v>
      </c>
      <c r="CA249">
        <v>0</v>
      </c>
      <c r="CB249">
        <v>0</v>
      </c>
      <c r="CC249">
        <v>0</v>
      </c>
      <c r="CD249">
        <v>0</v>
      </c>
      <c r="CE249">
        <v>1</v>
      </c>
      <c r="CF249">
        <v>0</v>
      </c>
      <c r="CG249">
        <v>1</v>
      </c>
      <c r="CH249">
        <v>0</v>
      </c>
      <c r="CI249">
        <v>0</v>
      </c>
      <c r="CJ249">
        <v>0</v>
      </c>
      <c r="CK249">
        <v>0</v>
      </c>
      <c r="CL249">
        <v>0</v>
      </c>
      <c r="CM249">
        <v>0</v>
      </c>
      <c r="CN249">
        <v>0</v>
      </c>
      <c r="CO249">
        <v>0</v>
      </c>
      <c r="CP249">
        <v>0</v>
      </c>
      <c r="CQ249">
        <v>0</v>
      </c>
    </row>
    <row r="250" spans="1:96" hidden="1">
      <c r="A250" t="s">
        <v>1997</v>
      </c>
      <c r="B250" t="s">
        <v>904</v>
      </c>
      <c r="C250" t="s">
        <v>905</v>
      </c>
      <c r="D250" t="s">
        <v>905</v>
      </c>
      <c r="E250" t="s">
        <v>146</v>
      </c>
      <c r="F250" t="s">
        <v>1998</v>
      </c>
      <c r="G250">
        <v>16</v>
      </c>
      <c r="H250">
        <v>5</v>
      </c>
      <c r="I250">
        <f t="shared" si="3"/>
        <v>80</v>
      </c>
      <c r="J250">
        <v>60</v>
      </c>
      <c r="K250">
        <v>-2</v>
      </c>
      <c r="M250" t="s">
        <v>908</v>
      </c>
      <c r="O250" t="s">
        <v>1999</v>
      </c>
      <c r="P250" t="s">
        <v>2000</v>
      </c>
      <c r="Q250" t="s">
        <v>2001</v>
      </c>
      <c r="R250" t="s">
        <v>119</v>
      </c>
      <c r="S250" t="s">
        <v>2002</v>
      </c>
      <c r="T250" t="s">
        <v>2003</v>
      </c>
      <c r="V250" t="s">
        <v>2004</v>
      </c>
      <c r="W250" t="s">
        <v>2005</v>
      </c>
      <c r="Y250" t="s">
        <v>1007</v>
      </c>
      <c r="AC250" t="s">
        <v>2006</v>
      </c>
      <c r="AD250" t="s">
        <v>124</v>
      </c>
      <c r="AE250" t="s">
        <v>2007</v>
      </c>
      <c r="AF250">
        <v>0</v>
      </c>
      <c r="AI250" t="s">
        <v>2008</v>
      </c>
      <c r="AJ250" t="s">
        <v>2009</v>
      </c>
      <c r="AK250" t="s">
        <v>2010</v>
      </c>
      <c r="AM250" t="s">
        <v>2011</v>
      </c>
      <c r="AN250" t="s">
        <v>2012</v>
      </c>
      <c r="AR250">
        <v>0</v>
      </c>
      <c r="AS250" t="s">
        <v>1007</v>
      </c>
      <c r="AT250">
        <v>0</v>
      </c>
      <c r="AU250">
        <v>0</v>
      </c>
      <c r="AV250" t="s">
        <v>2013</v>
      </c>
      <c r="AX250">
        <v>0</v>
      </c>
      <c r="AY250" t="s">
        <v>2014</v>
      </c>
      <c r="BA250">
        <v>0</v>
      </c>
      <c r="BB250" t="s">
        <v>2015</v>
      </c>
      <c r="BD250">
        <v>0</v>
      </c>
      <c r="BO250" t="s">
        <v>2016</v>
      </c>
      <c r="BP250">
        <v>0</v>
      </c>
      <c r="BQ250">
        <v>0</v>
      </c>
      <c r="BR250">
        <v>0</v>
      </c>
      <c r="BS250">
        <v>0</v>
      </c>
      <c r="BT250">
        <v>0</v>
      </c>
      <c r="BU250">
        <v>0</v>
      </c>
      <c r="BV250">
        <v>0</v>
      </c>
      <c r="BW250">
        <v>0</v>
      </c>
      <c r="BX250">
        <v>0</v>
      </c>
      <c r="BY250">
        <v>0</v>
      </c>
      <c r="BZ250">
        <v>0</v>
      </c>
      <c r="CA250">
        <v>0</v>
      </c>
      <c r="CB250">
        <v>0</v>
      </c>
      <c r="CC250">
        <v>0</v>
      </c>
      <c r="CD250">
        <v>0</v>
      </c>
      <c r="CE250">
        <v>0</v>
      </c>
      <c r="CF250">
        <v>1</v>
      </c>
      <c r="CG250">
        <v>0</v>
      </c>
      <c r="CH250">
        <v>0</v>
      </c>
      <c r="CI250">
        <v>1</v>
      </c>
      <c r="CJ250">
        <v>0</v>
      </c>
      <c r="CK250">
        <v>0</v>
      </c>
      <c r="CL250">
        <v>0</v>
      </c>
      <c r="CM250">
        <v>0</v>
      </c>
      <c r="CN250">
        <v>0</v>
      </c>
      <c r="CO250">
        <v>0</v>
      </c>
      <c r="CP250">
        <v>0</v>
      </c>
      <c r="CQ250">
        <v>0</v>
      </c>
      <c r="CR250">
        <v>0</v>
      </c>
    </row>
    <row r="251" spans="1:96" hidden="1">
      <c r="A251" t="s">
        <v>2017</v>
      </c>
      <c r="B251" t="s">
        <v>904</v>
      </c>
      <c r="C251" t="s">
        <v>905</v>
      </c>
      <c r="D251" t="s">
        <v>905</v>
      </c>
      <c r="E251" t="s">
        <v>146</v>
      </c>
      <c r="F251" t="s">
        <v>2018</v>
      </c>
      <c r="G251">
        <v>5</v>
      </c>
      <c r="H251">
        <v>5</v>
      </c>
      <c r="I251">
        <f t="shared" si="3"/>
        <v>25</v>
      </c>
      <c r="J251">
        <v>51.377861000000003</v>
      </c>
      <c r="K251">
        <v>-3.12</v>
      </c>
      <c r="M251" t="s">
        <v>2019</v>
      </c>
      <c r="O251" t="s">
        <v>2020</v>
      </c>
      <c r="P251" t="s">
        <v>2021</v>
      </c>
      <c r="Q251" t="s">
        <v>2022</v>
      </c>
      <c r="R251" t="s">
        <v>119</v>
      </c>
      <c r="S251" t="s">
        <v>2023</v>
      </c>
      <c r="T251" t="s">
        <v>2024</v>
      </c>
      <c r="V251" t="s">
        <v>2025</v>
      </c>
      <c r="Y251" t="s">
        <v>1007</v>
      </c>
      <c r="AB251" t="s">
        <v>518</v>
      </c>
      <c r="AC251" t="s">
        <v>2026</v>
      </c>
      <c r="AD251" t="s">
        <v>124</v>
      </c>
      <c r="AE251" t="s">
        <v>2007</v>
      </c>
      <c r="AF251">
        <v>0</v>
      </c>
      <c r="AI251" t="s">
        <v>2008</v>
      </c>
      <c r="AJ251" t="s">
        <v>2009</v>
      </c>
      <c r="AK251" t="s">
        <v>2010</v>
      </c>
      <c r="AM251" t="s">
        <v>2027</v>
      </c>
      <c r="AR251">
        <v>0</v>
      </c>
      <c r="AS251" t="s">
        <v>1007</v>
      </c>
      <c r="AT251">
        <v>0</v>
      </c>
      <c r="AU251">
        <v>0</v>
      </c>
      <c r="AX251">
        <v>0</v>
      </c>
      <c r="BA251">
        <v>0</v>
      </c>
      <c r="BD251">
        <v>0</v>
      </c>
      <c r="BP251">
        <v>0</v>
      </c>
      <c r="BQ251">
        <v>0</v>
      </c>
      <c r="BR251">
        <v>0</v>
      </c>
      <c r="BS251">
        <v>0</v>
      </c>
      <c r="BT251">
        <v>0</v>
      </c>
      <c r="BU251">
        <v>0</v>
      </c>
      <c r="BV251">
        <v>0</v>
      </c>
      <c r="BW251">
        <v>1</v>
      </c>
      <c r="BX251">
        <v>0</v>
      </c>
      <c r="BY251">
        <v>0</v>
      </c>
      <c r="BZ251">
        <v>0</v>
      </c>
      <c r="CA251">
        <v>0</v>
      </c>
      <c r="CB251">
        <v>0</v>
      </c>
      <c r="CC251">
        <v>0</v>
      </c>
      <c r="CD251">
        <v>0</v>
      </c>
      <c r="CE251">
        <v>0</v>
      </c>
      <c r="CF251">
        <v>1</v>
      </c>
      <c r="CG251">
        <v>0</v>
      </c>
      <c r="CH251">
        <v>0</v>
      </c>
      <c r="CI251">
        <v>1</v>
      </c>
      <c r="CJ251">
        <v>0</v>
      </c>
      <c r="CK251">
        <v>0</v>
      </c>
      <c r="CL251">
        <v>0</v>
      </c>
      <c r="CM251">
        <v>0</v>
      </c>
      <c r="CN251">
        <v>0</v>
      </c>
      <c r="CO251">
        <v>0</v>
      </c>
      <c r="CP251">
        <v>0</v>
      </c>
      <c r="CQ251">
        <v>0</v>
      </c>
      <c r="CR251">
        <v>0</v>
      </c>
    </row>
    <row r="252" spans="1:96" hidden="1">
      <c r="A252" t="s">
        <v>2028</v>
      </c>
      <c r="B252" t="s">
        <v>904</v>
      </c>
      <c r="C252" t="s">
        <v>826</v>
      </c>
      <c r="D252" t="s">
        <v>826</v>
      </c>
      <c r="E252" t="s">
        <v>190</v>
      </c>
      <c r="F252" t="s">
        <v>2029</v>
      </c>
      <c r="G252">
        <v>4500</v>
      </c>
      <c r="H252">
        <v>2</v>
      </c>
      <c r="I252">
        <f t="shared" si="3"/>
        <v>9000</v>
      </c>
      <c r="J252">
        <v>-20.949346999999999</v>
      </c>
      <c r="K252">
        <v>55.31</v>
      </c>
      <c r="M252" t="s">
        <v>679</v>
      </c>
      <c r="O252" t="s">
        <v>2030</v>
      </c>
      <c r="P252" t="s">
        <v>2031</v>
      </c>
      <c r="Q252">
        <v>97420</v>
      </c>
      <c r="R252" t="s">
        <v>172</v>
      </c>
      <c r="S252" t="s">
        <v>2032</v>
      </c>
      <c r="T252" t="s">
        <v>2033</v>
      </c>
      <c r="X252" t="s">
        <v>1007</v>
      </c>
      <c r="AA252" t="s">
        <v>164</v>
      </c>
      <c r="AB252" t="s">
        <v>2034</v>
      </c>
      <c r="AC252" t="s">
        <v>95</v>
      </c>
      <c r="AD252" t="s">
        <v>2035</v>
      </c>
      <c r="AE252">
        <v>0</v>
      </c>
      <c r="AH252" t="s">
        <v>1690</v>
      </c>
      <c r="AI252" t="s">
        <v>2036</v>
      </c>
      <c r="AJ252" t="s">
        <v>2036</v>
      </c>
      <c r="AL252" t="s">
        <v>2035</v>
      </c>
      <c r="AM252" t="s">
        <v>2036</v>
      </c>
      <c r="AQ252">
        <v>0</v>
      </c>
      <c r="AR252" t="s">
        <v>1007</v>
      </c>
      <c r="AS252">
        <v>0</v>
      </c>
      <c r="AT252">
        <v>0</v>
      </c>
      <c r="AW252">
        <v>0</v>
      </c>
      <c r="AZ252">
        <v>0</v>
      </c>
      <c r="BC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1</v>
      </c>
      <c r="CH252">
        <v>1</v>
      </c>
      <c r="CI252">
        <v>0</v>
      </c>
      <c r="CJ252">
        <v>0</v>
      </c>
      <c r="CK252">
        <v>0</v>
      </c>
      <c r="CL252">
        <v>0</v>
      </c>
      <c r="CM252">
        <v>0</v>
      </c>
      <c r="CN252">
        <v>0</v>
      </c>
      <c r="CO252">
        <v>0</v>
      </c>
      <c r="CP252">
        <v>0</v>
      </c>
      <c r="CQ252">
        <v>0</v>
      </c>
    </row>
    <row r="253" spans="1:96" hidden="1">
      <c r="A253" t="s">
        <v>2037</v>
      </c>
      <c r="B253" t="s">
        <v>904</v>
      </c>
      <c r="C253" t="s">
        <v>826</v>
      </c>
      <c r="D253" t="s">
        <v>826</v>
      </c>
      <c r="E253" t="s">
        <v>146</v>
      </c>
      <c r="F253" t="s">
        <v>2038</v>
      </c>
      <c r="G253">
        <v>100</v>
      </c>
      <c r="H253">
        <v>0</v>
      </c>
      <c r="I253">
        <f t="shared" si="3"/>
        <v>0</v>
      </c>
      <c r="J253">
        <v>40</v>
      </c>
      <c r="K253">
        <v>-83</v>
      </c>
      <c r="M253" t="s">
        <v>544</v>
      </c>
      <c r="O253" t="s">
        <v>2039</v>
      </c>
      <c r="P253" t="s">
        <v>1623</v>
      </c>
      <c r="R253" t="s">
        <v>107</v>
      </c>
      <c r="S253" t="s">
        <v>2040</v>
      </c>
      <c r="U253" t="s">
        <v>1166</v>
      </c>
      <c r="V253" t="s">
        <v>1166</v>
      </c>
      <c r="X253" t="s">
        <v>1007</v>
      </c>
      <c r="AC253" t="s">
        <v>124</v>
      </c>
      <c r="AD253" t="s">
        <v>1009</v>
      </c>
      <c r="AE253">
        <v>0</v>
      </c>
      <c r="AH253" t="s">
        <v>2041</v>
      </c>
      <c r="AI253" t="s">
        <v>2042</v>
      </c>
      <c r="AJ253" t="s">
        <v>2042</v>
      </c>
      <c r="AQ253">
        <v>0</v>
      </c>
      <c r="AR253" t="s">
        <v>2043</v>
      </c>
      <c r="AS253">
        <v>0</v>
      </c>
      <c r="AT253">
        <v>0</v>
      </c>
      <c r="AW253">
        <v>0</v>
      </c>
      <c r="AZ253">
        <v>0</v>
      </c>
      <c r="BC253">
        <v>0</v>
      </c>
      <c r="BD253" t="s">
        <v>2044</v>
      </c>
      <c r="BE253" t="s">
        <v>2045</v>
      </c>
      <c r="BF253" t="s">
        <v>2046</v>
      </c>
      <c r="BO253">
        <v>0</v>
      </c>
      <c r="BP253">
        <v>0</v>
      </c>
      <c r="BQ253">
        <v>0</v>
      </c>
      <c r="BR253">
        <v>0</v>
      </c>
      <c r="BS253">
        <v>0</v>
      </c>
      <c r="BT253">
        <v>0</v>
      </c>
      <c r="BU253">
        <v>0</v>
      </c>
      <c r="BV253">
        <v>0</v>
      </c>
      <c r="BW253">
        <v>0</v>
      </c>
      <c r="BX253">
        <v>0</v>
      </c>
      <c r="BY253">
        <v>0</v>
      </c>
      <c r="BZ253">
        <v>0</v>
      </c>
      <c r="CA253">
        <v>0</v>
      </c>
      <c r="CB253">
        <v>0</v>
      </c>
      <c r="CC253">
        <v>0</v>
      </c>
      <c r="CD253">
        <v>1</v>
      </c>
      <c r="CE253">
        <v>0</v>
      </c>
      <c r="CF253">
        <v>0</v>
      </c>
      <c r="CG253">
        <v>0</v>
      </c>
      <c r="CH253">
        <v>0</v>
      </c>
      <c r="CI253">
        <v>0</v>
      </c>
      <c r="CJ253">
        <v>0</v>
      </c>
      <c r="CK253">
        <v>0</v>
      </c>
      <c r="CL253">
        <v>0</v>
      </c>
      <c r="CM253">
        <v>0</v>
      </c>
      <c r="CN253">
        <v>0</v>
      </c>
      <c r="CO253">
        <v>0</v>
      </c>
      <c r="CP253">
        <v>0</v>
      </c>
      <c r="CQ253">
        <v>0</v>
      </c>
    </row>
    <row r="254" spans="1:96" hidden="1">
      <c r="A254" t="s">
        <v>2047</v>
      </c>
      <c r="B254" t="s">
        <v>904</v>
      </c>
      <c r="C254" t="s">
        <v>826</v>
      </c>
      <c r="D254" t="s">
        <v>1538</v>
      </c>
      <c r="E254" t="s">
        <v>146</v>
      </c>
      <c r="F254" t="s">
        <v>2048</v>
      </c>
      <c r="G254">
        <v>100</v>
      </c>
      <c r="H254">
        <v>0.82</v>
      </c>
      <c r="I254">
        <f t="shared" si="3"/>
        <v>82</v>
      </c>
      <c r="J254">
        <v>42.537072799999997</v>
      </c>
      <c r="K254">
        <v>-71.62</v>
      </c>
      <c r="M254" t="s">
        <v>2049</v>
      </c>
      <c r="N254" t="s">
        <v>2050</v>
      </c>
      <c r="O254" t="s">
        <v>2051</v>
      </c>
      <c r="P254" t="s">
        <v>391</v>
      </c>
      <c r="Q254">
        <v>1434</v>
      </c>
      <c r="R254" t="s">
        <v>107</v>
      </c>
      <c r="S254" t="s">
        <v>2052</v>
      </c>
      <c r="U254" t="s">
        <v>2053</v>
      </c>
      <c r="X254" t="s">
        <v>394</v>
      </c>
      <c r="AC254" t="s">
        <v>95</v>
      </c>
      <c r="AD254" t="s">
        <v>2054</v>
      </c>
      <c r="AE254">
        <v>0</v>
      </c>
      <c r="AH254" t="s">
        <v>2055</v>
      </c>
      <c r="AI254" t="s">
        <v>2042</v>
      </c>
      <c r="AJ254" t="s">
        <v>2042</v>
      </c>
      <c r="AK254" t="s">
        <v>2042</v>
      </c>
      <c r="AQ254">
        <v>0</v>
      </c>
      <c r="AR254" t="s">
        <v>2056</v>
      </c>
      <c r="AS254">
        <v>0</v>
      </c>
      <c r="AT254">
        <v>0</v>
      </c>
      <c r="AW254">
        <v>0</v>
      </c>
      <c r="AZ254">
        <v>0</v>
      </c>
      <c r="BC254">
        <v>0</v>
      </c>
      <c r="BO254">
        <v>0</v>
      </c>
      <c r="BP254">
        <v>0</v>
      </c>
      <c r="BQ254">
        <v>0</v>
      </c>
      <c r="BR254">
        <v>0</v>
      </c>
      <c r="BS254">
        <v>0</v>
      </c>
      <c r="BT254">
        <v>0</v>
      </c>
      <c r="BU254">
        <v>0</v>
      </c>
      <c r="BV254">
        <v>0</v>
      </c>
      <c r="BW254">
        <v>0</v>
      </c>
      <c r="BX254">
        <v>0</v>
      </c>
      <c r="BY254">
        <v>0</v>
      </c>
      <c r="BZ254">
        <v>0</v>
      </c>
      <c r="CA254">
        <v>0</v>
      </c>
      <c r="CB254">
        <v>1</v>
      </c>
      <c r="CC254">
        <v>0</v>
      </c>
      <c r="CD254">
        <v>1</v>
      </c>
      <c r="CE254">
        <v>0</v>
      </c>
      <c r="CF254">
        <v>1</v>
      </c>
      <c r="CG254">
        <v>0</v>
      </c>
      <c r="CH254">
        <v>0</v>
      </c>
      <c r="CI254">
        <v>0</v>
      </c>
      <c r="CJ254">
        <v>0</v>
      </c>
      <c r="CK254">
        <v>0</v>
      </c>
      <c r="CL254">
        <v>0</v>
      </c>
      <c r="CM254">
        <v>0</v>
      </c>
      <c r="CN254">
        <v>0</v>
      </c>
      <c r="CO254">
        <v>0</v>
      </c>
      <c r="CP254">
        <v>0</v>
      </c>
      <c r="CQ254">
        <v>0</v>
      </c>
    </row>
    <row r="255" spans="1:96" hidden="1">
      <c r="A255" t="s">
        <v>2057</v>
      </c>
      <c r="B255" t="s">
        <v>904</v>
      </c>
      <c r="C255" t="s">
        <v>826</v>
      </c>
      <c r="D255" t="s">
        <v>826</v>
      </c>
      <c r="E255" t="s">
        <v>146</v>
      </c>
      <c r="F255" t="s">
        <v>2058</v>
      </c>
      <c r="G255">
        <v>15</v>
      </c>
      <c r="H255">
        <v>1</v>
      </c>
      <c r="I255">
        <f t="shared" si="3"/>
        <v>15</v>
      </c>
      <c r="J255">
        <v>34</v>
      </c>
      <c r="K255">
        <v>-118</v>
      </c>
      <c r="M255" t="s">
        <v>2059</v>
      </c>
      <c r="O255" t="s">
        <v>574</v>
      </c>
      <c r="P255" t="s">
        <v>214</v>
      </c>
      <c r="R255" t="s">
        <v>107</v>
      </c>
      <c r="S255" t="s">
        <v>2060</v>
      </c>
      <c r="U255" t="s">
        <v>1975</v>
      </c>
      <c r="V255" t="s">
        <v>1166</v>
      </c>
      <c r="X255" t="s">
        <v>218</v>
      </c>
      <c r="Y255" t="s">
        <v>322</v>
      </c>
      <c r="Z255" t="s">
        <v>92</v>
      </c>
      <c r="AB255" t="s">
        <v>2061</v>
      </c>
      <c r="AC255" t="s">
        <v>124</v>
      </c>
      <c r="AD255" t="s">
        <v>1009</v>
      </c>
      <c r="AE255">
        <v>0</v>
      </c>
      <c r="AH255" t="s">
        <v>1055</v>
      </c>
      <c r="AI255" t="s">
        <v>2042</v>
      </c>
      <c r="AJ255" t="s">
        <v>2042</v>
      </c>
      <c r="AQ255">
        <v>0</v>
      </c>
      <c r="AR255" t="s">
        <v>2043</v>
      </c>
      <c r="AS255">
        <v>0</v>
      </c>
      <c r="AT255">
        <v>0</v>
      </c>
      <c r="AW255">
        <v>0</v>
      </c>
      <c r="AZ255">
        <v>0</v>
      </c>
      <c r="BC255">
        <v>0</v>
      </c>
      <c r="BO255">
        <v>0</v>
      </c>
      <c r="BP255">
        <v>0</v>
      </c>
      <c r="BQ255">
        <v>0</v>
      </c>
      <c r="BR255">
        <v>0</v>
      </c>
      <c r="BS255">
        <v>0</v>
      </c>
      <c r="BT255">
        <v>0</v>
      </c>
      <c r="BU255">
        <v>0</v>
      </c>
      <c r="BV255">
        <v>0</v>
      </c>
      <c r="BW255">
        <v>0</v>
      </c>
      <c r="BX255">
        <v>0</v>
      </c>
      <c r="BY255">
        <v>0</v>
      </c>
      <c r="BZ255">
        <v>0</v>
      </c>
      <c r="CA255">
        <v>0</v>
      </c>
      <c r="CB255">
        <v>0</v>
      </c>
      <c r="CC255">
        <v>0</v>
      </c>
      <c r="CD255">
        <v>1</v>
      </c>
      <c r="CE255">
        <v>0</v>
      </c>
      <c r="CF255">
        <v>0</v>
      </c>
      <c r="CG255">
        <v>0</v>
      </c>
      <c r="CH255">
        <v>0</v>
      </c>
      <c r="CI255">
        <v>0</v>
      </c>
      <c r="CJ255">
        <v>0</v>
      </c>
      <c r="CK255">
        <v>0</v>
      </c>
      <c r="CL255">
        <v>0</v>
      </c>
      <c r="CM255">
        <v>0</v>
      </c>
      <c r="CN255">
        <v>0</v>
      </c>
      <c r="CO255">
        <v>0</v>
      </c>
      <c r="CP255">
        <v>1</v>
      </c>
      <c r="CQ255">
        <v>0</v>
      </c>
    </row>
    <row r="256" spans="1:96" hidden="1">
      <c r="A256" t="s">
        <v>2062</v>
      </c>
      <c r="B256" t="s">
        <v>904</v>
      </c>
      <c r="C256" t="s">
        <v>826</v>
      </c>
      <c r="D256" t="s">
        <v>1538</v>
      </c>
      <c r="E256" t="s">
        <v>146</v>
      </c>
      <c r="F256" t="s">
        <v>2063</v>
      </c>
      <c r="G256">
        <v>100</v>
      </c>
      <c r="H256">
        <v>6</v>
      </c>
      <c r="I256">
        <f t="shared" si="3"/>
        <v>600</v>
      </c>
      <c r="J256">
        <v>21</v>
      </c>
      <c r="K256">
        <v>-156</v>
      </c>
      <c r="M256" t="s">
        <v>2064</v>
      </c>
      <c r="N256" t="s">
        <v>2065</v>
      </c>
      <c r="O256" t="s">
        <v>2066</v>
      </c>
      <c r="P256" t="s">
        <v>181</v>
      </c>
      <c r="Q256">
        <v>96790</v>
      </c>
      <c r="R256" t="s">
        <v>107</v>
      </c>
      <c r="S256" t="s">
        <v>2067</v>
      </c>
      <c r="U256" t="s">
        <v>2068</v>
      </c>
      <c r="V256" t="s">
        <v>2068</v>
      </c>
      <c r="X256" t="s">
        <v>1007</v>
      </c>
      <c r="AB256" t="s">
        <v>2069</v>
      </c>
      <c r="AC256" t="s">
        <v>124</v>
      </c>
      <c r="AD256" t="s">
        <v>2070</v>
      </c>
      <c r="AE256">
        <v>0</v>
      </c>
      <c r="AH256" t="s">
        <v>2071</v>
      </c>
      <c r="AI256" t="s">
        <v>2042</v>
      </c>
      <c r="AJ256" t="s">
        <v>2042</v>
      </c>
      <c r="AK256" t="s">
        <v>2072</v>
      </c>
      <c r="AL256" t="s">
        <v>2072</v>
      </c>
      <c r="AQ256">
        <v>0</v>
      </c>
      <c r="AR256" t="s">
        <v>2043</v>
      </c>
      <c r="AS256">
        <v>0</v>
      </c>
      <c r="AT256">
        <v>0</v>
      </c>
      <c r="AW256">
        <v>0</v>
      </c>
      <c r="AZ256">
        <v>0</v>
      </c>
      <c r="BC256">
        <v>0</v>
      </c>
      <c r="BO256">
        <v>0</v>
      </c>
      <c r="BP256">
        <v>0</v>
      </c>
      <c r="BQ256">
        <v>0</v>
      </c>
      <c r="BR256">
        <v>0</v>
      </c>
      <c r="BS256">
        <v>0</v>
      </c>
      <c r="BT256">
        <v>0</v>
      </c>
      <c r="BU256">
        <v>0</v>
      </c>
      <c r="BV256">
        <v>0</v>
      </c>
      <c r="BW256">
        <v>1</v>
      </c>
      <c r="BX256">
        <v>0</v>
      </c>
      <c r="BY256">
        <v>0</v>
      </c>
      <c r="BZ256">
        <v>0</v>
      </c>
      <c r="CA256">
        <v>1</v>
      </c>
      <c r="CB256">
        <v>0</v>
      </c>
      <c r="CC256">
        <v>0</v>
      </c>
      <c r="CD256">
        <v>0</v>
      </c>
      <c r="CE256">
        <v>1</v>
      </c>
      <c r="CF256">
        <v>0</v>
      </c>
      <c r="CG256">
        <v>1</v>
      </c>
      <c r="CH256">
        <v>0</v>
      </c>
      <c r="CI256">
        <v>0</v>
      </c>
      <c r="CJ256">
        <v>0</v>
      </c>
      <c r="CK256">
        <v>0</v>
      </c>
      <c r="CL256">
        <v>0</v>
      </c>
      <c r="CM256">
        <v>0</v>
      </c>
      <c r="CN256">
        <v>0</v>
      </c>
      <c r="CO256">
        <v>0</v>
      </c>
      <c r="CP256">
        <v>0</v>
      </c>
      <c r="CQ256">
        <v>0</v>
      </c>
    </row>
    <row r="257" spans="1:95" hidden="1">
      <c r="A257" t="s">
        <v>2073</v>
      </c>
      <c r="B257" t="s">
        <v>904</v>
      </c>
      <c r="C257" t="s">
        <v>826</v>
      </c>
      <c r="D257" t="s">
        <v>826</v>
      </c>
      <c r="E257" t="s">
        <v>146</v>
      </c>
      <c r="F257" t="s">
        <v>2074</v>
      </c>
      <c r="G257">
        <v>10</v>
      </c>
      <c r="H257">
        <v>1</v>
      </c>
      <c r="I257">
        <f t="shared" si="3"/>
        <v>10</v>
      </c>
      <c r="J257">
        <v>39</v>
      </c>
      <c r="K257">
        <v>-77</v>
      </c>
      <c r="M257" t="s">
        <v>2075</v>
      </c>
      <c r="O257" t="s">
        <v>2076</v>
      </c>
      <c r="P257" t="s">
        <v>2077</v>
      </c>
      <c r="R257" t="s">
        <v>107</v>
      </c>
      <c r="S257" t="s">
        <v>2078</v>
      </c>
      <c r="T257" t="s">
        <v>1784</v>
      </c>
      <c r="X257" t="s">
        <v>376</v>
      </c>
      <c r="AB257" t="s">
        <v>2079</v>
      </c>
      <c r="AC257" t="s">
        <v>124</v>
      </c>
      <c r="AD257" t="s">
        <v>1009</v>
      </c>
      <c r="AE257">
        <v>0</v>
      </c>
      <c r="AH257" t="s">
        <v>2080</v>
      </c>
      <c r="AI257" t="s">
        <v>2042</v>
      </c>
      <c r="AJ257" t="s">
        <v>2081</v>
      </c>
      <c r="AQ257">
        <v>0</v>
      </c>
      <c r="AR257" t="s">
        <v>2043</v>
      </c>
      <c r="AS257">
        <v>0</v>
      </c>
      <c r="AT257">
        <v>0</v>
      </c>
      <c r="AW257">
        <v>0</v>
      </c>
      <c r="AZ257">
        <v>0</v>
      </c>
      <c r="BC257">
        <v>0</v>
      </c>
      <c r="BO257">
        <v>0</v>
      </c>
      <c r="BP257">
        <v>0</v>
      </c>
      <c r="BQ257">
        <v>0</v>
      </c>
      <c r="BR257">
        <v>0</v>
      </c>
      <c r="BS257">
        <v>0</v>
      </c>
      <c r="BT257">
        <v>0</v>
      </c>
      <c r="BU257">
        <v>0</v>
      </c>
      <c r="BV257">
        <v>0</v>
      </c>
      <c r="BW257">
        <v>0</v>
      </c>
      <c r="BX257">
        <v>0</v>
      </c>
      <c r="BY257">
        <v>0</v>
      </c>
      <c r="BZ257">
        <v>1</v>
      </c>
      <c r="CA257">
        <v>0</v>
      </c>
      <c r="CB257">
        <v>0</v>
      </c>
      <c r="CC257">
        <v>0</v>
      </c>
      <c r="CD257">
        <v>0</v>
      </c>
      <c r="CE257">
        <v>0</v>
      </c>
      <c r="CF257">
        <v>0</v>
      </c>
      <c r="CG257">
        <v>0</v>
      </c>
      <c r="CH257">
        <v>0</v>
      </c>
      <c r="CI257">
        <v>0</v>
      </c>
      <c r="CJ257">
        <v>0</v>
      </c>
      <c r="CK257">
        <v>0</v>
      </c>
      <c r="CL257">
        <v>0</v>
      </c>
      <c r="CM257">
        <v>0</v>
      </c>
      <c r="CN257">
        <v>0</v>
      </c>
      <c r="CO257">
        <v>0</v>
      </c>
      <c r="CP257">
        <v>1</v>
      </c>
      <c r="CQ257">
        <v>0</v>
      </c>
    </row>
    <row r="258" spans="1:95" hidden="1">
      <c r="A258" t="s">
        <v>2082</v>
      </c>
      <c r="B258" t="s">
        <v>904</v>
      </c>
      <c r="C258" t="s">
        <v>826</v>
      </c>
      <c r="D258" t="s">
        <v>826</v>
      </c>
      <c r="E258" t="s">
        <v>146</v>
      </c>
      <c r="F258" t="s">
        <v>2083</v>
      </c>
      <c r="G258">
        <v>30</v>
      </c>
      <c r="H258">
        <v>1</v>
      </c>
      <c r="I258">
        <f t="shared" si="3"/>
        <v>30</v>
      </c>
      <c r="J258">
        <v>39</v>
      </c>
      <c r="K258">
        <v>-76</v>
      </c>
      <c r="M258" t="s">
        <v>2084</v>
      </c>
      <c r="O258" t="s">
        <v>2085</v>
      </c>
      <c r="P258" t="s">
        <v>2077</v>
      </c>
      <c r="Q258">
        <v>21162</v>
      </c>
      <c r="R258" t="s">
        <v>107</v>
      </c>
      <c r="S258" t="s">
        <v>2086</v>
      </c>
      <c r="U258" t="s">
        <v>2087</v>
      </c>
      <c r="V258" t="s">
        <v>2087</v>
      </c>
      <c r="X258" t="s">
        <v>376</v>
      </c>
      <c r="AB258" t="s">
        <v>2088</v>
      </c>
      <c r="AC258" t="s">
        <v>124</v>
      </c>
      <c r="AD258" t="s">
        <v>2089</v>
      </c>
      <c r="AE258">
        <v>0</v>
      </c>
      <c r="AH258" t="s">
        <v>2081</v>
      </c>
      <c r="AJ258" t="s">
        <v>2081</v>
      </c>
      <c r="AL258" t="s">
        <v>2090</v>
      </c>
      <c r="AQ258">
        <v>0</v>
      </c>
      <c r="AR258" t="s">
        <v>1007</v>
      </c>
      <c r="AS258">
        <v>0</v>
      </c>
      <c r="AT258">
        <v>0</v>
      </c>
      <c r="AU258" t="s">
        <v>296</v>
      </c>
      <c r="AV258" t="s">
        <v>2091</v>
      </c>
      <c r="AW258">
        <v>0</v>
      </c>
      <c r="AZ258">
        <v>0</v>
      </c>
      <c r="BC258">
        <v>0</v>
      </c>
      <c r="BO258">
        <v>0</v>
      </c>
      <c r="BP258">
        <v>0</v>
      </c>
      <c r="BQ258">
        <v>0</v>
      </c>
      <c r="BR258">
        <v>0</v>
      </c>
      <c r="BS258">
        <v>0</v>
      </c>
      <c r="BT258">
        <v>0</v>
      </c>
      <c r="BU258">
        <v>0</v>
      </c>
      <c r="BV258">
        <v>0</v>
      </c>
      <c r="BW258">
        <v>0</v>
      </c>
      <c r="BX258">
        <v>0</v>
      </c>
      <c r="BY258">
        <v>1</v>
      </c>
      <c r="BZ258">
        <v>0</v>
      </c>
      <c r="CA258">
        <v>0</v>
      </c>
      <c r="CB258">
        <v>0</v>
      </c>
      <c r="CC258">
        <v>0</v>
      </c>
      <c r="CD258">
        <v>0</v>
      </c>
      <c r="CE258">
        <v>0</v>
      </c>
      <c r="CF258">
        <v>0</v>
      </c>
      <c r="CG258">
        <v>0</v>
      </c>
      <c r="CH258">
        <v>0</v>
      </c>
      <c r="CI258">
        <v>0</v>
      </c>
      <c r="CJ258">
        <v>0</v>
      </c>
      <c r="CK258">
        <v>0</v>
      </c>
      <c r="CL258">
        <v>0</v>
      </c>
      <c r="CM258">
        <v>0</v>
      </c>
      <c r="CN258">
        <v>0</v>
      </c>
      <c r="CO258">
        <v>0</v>
      </c>
      <c r="CP258">
        <v>1</v>
      </c>
      <c r="CQ258">
        <v>0</v>
      </c>
    </row>
    <row r="259" spans="1:95" hidden="1">
      <c r="A259" t="s">
        <v>2092</v>
      </c>
      <c r="B259" t="s">
        <v>904</v>
      </c>
      <c r="C259" t="s">
        <v>826</v>
      </c>
      <c r="D259" t="s">
        <v>826</v>
      </c>
      <c r="E259" t="s">
        <v>719</v>
      </c>
      <c r="F259" t="s">
        <v>2093</v>
      </c>
      <c r="G259">
        <v>107</v>
      </c>
      <c r="H259">
        <v>1.53</v>
      </c>
      <c r="I259">
        <f t="shared" ref="I259:I322" si="4">H259*G259</f>
        <v>163.71</v>
      </c>
      <c r="J259">
        <v>16.241099999999999</v>
      </c>
      <c r="K259">
        <v>-61.53</v>
      </c>
      <c r="M259" t="s">
        <v>1961</v>
      </c>
      <c r="O259" t="s">
        <v>2094</v>
      </c>
      <c r="P259" t="s">
        <v>2094</v>
      </c>
      <c r="Q259">
        <v>971</v>
      </c>
      <c r="R259" t="s">
        <v>172</v>
      </c>
      <c r="S259" t="s">
        <v>2095</v>
      </c>
      <c r="T259" t="s">
        <v>2096</v>
      </c>
      <c r="U259" t="s">
        <v>2097</v>
      </c>
      <c r="W259" t="s">
        <v>2098</v>
      </c>
      <c r="X259" t="s">
        <v>1007</v>
      </c>
      <c r="Y259" t="s">
        <v>2099</v>
      </c>
      <c r="AB259" t="s">
        <v>1820</v>
      </c>
      <c r="AC259" t="s">
        <v>95</v>
      </c>
      <c r="AD259" t="s">
        <v>2100</v>
      </c>
      <c r="AE259">
        <v>0</v>
      </c>
      <c r="AH259" t="s">
        <v>1690</v>
      </c>
      <c r="AJ259" t="s">
        <v>2100</v>
      </c>
      <c r="AL259" t="s">
        <v>2100</v>
      </c>
      <c r="AM259" t="s">
        <v>1690</v>
      </c>
      <c r="AQ259">
        <v>0</v>
      </c>
      <c r="AR259" t="s">
        <v>2101</v>
      </c>
      <c r="AS259">
        <v>0</v>
      </c>
      <c r="AT259">
        <v>0</v>
      </c>
      <c r="AU259" t="s">
        <v>2102</v>
      </c>
      <c r="AV259" t="s">
        <v>2103</v>
      </c>
      <c r="AW259">
        <v>0</v>
      </c>
      <c r="AZ259">
        <v>0</v>
      </c>
      <c r="BC259">
        <v>0</v>
      </c>
      <c r="BO259">
        <v>0</v>
      </c>
      <c r="BP259">
        <v>0</v>
      </c>
      <c r="BQ259">
        <v>0</v>
      </c>
      <c r="BR259">
        <v>0</v>
      </c>
      <c r="BS259">
        <v>0</v>
      </c>
      <c r="BT259">
        <v>0</v>
      </c>
      <c r="BU259">
        <v>0</v>
      </c>
      <c r="BV259">
        <v>0</v>
      </c>
      <c r="BW259">
        <v>0</v>
      </c>
      <c r="BX259">
        <v>0</v>
      </c>
      <c r="BY259">
        <v>0</v>
      </c>
      <c r="BZ259">
        <v>0</v>
      </c>
      <c r="CA259">
        <v>0</v>
      </c>
      <c r="CB259">
        <v>0</v>
      </c>
      <c r="CC259">
        <v>0</v>
      </c>
      <c r="CD259">
        <v>0</v>
      </c>
      <c r="CE259">
        <v>1</v>
      </c>
      <c r="CF259">
        <v>0</v>
      </c>
      <c r="CG259">
        <v>1</v>
      </c>
      <c r="CH259">
        <v>0</v>
      </c>
      <c r="CI259">
        <v>0</v>
      </c>
      <c r="CJ259">
        <v>0</v>
      </c>
      <c r="CK259">
        <v>0</v>
      </c>
      <c r="CL259">
        <v>0</v>
      </c>
      <c r="CM259">
        <v>0</v>
      </c>
      <c r="CN259">
        <v>0</v>
      </c>
      <c r="CO259">
        <v>0</v>
      </c>
      <c r="CP259">
        <v>0</v>
      </c>
      <c r="CQ259">
        <v>0</v>
      </c>
    </row>
    <row r="260" spans="1:95" hidden="1">
      <c r="A260" t="s">
        <v>2104</v>
      </c>
      <c r="B260" t="s">
        <v>904</v>
      </c>
      <c r="C260" t="s">
        <v>826</v>
      </c>
      <c r="D260" t="s">
        <v>826</v>
      </c>
      <c r="E260" t="s">
        <v>146</v>
      </c>
      <c r="F260" t="s">
        <v>2105</v>
      </c>
      <c r="G260">
        <v>500</v>
      </c>
      <c r="H260">
        <v>3</v>
      </c>
      <c r="I260">
        <f t="shared" si="4"/>
        <v>1500</v>
      </c>
      <c r="J260">
        <v>33</v>
      </c>
      <c r="K260">
        <v>-117</v>
      </c>
      <c r="M260" t="s">
        <v>1379</v>
      </c>
      <c r="O260" t="s">
        <v>2106</v>
      </c>
      <c r="P260" t="s">
        <v>214</v>
      </c>
      <c r="Q260">
        <v>92059</v>
      </c>
      <c r="R260" t="s">
        <v>107</v>
      </c>
      <c r="S260" t="s">
        <v>1879</v>
      </c>
      <c r="U260" t="s">
        <v>618</v>
      </c>
      <c r="X260" t="s">
        <v>218</v>
      </c>
      <c r="Y260" t="s">
        <v>1881</v>
      </c>
      <c r="Z260" t="s">
        <v>92</v>
      </c>
      <c r="AA260" t="s">
        <v>518</v>
      </c>
      <c r="AC260" t="s">
        <v>112</v>
      </c>
      <c r="AD260" t="s">
        <v>1881</v>
      </c>
      <c r="AE260">
        <v>0</v>
      </c>
      <c r="AH260" t="s">
        <v>1891</v>
      </c>
      <c r="AK260" t="s">
        <v>1881</v>
      </c>
      <c r="AM260" t="s">
        <v>2107</v>
      </c>
      <c r="AN260" t="s">
        <v>2108</v>
      </c>
      <c r="AQ260">
        <v>15</v>
      </c>
      <c r="AR260" t="s">
        <v>1007</v>
      </c>
      <c r="AS260">
        <v>0</v>
      </c>
      <c r="AT260">
        <v>0</v>
      </c>
      <c r="AW260">
        <v>0</v>
      </c>
      <c r="AZ260">
        <v>0</v>
      </c>
      <c r="BC260">
        <v>0</v>
      </c>
      <c r="BO260">
        <v>0</v>
      </c>
      <c r="BP260">
        <v>0</v>
      </c>
      <c r="BQ260">
        <v>0</v>
      </c>
      <c r="BR260">
        <v>0</v>
      </c>
      <c r="BS260">
        <v>0</v>
      </c>
      <c r="BT260">
        <v>0</v>
      </c>
      <c r="BU260">
        <v>0</v>
      </c>
      <c r="BV260">
        <v>0</v>
      </c>
      <c r="BW260">
        <v>0</v>
      </c>
      <c r="BX260">
        <v>0</v>
      </c>
      <c r="BY260">
        <v>0</v>
      </c>
      <c r="BZ260">
        <v>1</v>
      </c>
      <c r="CA260">
        <v>0</v>
      </c>
      <c r="CB260">
        <v>0</v>
      </c>
      <c r="CC260">
        <v>0</v>
      </c>
      <c r="CD260">
        <v>0</v>
      </c>
      <c r="CE260">
        <v>0</v>
      </c>
      <c r="CF260">
        <v>0</v>
      </c>
      <c r="CG260">
        <v>0</v>
      </c>
      <c r="CH260">
        <v>0</v>
      </c>
      <c r="CI260">
        <v>0</v>
      </c>
      <c r="CJ260">
        <v>0</v>
      </c>
      <c r="CK260">
        <v>0</v>
      </c>
      <c r="CL260">
        <v>0</v>
      </c>
      <c r="CM260">
        <v>0</v>
      </c>
      <c r="CN260">
        <v>0</v>
      </c>
      <c r="CO260">
        <v>0</v>
      </c>
      <c r="CP260">
        <v>0</v>
      </c>
      <c r="CQ260">
        <v>0</v>
      </c>
    </row>
    <row r="261" spans="1:95" hidden="1">
      <c r="A261" t="s">
        <v>2109</v>
      </c>
      <c r="B261" t="s">
        <v>904</v>
      </c>
      <c r="C261" t="s">
        <v>826</v>
      </c>
      <c r="D261" t="s">
        <v>826</v>
      </c>
      <c r="E261" t="s">
        <v>146</v>
      </c>
      <c r="F261" t="s">
        <v>2110</v>
      </c>
      <c r="G261">
        <v>25</v>
      </c>
      <c r="H261">
        <v>2</v>
      </c>
      <c r="I261">
        <f t="shared" si="4"/>
        <v>50</v>
      </c>
      <c r="J261">
        <v>33</v>
      </c>
      <c r="K261">
        <v>-117</v>
      </c>
      <c r="M261" t="s">
        <v>1379</v>
      </c>
      <c r="O261" t="s">
        <v>1670</v>
      </c>
      <c r="P261" t="s">
        <v>214</v>
      </c>
      <c r="Q261">
        <v>92108</v>
      </c>
      <c r="R261" t="s">
        <v>107</v>
      </c>
      <c r="S261" t="s">
        <v>1879</v>
      </c>
      <c r="T261" t="s">
        <v>1836</v>
      </c>
      <c r="X261" t="s">
        <v>218</v>
      </c>
      <c r="Y261" t="s">
        <v>1881</v>
      </c>
      <c r="Z261" t="s">
        <v>92</v>
      </c>
      <c r="AA261" t="s">
        <v>164</v>
      </c>
      <c r="AC261" t="s">
        <v>112</v>
      </c>
      <c r="AD261" t="s">
        <v>1881</v>
      </c>
      <c r="AE261">
        <v>0</v>
      </c>
      <c r="AH261" t="s">
        <v>1690</v>
      </c>
      <c r="AI261" t="s">
        <v>1300</v>
      </c>
      <c r="AK261" t="s">
        <v>1881</v>
      </c>
      <c r="AQ261">
        <v>15</v>
      </c>
      <c r="AR261" t="s">
        <v>1007</v>
      </c>
      <c r="AS261">
        <v>0</v>
      </c>
      <c r="AT261">
        <v>0</v>
      </c>
      <c r="AW261">
        <v>0</v>
      </c>
      <c r="AZ261">
        <v>0</v>
      </c>
      <c r="BC261">
        <v>0</v>
      </c>
      <c r="BO261">
        <v>0</v>
      </c>
      <c r="BP261">
        <v>0</v>
      </c>
      <c r="BQ261">
        <v>0</v>
      </c>
      <c r="BR261">
        <v>0</v>
      </c>
      <c r="BS261">
        <v>0</v>
      </c>
      <c r="BT261">
        <v>0</v>
      </c>
      <c r="BU261">
        <v>0</v>
      </c>
      <c r="BV261">
        <v>0</v>
      </c>
      <c r="BW261">
        <v>0</v>
      </c>
      <c r="BX261">
        <v>0</v>
      </c>
      <c r="BY261">
        <v>0</v>
      </c>
      <c r="BZ261">
        <v>1</v>
      </c>
      <c r="CA261">
        <v>0</v>
      </c>
      <c r="CB261">
        <v>0</v>
      </c>
      <c r="CC261">
        <v>0</v>
      </c>
      <c r="CD261">
        <v>0</v>
      </c>
      <c r="CE261">
        <v>0</v>
      </c>
      <c r="CF261">
        <v>0</v>
      </c>
      <c r="CG261">
        <v>0</v>
      </c>
      <c r="CH261">
        <v>0</v>
      </c>
      <c r="CI261">
        <v>0</v>
      </c>
      <c r="CJ261">
        <v>0</v>
      </c>
      <c r="CK261">
        <v>0</v>
      </c>
      <c r="CL261">
        <v>0</v>
      </c>
      <c r="CM261">
        <v>0</v>
      </c>
      <c r="CN261">
        <v>0</v>
      </c>
      <c r="CO261">
        <v>0</v>
      </c>
      <c r="CP261">
        <v>0</v>
      </c>
      <c r="CQ261">
        <v>0</v>
      </c>
    </row>
    <row r="262" spans="1:95" hidden="1">
      <c r="A262" t="s">
        <v>2111</v>
      </c>
      <c r="B262" t="s">
        <v>904</v>
      </c>
      <c r="C262" t="s">
        <v>826</v>
      </c>
      <c r="D262" t="s">
        <v>826</v>
      </c>
      <c r="E262" t="s">
        <v>146</v>
      </c>
      <c r="F262" t="s">
        <v>2112</v>
      </c>
      <c r="G262">
        <v>25</v>
      </c>
      <c r="H262">
        <v>2</v>
      </c>
      <c r="I262">
        <f t="shared" si="4"/>
        <v>50</v>
      </c>
      <c r="J262">
        <v>33</v>
      </c>
      <c r="K262">
        <v>-117</v>
      </c>
      <c r="M262" t="s">
        <v>1379</v>
      </c>
      <c r="O262" t="s">
        <v>1670</v>
      </c>
      <c r="P262" t="s">
        <v>214</v>
      </c>
      <c r="Q262">
        <v>92111</v>
      </c>
      <c r="R262" t="s">
        <v>107</v>
      </c>
      <c r="S262" t="s">
        <v>1879</v>
      </c>
      <c r="T262" t="s">
        <v>1880</v>
      </c>
      <c r="X262" t="s">
        <v>218</v>
      </c>
      <c r="Y262" t="s">
        <v>1881</v>
      </c>
      <c r="Z262" t="s">
        <v>92</v>
      </c>
      <c r="AA262" t="s">
        <v>164</v>
      </c>
      <c r="AC262" t="s">
        <v>112</v>
      </c>
      <c r="AD262" t="s">
        <v>1881</v>
      </c>
      <c r="AE262">
        <v>0</v>
      </c>
      <c r="AH262" t="s">
        <v>1690</v>
      </c>
      <c r="AI262" t="s">
        <v>1300</v>
      </c>
      <c r="AK262" t="s">
        <v>1881</v>
      </c>
      <c r="AQ262">
        <v>15</v>
      </c>
      <c r="AR262" t="s">
        <v>1007</v>
      </c>
      <c r="AS262">
        <v>0</v>
      </c>
      <c r="AT262">
        <v>0</v>
      </c>
      <c r="AW262">
        <v>0</v>
      </c>
      <c r="AZ262">
        <v>0</v>
      </c>
      <c r="BC262">
        <v>0</v>
      </c>
      <c r="BO262">
        <v>0</v>
      </c>
      <c r="BP262">
        <v>0</v>
      </c>
      <c r="BQ262">
        <v>0</v>
      </c>
      <c r="BR262">
        <v>0</v>
      </c>
      <c r="BS262">
        <v>0</v>
      </c>
      <c r="BT262">
        <v>0</v>
      </c>
      <c r="BU262">
        <v>0</v>
      </c>
      <c r="BV262">
        <v>0</v>
      </c>
      <c r="BW262">
        <v>0</v>
      </c>
      <c r="BX262">
        <v>0</v>
      </c>
      <c r="BY262">
        <v>0</v>
      </c>
      <c r="BZ262">
        <v>1</v>
      </c>
      <c r="CA262">
        <v>0</v>
      </c>
      <c r="CB262">
        <v>0</v>
      </c>
      <c r="CC262">
        <v>0</v>
      </c>
      <c r="CD262">
        <v>0</v>
      </c>
      <c r="CE262">
        <v>0</v>
      </c>
      <c r="CF262">
        <v>0</v>
      </c>
      <c r="CG262">
        <v>0</v>
      </c>
      <c r="CH262">
        <v>0</v>
      </c>
      <c r="CI262">
        <v>0</v>
      </c>
      <c r="CJ262">
        <v>0</v>
      </c>
      <c r="CK262">
        <v>0</v>
      </c>
      <c r="CL262">
        <v>0</v>
      </c>
      <c r="CM262">
        <v>0</v>
      </c>
      <c r="CN262">
        <v>0</v>
      </c>
      <c r="CO262">
        <v>0</v>
      </c>
      <c r="CP262">
        <v>0</v>
      </c>
      <c r="CQ262">
        <v>0</v>
      </c>
    </row>
    <row r="263" spans="1:95" hidden="1">
      <c r="A263" t="s">
        <v>2113</v>
      </c>
      <c r="B263" t="s">
        <v>904</v>
      </c>
      <c r="C263" t="s">
        <v>826</v>
      </c>
      <c r="D263" t="s">
        <v>1538</v>
      </c>
      <c r="E263" t="s">
        <v>146</v>
      </c>
      <c r="F263" t="s">
        <v>2114</v>
      </c>
      <c r="G263">
        <v>100</v>
      </c>
      <c r="H263">
        <v>1</v>
      </c>
      <c r="I263">
        <f t="shared" si="4"/>
        <v>100</v>
      </c>
      <c r="J263">
        <v>30.572268999999999</v>
      </c>
      <c r="K263">
        <v>104.07</v>
      </c>
      <c r="M263" t="s">
        <v>116</v>
      </c>
      <c r="O263" t="s">
        <v>2115</v>
      </c>
      <c r="P263" t="s">
        <v>2116</v>
      </c>
      <c r="R263" t="s">
        <v>137</v>
      </c>
      <c r="S263" t="s">
        <v>2117</v>
      </c>
      <c r="U263" t="s">
        <v>2118</v>
      </c>
      <c r="X263" t="s">
        <v>1007</v>
      </c>
      <c r="AC263" t="s">
        <v>124</v>
      </c>
      <c r="AD263" t="s">
        <v>2119</v>
      </c>
      <c r="AE263">
        <v>0</v>
      </c>
      <c r="AH263" t="s">
        <v>1545</v>
      </c>
      <c r="AQ263">
        <v>0</v>
      </c>
      <c r="AR263" t="s">
        <v>1007</v>
      </c>
      <c r="AS263">
        <v>0</v>
      </c>
      <c r="AT263">
        <v>0</v>
      </c>
      <c r="AW263">
        <v>0</v>
      </c>
      <c r="AZ263">
        <v>0</v>
      </c>
      <c r="BC263">
        <v>0</v>
      </c>
      <c r="BO263">
        <v>0</v>
      </c>
      <c r="BP263">
        <v>0</v>
      </c>
      <c r="BQ263">
        <v>0</v>
      </c>
      <c r="BR263">
        <v>0</v>
      </c>
      <c r="BS263">
        <v>0</v>
      </c>
      <c r="BT263">
        <v>0</v>
      </c>
      <c r="BU263">
        <v>0</v>
      </c>
      <c r="BV263">
        <v>0</v>
      </c>
      <c r="BW263">
        <v>0</v>
      </c>
      <c r="BX263">
        <v>0</v>
      </c>
      <c r="BY263">
        <v>1</v>
      </c>
      <c r="BZ263">
        <v>0</v>
      </c>
      <c r="CA263">
        <v>0</v>
      </c>
      <c r="CB263">
        <v>0</v>
      </c>
      <c r="CC263">
        <v>0</v>
      </c>
      <c r="CD263">
        <v>0</v>
      </c>
      <c r="CE263">
        <v>0</v>
      </c>
      <c r="CF263">
        <v>0</v>
      </c>
      <c r="CG263">
        <v>0</v>
      </c>
      <c r="CH263">
        <v>0</v>
      </c>
      <c r="CI263">
        <v>0</v>
      </c>
      <c r="CJ263">
        <v>0</v>
      </c>
      <c r="CK263">
        <v>0</v>
      </c>
      <c r="CL263">
        <v>0</v>
      </c>
      <c r="CM263">
        <v>0</v>
      </c>
      <c r="CN263">
        <v>0</v>
      </c>
      <c r="CO263">
        <v>0</v>
      </c>
      <c r="CP263">
        <v>0</v>
      </c>
      <c r="CQ263">
        <v>0</v>
      </c>
    </row>
    <row r="264" spans="1:95" hidden="1">
      <c r="A264" t="s">
        <v>2120</v>
      </c>
      <c r="B264" t="s">
        <v>904</v>
      </c>
      <c r="C264" t="s">
        <v>826</v>
      </c>
      <c r="D264" t="s">
        <v>1538</v>
      </c>
      <c r="E264" t="s">
        <v>146</v>
      </c>
      <c r="F264" t="s">
        <v>2114</v>
      </c>
      <c r="G264">
        <v>100</v>
      </c>
      <c r="H264">
        <v>1</v>
      </c>
      <c r="I264">
        <f t="shared" si="4"/>
        <v>100</v>
      </c>
      <c r="J264">
        <v>40</v>
      </c>
      <c r="K264">
        <v>116</v>
      </c>
      <c r="M264" t="s">
        <v>116</v>
      </c>
      <c r="O264" t="s">
        <v>1756</v>
      </c>
      <c r="P264" t="s">
        <v>1756</v>
      </c>
      <c r="R264" t="s">
        <v>137</v>
      </c>
      <c r="S264" t="s">
        <v>2117</v>
      </c>
      <c r="U264" t="s">
        <v>652</v>
      </c>
      <c r="X264" t="s">
        <v>1007</v>
      </c>
      <c r="AC264" t="s">
        <v>124</v>
      </c>
      <c r="AD264" t="s">
        <v>2121</v>
      </c>
      <c r="AE264">
        <v>0</v>
      </c>
      <c r="AH264" t="s">
        <v>1545</v>
      </c>
      <c r="AQ264">
        <v>0</v>
      </c>
      <c r="AR264" t="s">
        <v>1007</v>
      </c>
      <c r="AS264">
        <v>0</v>
      </c>
      <c r="AT264">
        <v>0</v>
      </c>
      <c r="AW264">
        <v>0</v>
      </c>
      <c r="AZ264">
        <v>0</v>
      </c>
      <c r="BC264">
        <v>0</v>
      </c>
      <c r="BO264">
        <v>0</v>
      </c>
      <c r="BP264">
        <v>0</v>
      </c>
      <c r="BQ264">
        <v>0</v>
      </c>
      <c r="BR264">
        <v>0</v>
      </c>
      <c r="BS264">
        <v>0</v>
      </c>
      <c r="BT264">
        <v>0</v>
      </c>
      <c r="BU264">
        <v>0</v>
      </c>
      <c r="BV264">
        <v>0</v>
      </c>
      <c r="BW264">
        <v>0</v>
      </c>
      <c r="BX264">
        <v>0</v>
      </c>
      <c r="BY264">
        <v>1</v>
      </c>
      <c r="BZ264">
        <v>0</v>
      </c>
      <c r="CA264">
        <v>0</v>
      </c>
      <c r="CB264">
        <v>0</v>
      </c>
      <c r="CC264">
        <v>0</v>
      </c>
      <c r="CD264">
        <v>0</v>
      </c>
      <c r="CE264">
        <v>0</v>
      </c>
      <c r="CF264">
        <v>0</v>
      </c>
      <c r="CG264">
        <v>0</v>
      </c>
      <c r="CH264">
        <v>0</v>
      </c>
      <c r="CI264">
        <v>0</v>
      </c>
      <c r="CJ264">
        <v>0</v>
      </c>
      <c r="CK264">
        <v>0</v>
      </c>
      <c r="CL264">
        <v>0</v>
      </c>
      <c r="CM264">
        <v>0</v>
      </c>
      <c r="CN264">
        <v>0</v>
      </c>
      <c r="CO264">
        <v>0</v>
      </c>
      <c r="CP264">
        <v>0</v>
      </c>
      <c r="CQ264">
        <v>0</v>
      </c>
    </row>
    <row r="265" spans="1:95" hidden="1">
      <c r="A265" t="s">
        <v>2122</v>
      </c>
      <c r="B265" t="s">
        <v>904</v>
      </c>
      <c r="C265" t="s">
        <v>826</v>
      </c>
      <c r="D265" t="s">
        <v>1538</v>
      </c>
      <c r="E265" t="s">
        <v>146</v>
      </c>
      <c r="F265" t="s">
        <v>2114</v>
      </c>
      <c r="G265">
        <v>100</v>
      </c>
      <c r="H265">
        <v>0.8</v>
      </c>
      <c r="I265">
        <f t="shared" si="4"/>
        <v>80</v>
      </c>
      <c r="J265">
        <v>31.174463200000002</v>
      </c>
      <c r="K265">
        <v>121.44</v>
      </c>
      <c r="M265" t="s">
        <v>116</v>
      </c>
      <c r="O265" t="s">
        <v>2123</v>
      </c>
      <c r="P265" t="s">
        <v>2124</v>
      </c>
      <c r="R265" t="s">
        <v>137</v>
      </c>
      <c r="S265" t="s">
        <v>2117</v>
      </c>
      <c r="U265" t="s">
        <v>2125</v>
      </c>
      <c r="X265" t="s">
        <v>1007</v>
      </c>
      <c r="AC265" t="s">
        <v>124</v>
      </c>
      <c r="AD265" t="s">
        <v>2126</v>
      </c>
      <c r="AE265">
        <v>0</v>
      </c>
      <c r="AH265" t="s">
        <v>1545</v>
      </c>
      <c r="AQ265">
        <v>0</v>
      </c>
      <c r="AR265" t="s">
        <v>1007</v>
      </c>
      <c r="AS265">
        <v>0</v>
      </c>
      <c r="AT265">
        <v>0</v>
      </c>
      <c r="AW265">
        <v>0</v>
      </c>
      <c r="AZ265">
        <v>0</v>
      </c>
      <c r="BC265">
        <v>0</v>
      </c>
      <c r="BO265">
        <v>0</v>
      </c>
      <c r="BP265">
        <v>0</v>
      </c>
      <c r="BQ265">
        <v>0</v>
      </c>
      <c r="BR265">
        <v>0</v>
      </c>
      <c r="BS265">
        <v>0</v>
      </c>
      <c r="BT265">
        <v>0</v>
      </c>
      <c r="BU265">
        <v>0</v>
      </c>
      <c r="BV265">
        <v>0</v>
      </c>
      <c r="BW265">
        <v>0</v>
      </c>
      <c r="BX265">
        <v>0</v>
      </c>
      <c r="BY265">
        <v>1</v>
      </c>
      <c r="BZ265">
        <v>0</v>
      </c>
      <c r="CA265">
        <v>0</v>
      </c>
      <c r="CB265">
        <v>0</v>
      </c>
      <c r="CC265">
        <v>0</v>
      </c>
      <c r="CD265">
        <v>0</v>
      </c>
      <c r="CE265">
        <v>0</v>
      </c>
      <c r="CF265">
        <v>0</v>
      </c>
      <c r="CG265">
        <v>0</v>
      </c>
      <c r="CH265">
        <v>0</v>
      </c>
      <c r="CI265">
        <v>0</v>
      </c>
      <c r="CJ265">
        <v>0</v>
      </c>
      <c r="CK265">
        <v>0</v>
      </c>
      <c r="CL265">
        <v>0</v>
      </c>
      <c r="CM265">
        <v>0</v>
      </c>
      <c r="CN265">
        <v>0</v>
      </c>
      <c r="CO265">
        <v>0</v>
      </c>
      <c r="CP265">
        <v>0</v>
      </c>
      <c r="CQ265">
        <v>0</v>
      </c>
    </row>
    <row r="266" spans="1:95" hidden="1">
      <c r="A266" t="s">
        <v>2127</v>
      </c>
      <c r="B266" t="s">
        <v>904</v>
      </c>
      <c r="C266" t="s">
        <v>826</v>
      </c>
      <c r="D266" t="s">
        <v>1538</v>
      </c>
      <c r="E266" t="s">
        <v>146</v>
      </c>
      <c r="F266" t="s">
        <v>2114</v>
      </c>
      <c r="G266">
        <v>100</v>
      </c>
      <c r="H266">
        <v>0.6</v>
      </c>
      <c r="I266">
        <f t="shared" si="4"/>
        <v>60</v>
      </c>
      <c r="J266">
        <v>32.060254999999998</v>
      </c>
      <c r="K266">
        <v>118.8</v>
      </c>
      <c r="M266" t="s">
        <v>116</v>
      </c>
      <c r="O266" t="s">
        <v>2128</v>
      </c>
      <c r="P266" t="s">
        <v>1868</v>
      </c>
      <c r="R266" t="s">
        <v>137</v>
      </c>
      <c r="S266" t="s">
        <v>2117</v>
      </c>
      <c r="U266" t="s">
        <v>2129</v>
      </c>
      <c r="X266" t="s">
        <v>1007</v>
      </c>
      <c r="AC266" t="s">
        <v>124</v>
      </c>
      <c r="AD266" t="s">
        <v>1009</v>
      </c>
      <c r="AE266">
        <v>0</v>
      </c>
      <c r="AH266" t="s">
        <v>1545</v>
      </c>
      <c r="AQ266">
        <v>0</v>
      </c>
      <c r="AR266" t="s">
        <v>1007</v>
      </c>
      <c r="AS266">
        <v>0</v>
      </c>
      <c r="AT266">
        <v>0</v>
      </c>
      <c r="AW266">
        <v>0</v>
      </c>
      <c r="AZ266">
        <v>0</v>
      </c>
      <c r="BC266">
        <v>0</v>
      </c>
      <c r="BO266">
        <v>0</v>
      </c>
      <c r="BP266">
        <v>0</v>
      </c>
      <c r="BQ266">
        <v>0</v>
      </c>
      <c r="BR266">
        <v>0</v>
      </c>
      <c r="BS266">
        <v>0</v>
      </c>
      <c r="BT266">
        <v>0</v>
      </c>
      <c r="BU266">
        <v>0</v>
      </c>
      <c r="BV266">
        <v>0</v>
      </c>
      <c r="BW266">
        <v>0</v>
      </c>
      <c r="BX266">
        <v>0</v>
      </c>
      <c r="BY266">
        <v>1</v>
      </c>
      <c r="BZ266">
        <v>0</v>
      </c>
      <c r="CA266">
        <v>0</v>
      </c>
      <c r="CB266">
        <v>0</v>
      </c>
      <c r="CC266">
        <v>0</v>
      </c>
      <c r="CD266">
        <v>0</v>
      </c>
      <c r="CE266">
        <v>0</v>
      </c>
      <c r="CF266">
        <v>0</v>
      </c>
      <c r="CG266">
        <v>0</v>
      </c>
      <c r="CH266">
        <v>0</v>
      </c>
      <c r="CI266">
        <v>0</v>
      </c>
      <c r="CJ266">
        <v>0</v>
      </c>
      <c r="CK266">
        <v>0</v>
      </c>
      <c r="CL266">
        <v>0</v>
      </c>
      <c r="CM266">
        <v>0</v>
      </c>
      <c r="CN266">
        <v>0</v>
      </c>
      <c r="CO266">
        <v>0</v>
      </c>
      <c r="CP266">
        <v>0</v>
      </c>
      <c r="CQ266">
        <v>0</v>
      </c>
    </row>
    <row r="267" spans="1:95" hidden="1">
      <c r="A267" t="s">
        <v>2130</v>
      </c>
      <c r="B267" t="s">
        <v>904</v>
      </c>
      <c r="C267" t="s">
        <v>826</v>
      </c>
      <c r="D267" t="s">
        <v>1538</v>
      </c>
      <c r="E267" t="s">
        <v>146</v>
      </c>
      <c r="F267" t="s">
        <v>2114</v>
      </c>
      <c r="G267">
        <v>50</v>
      </c>
      <c r="H267">
        <v>1</v>
      </c>
      <c r="I267">
        <f t="shared" si="4"/>
        <v>50</v>
      </c>
      <c r="J267">
        <v>31.230416000000002</v>
      </c>
      <c r="K267">
        <v>121.47</v>
      </c>
      <c r="M267" t="s">
        <v>116</v>
      </c>
      <c r="O267" t="s">
        <v>2124</v>
      </c>
      <c r="P267" t="s">
        <v>2124</v>
      </c>
      <c r="R267" t="s">
        <v>137</v>
      </c>
      <c r="S267" t="s">
        <v>2117</v>
      </c>
      <c r="U267" t="s">
        <v>2131</v>
      </c>
      <c r="X267" t="s">
        <v>1007</v>
      </c>
      <c r="AC267" t="s">
        <v>124</v>
      </c>
      <c r="AD267" t="s">
        <v>1009</v>
      </c>
      <c r="AE267">
        <v>0</v>
      </c>
      <c r="AH267" t="s">
        <v>1545</v>
      </c>
      <c r="AQ267">
        <v>0</v>
      </c>
      <c r="AR267" t="s">
        <v>1007</v>
      </c>
      <c r="AS267">
        <v>0</v>
      </c>
      <c r="AT267">
        <v>0</v>
      </c>
      <c r="AW267">
        <v>0</v>
      </c>
      <c r="AZ267">
        <v>0</v>
      </c>
      <c r="BC267">
        <v>0</v>
      </c>
      <c r="BO267">
        <v>0</v>
      </c>
      <c r="BP267">
        <v>0</v>
      </c>
      <c r="BQ267">
        <v>0</v>
      </c>
      <c r="BR267">
        <v>0</v>
      </c>
      <c r="BS267">
        <v>0</v>
      </c>
      <c r="BT267">
        <v>0</v>
      </c>
      <c r="BU267">
        <v>0</v>
      </c>
      <c r="BV267">
        <v>0</v>
      </c>
      <c r="BW267">
        <v>0</v>
      </c>
      <c r="BX267">
        <v>0</v>
      </c>
      <c r="BY267">
        <v>1</v>
      </c>
      <c r="BZ267">
        <v>0</v>
      </c>
      <c r="CA267">
        <v>0</v>
      </c>
      <c r="CB267">
        <v>0</v>
      </c>
      <c r="CC267">
        <v>0</v>
      </c>
      <c r="CD267">
        <v>0</v>
      </c>
      <c r="CE267">
        <v>0</v>
      </c>
      <c r="CF267">
        <v>0</v>
      </c>
      <c r="CG267">
        <v>0</v>
      </c>
      <c r="CH267">
        <v>0</v>
      </c>
      <c r="CI267">
        <v>0</v>
      </c>
      <c r="CJ267">
        <v>0</v>
      </c>
      <c r="CK267">
        <v>0</v>
      </c>
      <c r="CL267">
        <v>0</v>
      </c>
      <c r="CM267">
        <v>0</v>
      </c>
      <c r="CN267">
        <v>0</v>
      </c>
      <c r="CO267">
        <v>0</v>
      </c>
      <c r="CP267">
        <v>0</v>
      </c>
      <c r="CQ267">
        <v>0</v>
      </c>
    </row>
    <row r="268" spans="1:95" hidden="1">
      <c r="A268" t="s">
        <v>2132</v>
      </c>
      <c r="B268" t="s">
        <v>904</v>
      </c>
      <c r="C268" t="s">
        <v>826</v>
      </c>
      <c r="D268" t="s">
        <v>1538</v>
      </c>
      <c r="E268" t="s">
        <v>146</v>
      </c>
      <c r="F268" t="s">
        <v>2114</v>
      </c>
      <c r="G268">
        <v>35</v>
      </c>
      <c r="H268">
        <v>1</v>
      </c>
      <c r="I268">
        <f t="shared" si="4"/>
        <v>35</v>
      </c>
      <c r="J268">
        <v>32</v>
      </c>
      <c r="K268">
        <v>121</v>
      </c>
      <c r="M268" t="s">
        <v>2133</v>
      </c>
      <c r="O268" t="s">
        <v>2134</v>
      </c>
      <c r="P268" t="s">
        <v>1868</v>
      </c>
      <c r="R268" t="s">
        <v>137</v>
      </c>
      <c r="S268" t="s">
        <v>2117</v>
      </c>
      <c r="U268" t="s">
        <v>2135</v>
      </c>
      <c r="X268" t="s">
        <v>1007</v>
      </c>
      <c r="AC268" t="s">
        <v>124</v>
      </c>
      <c r="AD268" t="s">
        <v>2136</v>
      </c>
      <c r="AE268">
        <v>0</v>
      </c>
      <c r="AH268" t="s">
        <v>1545</v>
      </c>
      <c r="AQ268">
        <v>0</v>
      </c>
      <c r="AR268" t="s">
        <v>1007</v>
      </c>
      <c r="AS268">
        <v>0</v>
      </c>
      <c r="AT268">
        <v>0</v>
      </c>
      <c r="AW268">
        <v>0</v>
      </c>
      <c r="AZ268">
        <v>0</v>
      </c>
      <c r="BC268">
        <v>0</v>
      </c>
      <c r="BO268">
        <v>1</v>
      </c>
      <c r="BP268">
        <v>0</v>
      </c>
      <c r="BQ268">
        <v>0</v>
      </c>
      <c r="BR268">
        <v>0</v>
      </c>
      <c r="BS268">
        <v>0</v>
      </c>
      <c r="BT268">
        <v>0</v>
      </c>
      <c r="BU268">
        <v>0</v>
      </c>
      <c r="BV268">
        <v>1</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row>
    <row r="269" spans="1:95" hidden="1">
      <c r="A269" t="s">
        <v>2137</v>
      </c>
      <c r="B269" t="s">
        <v>904</v>
      </c>
      <c r="C269" t="s">
        <v>826</v>
      </c>
      <c r="D269" t="s">
        <v>1538</v>
      </c>
      <c r="E269" t="s">
        <v>146</v>
      </c>
      <c r="F269" t="s">
        <v>2114</v>
      </c>
      <c r="G269">
        <v>15</v>
      </c>
      <c r="H269">
        <v>1.27</v>
      </c>
      <c r="I269">
        <f t="shared" si="4"/>
        <v>19.05</v>
      </c>
      <c r="J269">
        <v>36</v>
      </c>
      <c r="K269">
        <v>104</v>
      </c>
      <c r="M269" t="s">
        <v>116</v>
      </c>
      <c r="O269" t="s">
        <v>137</v>
      </c>
      <c r="P269" t="s">
        <v>137</v>
      </c>
      <c r="R269" t="s">
        <v>137</v>
      </c>
      <c r="S269" t="s">
        <v>2117</v>
      </c>
      <c r="U269" t="s">
        <v>2138</v>
      </c>
      <c r="X269" t="s">
        <v>1007</v>
      </c>
      <c r="AC269" t="s">
        <v>124</v>
      </c>
      <c r="AD269" t="s">
        <v>2121</v>
      </c>
      <c r="AE269">
        <v>0</v>
      </c>
      <c r="AH269" t="s">
        <v>1545</v>
      </c>
      <c r="AQ269">
        <v>0</v>
      </c>
      <c r="AR269" t="s">
        <v>1007</v>
      </c>
      <c r="AS269">
        <v>0</v>
      </c>
      <c r="AT269">
        <v>0</v>
      </c>
      <c r="AW269">
        <v>0</v>
      </c>
      <c r="AZ269">
        <v>0</v>
      </c>
      <c r="BC269">
        <v>0</v>
      </c>
      <c r="BO269">
        <v>0</v>
      </c>
      <c r="BP269">
        <v>0</v>
      </c>
      <c r="BQ269">
        <v>0</v>
      </c>
      <c r="BR269">
        <v>0</v>
      </c>
      <c r="BS269">
        <v>0</v>
      </c>
      <c r="BT269">
        <v>0</v>
      </c>
      <c r="BU269">
        <v>0</v>
      </c>
      <c r="BV269">
        <v>0</v>
      </c>
      <c r="BW269">
        <v>0</v>
      </c>
      <c r="BX269">
        <v>0</v>
      </c>
      <c r="BY269">
        <v>1</v>
      </c>
      <c r="BZ269">
        <v>0</v>
      </c>
      <c r="CA269">
        <v>0</v>
      </c>
      <c r="CB269">
        <v>0</v>
      </c>
      <c r="CC269">
        <v>0</v>
      </c>
      <c r="CD269">
        <v>0</v>
      </c>
      <c r="CE269">
        <v>0</v>
      </c>
      <c r="CF269">
        <v>0</v>
      </c>
      <c r="CG269">
        <v>0</v>
      </c>
      <c r="CH269">
        <v>0</v>
      </c>
      <c r="CI269">
        <v>0</v>
      </c>
      <c r="CJ269">
        <v>0</v>
      </c>
      <c r="CK269">
        <v>0</v>
      </c>
      <c r="CL269">
        <v>0</v>
      </c>
      <c r="CM269">
        <v>0</v>
      </c>
      <c r="CN269">
        <v>0</v>
      </c>
      <c r="CO269">
        <v>0</v>
      </c>
      <c r="CP269">
        <v>0</v>
      </c>
      <c r="CQ269">
        <v>0</v>
      </c>
    </row>
    <row r="270" spans="1:95" hidden="1">
      <c r="A270" t="s">
        <v>2139</v>
      </c>
      <c r="B270" t="s">
        <v>904</v>
      </c>
      <c r="C270" t="s">
        <v>826</v>
      </c>
      <c r="D270" t="s">
        <v>1538</v>
      </c>
      <c r="E270" t="s">
        <v>146</v>
      </c>
      <c r="F270" t="s">
        <v>1801</v>
      </c>
      <c r="G270">
        <v>15</v>
      </c>
      <c r="H270">
        <v>1</v>
      </c>
      <c r="I270">
        <f t="shared" si="4"/>
        <v>15</v>
      </c>
      <c r="J270">
        <v>43.548473000000001</v>
      </c>
      <c r="K270">
        <v>10.31</v>
      </c>
      <c r="M270" t="s">
        <v>116</v>
      </c>
      <c r="O270" t="s">
        <v>1802</v>
      </c>
      <c r="P270" t="s">
        <v>1802</v>
      </c>
      <c r="R270" t="s">
        <v>1803</v>
      </c>
      <c r="S270" t="s">
        <v>1804</v>
      </c>
      <c r="U270" t="s">
        <v>2140</v>
      </c>
      <c r="X270" t="s">
        <v>1007</v>
      </c>
      <c r="Y270" t="s">
        <v>1806</v>
      </c>
      <c r="Z270" t="s">
        <v>92</v>
      </c>
      <c r="AC270" t="s">
        <v>112</v>
      </c>
      <c r="AD270" t="s">
        <v>1806</v>
      </c>
      <c r="AE270">
        <v>0</v>
      </c>
      <c r="AH270" t="s">
        <v>1545</v>
      </c>
      <c r="AQ270">
        <v>1</v>
      </c>
      <c r="AR270" t="s">
        <v>1007</v>
      </c>
      <c r="AS270">
        <v>0</v>
      </c>
      <c r="AT270">
        <v>0</v>
      </c>
      <c r="AW270">
        <v>0</v>
      </c>
      <c r="AZ270">
        <v>0</v>
      </c>
      <c r="BC270">
        <v>0</v>
      </c>
      <c r="BD270" t="s">
        <v>1806</v>
      </c>
      <c r="BF270" t="s">
        <v>1808</v>
      </c>
      <c r="BO270">
        <v>0</v>
      </c>
      <c r="BP270">
        <v>0</v>
      </c>
      <c r="BQ270">
        <v>0</v>
      </c>
      <c r="BR270">
        <v>0</v>
      </c>
      <c r="BS270">
        <v>0</v>
      </c>
      <c r="BT270">
        <v>0</v>
      </c>
      <c r="BU270">
        <v>0</v>
      </c>
      <c r="BV270">
        <v>0</v>
      </c>
      <c r="BW270">
        <v>0</v>
      </c>
      <c r="BX270">
        <v>0</v>
      </c>
      <c r="BY270">
        <v>1</v>
      </c>
      <c r="BZ270">
        <v>0</v>
      </c>
      <c r="CA270">
        <v>0</v>
      </c>
      <c r="CB270">
        <v>0</v>
      </c>
      <c r="CC270">
        <v>0</v>
      </c>
      <c r="CD270">
        <v>0</v>
      </c>
      <c r="CE270">
        <v>0</v>
      </c>
      <c r="CF270">
        <v>0</v>
      </c>
      <c r="CG270">
        <v>0</v>
      </c>
      <c r="CH270">
        <v>0</v>
      </c>
      <c r="CI270">
        <v>0</v>
      </c>
      <c r="CJ270">
        <v>0</v>
      </c>
      <c r="CK270">
        <v>0</v>
      </c>
      <c r="CL270">
        <v>0</v>
      </c>
      <c r="CM270">
        <v>0</v>
      </c>
      <c r="CN270">
        <v>0</v>
      </c>
      <c r="CO270">
        <v>0</v>
      </c>
      <c r="CP270">
        <v>0</v>
      </c>
      <c r="CQ270">
        <v>0</v>
      </c>
    </row>
    <row r="271" spans="1:95" hidden="1">
      <c r="A271" t="s">
        <v>2141</v>
      </c>
      <c r="B271" t="s">
        <v>904</v>
      </c>
      <c r="C271" t="s">
        <v>1022</v>
      </c>
      <c r="D271" t="s">
        <v>1800</v>
      </c>
      <c r="E271" t="s">
        <v>146</v>
      </c>
      <c r="F271" t="s">
        <v>2142</v>
      </c>
      <c r="G271">
        <v>198</v>
      </c>
      <c r="H271">
        <v>0.7</v>
      </c>
      <c r="I271">
        <f t="shared" si="4"/>
        <v>138.6</v>
      </c>
      <c r="J271">
        <v>37.4562557</v>
      </c>
      <c r="K271">
        <v>126.71</v>
      </c>
      <c r="M271" t="s">
        <v>2143</v>
      </c>
      <c r="O271" t="s">
        <v>1858</v>
      </c>
      <c r="P271" t="s">
        <v>2144</v>
      </c>
      <c r="Q271">
        <v>467</v>
      </c>
      <c r="R271" t="s">
        <v>1364</v>
      </c>
      <c r="S271" t="s">
        <v>2145</v>
      </c>
      <c r="V271" t="s">
        <v>618</v>
      </c>
      <c r="X271" t="s">
        <v>1007</v>
      </c>
      <c r="Y271" t="s">
        <v>2146</v>
      </c>
      <c r="Z271" t="s">
        <v>92</v>
      </c>
      <c r="AC271" t="s">
        <v>124</v>
      </c>
      <c r="AD271" t="s">
        <v>2146</v>
      </c>
      <c r="AE271">
        <v>0</v>
      </c>
      <c r="AH271" t="s">
        <v>2147</v>
      </c>
      <c r="AI271" t="s">
        <v>1807</v>
      </c>
      <c r="AJ271" t="s">
        <v>2148</v>
      </c>
      <c r="AQ271">
        <v>0</v>
      </c>
      <c r="AR271" t="s">
        <v>1007</v>
      </c>
      <c r="AS271">
        <v>0</v>
      </c>
      <c r="AT271">
        <v>0</v>
      </c>
      <c r="AW271">
        <v>0</v>
      </c>
      <c r="AZ271">
        <v>0</v>
      </c>
      <c r="BC271">
        <v>0</v>
      </c>
      <c r="BO271">
        <v>0</v>
      </c>
      <c r="BP271">
        <v>0</v>
      </c>
      <c r="BQ271">
        <v>0</v>
      </c>
      <c r="BR271">
        <v>0</v>
      </c>
      <c r="BS271">
        <v>0</v>
      </c>
      <c r="BT271">
        <v>0</v>
      </c>
      <c r="BU271">
        <v>1</v>
      </c>
      <c r="BV271">
        <v>1</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row>
    <row r="272" spans="1:95" hidden="1">
      <c r="A272" t="s">
        <v>2149</v>
      </c>
      <c r="B272" t="s">
        <v>904</v>
      </c>
      <c r="C272" t="s">
        <v>1022</v>
      </c>
      <c r="D272" t="s">
        <v>1800</v>
      </c>
      <c r="E272" t="s">
        <v>146</v>
      </c>
      <c r="F272" t="s">
        <v>2150</v>
      </c>
      <c r="G272">
        <v>100</v>
      </c>
      <c r="H272">
        <v>1.7</v>
      </c>
      <c r="I272">
        <f t="shared" si="4"/>
        <v>170</v>
      </c>
      <c r="J272">
        <v>31.2306855</v>
      </c>
      <c r="K272">
        <v>121.47</v>
      </c>
      <c r="M272" t="s">
        <v>2151</v>
      </c>
      <c r="O272" t="s">
        <v>2124</v>
      </c>
      <c r="P272" t="s">
        <v>2124</v>
      </c>
      <c r="Q272">
        <v>200000</v>
      </c>
      <c r="R272" t="s">
        <v>137</v>
      </c>
      <c r="S272" t="s">
        <v>2152</v>
      </c>
      <c r="V272" t="s">
        <v>618</v>
      </c>
      <c r="X272" t="s">
        <v>1007</v>
      </c>
      <c r="Y272" t="s">
        <v>2153</v>
      </c>
      <c r="Z272" t="s">
        <v>123</v>
      </c>
      <c r="AC272" t="s">
        <v>124</v>
      </c>
      <c r="AD272" t="s">
        <v>2154</v>
      </c>
      <c r="AE272">
        <v>0</v>
      </c>
      <c r="AH272" t="s">
        <v>2147</v>
      </c>
      <c r="AI272" t="s">
        <v>1807</v>
      </c>
      <c r="AJ272" t="s">
        <v>2155</v>
      </c>
      <c r="AQ272">
        <v>0</v>
      </c>
      <c r="AR272" t="s">
        <v>1007</v>
      </c>
      <c r="AS272">
        <v>0</v>
      </c>
      <c r="AT272">
        <v>0</v>
      </c>
      <c r="AW272">
        <v>0</v>
      </c>
      <c r="AZ272">
        <v>0</v>
      </c>
      <c r="BC272">
        <v>0</v>
      </c>
      <c r="BO272">
        <v>0</v>
      </c>
      <c r="BP272">
        <v>0</v>
      </c>
      <c r="BQ272">
        <v>0</v>
      </c>
      <c r="BR272">
        <v>0</v>
      </c>
      <c r="BS272">
        <v>0</v>
      </c>
      <c r="BT272">
        <v>0</v>
      </c>
      <c r="BU272">
        <v>0</v>
      </c>
      <c r="BV272">
        <v>0</v>
      </c>
      <c r="BW272">
        <v>1</v>
      </c>
      <c r="BX272">
        <v>0</v>
      </c>
      <c r="BY272">
        <v>0</v>
      </c>
      <c r="BZ272">
        <v>0</v>
      </c>
      <c r="CA272">
        <v>0</v>
      </c>
      <c r="CB272">
        <v>1</v>
      </c>
      <c r="CC272">
        <v>0</v>
      </c>
      <c r="CD272">
        <v>0</v>
      </c>
      <c r="CE272">
        <v>1</v>
      </c>
      <c r="CF272">
        <v>0</v>
      </c>
      <c r="CG272">
        <v>0</v>
      </c>
      <c r="CH272">
        <v>0</v>
      </c>
      <c r="CI272">
        <v>0</v>
      </c>
      <c r="CJ272">
        <v>0</v>
      </c>
      <c r="CK272">
        <v>0</v>
      </c>
      <c r="CL272">
        <v>0</v>
      </c>
      <c r="CM272">
        <v>0</v>
      </c>
      <c r="CN272">
        <v>0</v>
      </c>
      <c r="CO272">
        <v>0</v>
      </c>
      <c r="CP272">
        <v>0</v>
      </c>
      <c r="CQ272">
        <v>0</v>
      </c>
    </row>
    <row r="273" spans="1:95" hidden="1">
      <c r="A273" t="s">
        <v>2156</v>
      </c>
      <c r="B273" t="s">
        <v>904</v>
      </c>
      <c r="C273" t="s">
        <v>1022</v>
      </c>
      <c r="D273" t="s">
        <v>1800</v>
      </c>
      <c r="E273" t="s">
        <v>146</v>
      </c>
      <c r="F273" t="s">
        <v>2157</v>
      </c>
      <c r="G273">
        <v>20</v>
      </c>
      <c r="H273">
        <v>3.5</v>
      </c>
      <c r="I273">
        <f t="shared" si="4"/>
        <v>70</v>
      </c>
      <c r="J273">
        <v>43</v>
      </c>
      <c r="K273">
        <v>3</v>
      </c>
      <c r="M273" t="s">
        <v>2158</v>
      </c>
      <c r="N273" t="s">
        <v>2159</v>
      </c>
      <c r="O273" t="s">
        <v>2159</v>
      </c>
      <c r="P273" t="s">
        <v>2160</v>
      </c>
      <c r="Q273">
        <v>34440</v>
      </c>
      <c r="R273" t="s">
        <v>172</v>
      </c>
      <c r="S273" t="s">
        <v>2161</v>
      </c>
      <c r="T273" t="s">
        <v>618</v>
      </c>
      <c r="U273" t="s">
        <v>501</v>
      </c>
      <c r="X273" t="s">
        <v>1007</v>
      </c>
      <c r="Y273" t="s">
        <v>2162</v>
      </c>
      <c r="Z273" t="s">
        <v>599</v>
      </c>
      <c r="AC273" t="s">
        <v>124</v>
      </c>
      <c r="AD273" t="s">
        <v>1009</v>
      </c>
      <c r="AE273">
        <v>0</v>
      </c>
      <c r="AH273" t="s">
        <v>1807</v>
      </c>
      <c r="AI273" t="s">
        <v>1807</v>
      </c>
      <c r="AJ273" t="s">
        <v>2163</v>
      </c>
      <c r="AQ273">
        <v>0</v>
      </c>
      <c r="AR273" t="s">
        <v>1007</v>
      </c>
      <c r="AS273">
        <v>0</v>
      </c>
      <c r="AT273">
        <v>0</v>
      </c>
      <c r="AW273">
        <v>0</v>
      </c>
      <c r="AZ273">
        <v>0</v>
      </c>
      <c r="BC273">
        <v>0</v>
      </c>
      <c r="BO273">
        <v>0</v>
      </c>
      <c r="BP273">
        <v>0</v>
      </c>
      <c r="BQ273">
        <v>0</v>
      </c>
      <c r="BR273">
        <v>0</v>
      </c>
      <c r="BS273">
        <v>0</v>
      </c>
      <c r="BT273">
        <v>0</v>
      </c>
      <c r="BU273">
        <v>0</v>
      </c>
      <c r="BV273">
        <v>0</v>
      </c>
      <c r="BW273">
        <v>0</v>
      </c>
      <c r="BX273">
        <v>0</v>
      </c>
      <c r="BY273">
        <v>0</v>
      </c>
      <c r="BZ273">
        <v>0</v>
      </c>
      <c r="CA273">
        <v>0</v>
      </c>
      <c r="CB273">
        <v>1</v>
      </c>
      <c r="CC273">
        <v>0</v>
      </c>
      <c r="CD273">
        <v>0</v>
      </c>
      <c r="CE273">
        <v>0</v>
      </c>
      <c r="CF273">
        <v>0</v>
      </c>
      <c r="CG273">
        <v>0</v>
      </c>
      <c r="CH273">
        <v>0</v>
      </c>
      <c r="CI273">
        <v>0</v>
      </c>
      <c r="CJ273">
        <v>0</v>
      </c>
      <c r="CK273">
        <v>0</v>
      </c>
      <c r="CL273">
        <v>0</v>
      </c>
      <c r="CM273">
        <v>0</v>
      </c>
      <c r="CN273">
        <v>0</v>
      </c>
      <c r="CO273">
        <v>0</v>
      </c>
      <c r="CP273">
        <v>0</v>
      </c>
      <c r="CQ273">
        <v>1</v>
      </c>
    </row>
    <row r="274" spans="1:95" hidden="1">
      <c r="A274" t="s">
        <v>2164</v>
      </c>
      <c r="B274" t="s">
        <v>904</v>
      </c>
      <c r="C274" t="s">
        <v>905</v>
      </c>
      <c r="D274" t="s">
        <v>905</v>
      </c>
      <c r="E274" t="s">
        <v>146</v>
      </c>
      <c r="F274" t="s">
        <v>2165</v>
      </c>
      <c r="G274">
        <v>12</v>
      </c>
      <c r="H274">
        <v>5</v>
      </c>
      <c r="I274">
        <f t="shared" si="4"/>
        <v>60</v>
      </c>
      <c r="J274">
        <v>58</v>
      </c>
      <c r="K274">
        <v>-5</v>
      </c>
      <c r="M274" t="s">
        <v>2166</v>
      </c>
      <c r="O274" t="s">
        <v>2167</v>
      </c>
      <c r="P274" t="s">
        <v>2000</v>
      </c>
      <c r="Q274" t="s">
        <v>2168</v>
      </c>
      <c r="R274" t="s">
        <v>119</v>
      </c>
      <c r="S274" t="s">
        <v>2169</v>
      </c>
      <c r="U274" t="s">
        <v>2170</v>
      </c>
      <c r="V274" t="s">
        <v>2170</v>
      </c>
      <c r="X274" t="s">
        <v>1007</v>
      </c>
      <c r="AB274" t="s">
        <v>2171</v>
      </c>
      <c r="AC274" t="s">
        <v>124</v>
      </c>
      <c r="AD274" t="s">
        <v>2007</v>
      </c>
      <c r="AE274">
        <v>0</v>
      </c>
      <c r="AH274" t="s">
        <v>2008</v>
      </c>
      <c r="AI274" t="s">
        <v>2172</v>
      </c>
      <c r="AJ274" t="s">
        <v>2173</v>
      </c>
      <c r="AL274" t="s">
        <v>2174</v>
      </c>
      <c r="AM274" t="s">
        <v>2010</v>
      </c>
      <c r="AQ274">
        <v>0</v>
      </c>
      <c r="AR274" t="s">
        <v>1007</v>
      </c>
      <c r="AS274">
        <v>0</v>
      </c>
      <c r="AT274">
        <v>0</v>
      </c>
      <c r="AW274">
        <v>0</v>
      </c>
      <c r="AZ274">
        <v>0</v>
      </c>
      <c r="BC274">
        <v>0</v>
      </c>
      <c r="BO274">
        <v>0</v>
      </c>
      <c r="BP274">
        <v>0</v>
      </c>
      <c r="BQ274">
        <v>0</v>
      </c>
      <c r="BR274">
        <v>0</v>
      </c>
      <c r="BS274">
        <v>0</v>
      </c>
      <c r="BT274">
        <v>0</v>
      </c>
      <c r="BU274">
        <v>0</v>
      </c>
      <c r="BV274">
        <v>1</v>
      </c>
      <c r="BW274">
        <v>0</v>
      </c>
      <c r="BX274">
        <v>0</v>
      </c>
      <c r="BY274">
        <v>0</v>
      </c>
      <c r="BZ274">
        <v>0</v>
      </c>
      <c r="CA274">
        <v>0</v>
      </c>
      <c r="CB274">
        <v>0</v>
      </c>
      <c r="CC274">
        <v>0</v>
      </c>
      <c r="CD274">
        <v>0</v>
      </c>
      <c r="CE274">
        <v>1</v>
      </c>
      <c r="CF274">
        <v>0</v>
      </c>
      <c r="CG274">
        <v>1</v>
      </c>
      <c r="CH274">
        <v>0</v>
      </c>
      <c r="CI274">
        <v>0</v>
      </c>
      <c r="CJ274">
        <v>0</v>
      </c>
      <c r="CK274">
        <v>0</v>
      </c>
      <c r="CL274">
        <v>0</v>
      </c>
      <c r="CM274">
        <v>0</v>
      </c>
      <c r="CN274">
        <v>0</v>
      </c>
      <c r="CO274">
        <v>0</v>
      </c>
      <c r="CP274">
        <v>0</v>
      </c>
      <c r="CQ274">
        <v>0</v>
      </c>
    </row>
    <row r="275" spans="1:95" hidden="1">
      <c r="A275" t="s">
        <v>2175</v>
      </c>
      <c r="B275" t="s">
        <v>985</v>
      </c>
      <c r="C275" t="s">
        <v>2176</v>
      </c>
      <c r="D275" t="s">
        <v>2176</v>
      </c>
      <c r="E275" t="s">
        <v>146</v>
      </c>
      <c r="F275" t="s">
        <v>2177</v>
      </c>
      <c r="G275">
        <v>7200</v>
      </c>
      <c r="H275">
        <v>0</v>
      </c>
      <c r="I275">
        <f t="shared" si="4"/>
        <v>0</v>
      </c>
      <c r="J275">
        <v>42.6334211</v>
      </c>
      <c r="K275">
        <v>0.22</v>
      </c>
      <c r="M275" t="s">
        <v>2143</v>
      </c>
      <c r="O275" t="s">
        <v>2178</v>
      </c>
      <c r="P275" t="s">
        <v>2179</v>
      </c>
      <c r="R275" t="s">
        <v>607</v>
      </c>
      <c r="S275" t="s">
        <v>2180</v>
      </c>
      <c r="U275" t="s">
        <v>2181</v>
      </c>
      <c r="X275" t="s">
        <v>1007</v>
      </c>
      <c r="AA275" t="s">
        <v>93</v>
      </c>
      <c r="AC275" t="s">
        <v>95</v>
      </c>
      <c r="AD275" t="s">
        <v>2182</v>
      </c>
      <c r="AE275">
        <v>0</v>
      </c>
      <c r="AQ275">
        <v>0</v>
      </c>
      <c r="AR275" t="s">
        <v>1007</v>
      </c>
      <c r="AS275">
        <v>0</v>
      </c>
      <c r="AT275">
        <v>0</v>
      </c>
      <c r="AW275">
        <v>0</v>
      </c>
      <c r="AZ275">
        <v>0</v>
      </c>
      <c r="BC275">
        <v>0</v>
      </c>
      <c r="BO275">
        <v>0</v>
      </c>
      <c r="BP275">
        <v>0</v>
      </c>
      <c r="BQ275">
        <v>0</v>
      </c>
      <c r="BR275">
        <v>0</v>
      </c>
      <c r="BS275">
        <v>0</v>
      </c>
      <c r="BT275">
        <v>0</v>
      </c>
      <c r="BU275">
        <v>1</v>
      </c>
      <c r="BV275">
        <v>1</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row>
    <row r="276" spans="1:95" hidden="1">
      <c r="A276" t="s">
        <v>2183</v>
      </c>
      <c r="B276" t="s">
        <v>985</v>
      </c>
      <c r="C276" t="s">
        <v>2176</v>
      </c>
      <c r="D276" t="s">
        <v>2176</v>
      </c>
      <c r="E276" t="s">
        <v>146</v>
      </c>
      <c r="F276" t="s">
        <v>2177</v>
      </c>
      <c r="G276">
        <v>225000</v>
      </c>
      <c r="H276">
        <v>0</v>
      </c>
      <c r="I276">
        <f t="shared" si="4"/>
        <v>0</v>
      </c>
      <c r="J276">
        <v>40.226841499999999</v>
      </c>
      <c r="K276">
        <v>-2.33</v>
      </c>
      <c r="M276" t="s">
        <v>2143</v>
      </c>
      <c r="O276" t="s">
        <v>2184</v>
      </c>
      <c r="P276" t="s">
        <v>2185</v>
      </c>
      <c r="R276" t="s">
        <v>607</v>
      </c>
      <c r="S276" t="s">
        <v>2186</v>
      </c>
      <c r="U276" t="s">
        <v>2187</v>
      </c>
      <c r="X276" t="s">
        <v>1007</v>
      </c>
      <c r="AA276" t="s">
        <v>93</v>
      </c>
      <c r="AC276" t="s">
        <v>95</v>
      </c>
      <c r="AD276" t="s">
        <v>2182</v>
      </c>
      <c r="AE276">
        <v>0</v>
      </c>
      <c r="AQ276">
        <v>0</v>
      </c>
      <c r="AR276" t="s">
        <v>1007</v>
      </c>
      <c r="AS276">
        <v>0</v>
      </c>
      <c r="AT276">
        <v>0</v>
      </c>
      <c r="AW276">
        <v>0</v>
      </c>
      <c r="AZ276">
        <v>0</v>
      </c>
      <c r="BC276">
        <v>0</v>
      </c>
      <c r="BO276">
        <v>0</v>
      </c>
      <c r="BP276">
        <v>0</v>
      </c>
      <c r="BQ276">
        <v>0</v>
      </c>
      <c r="BR276">
        <v>0</v>
      </c>
      <c r="BS276">
        <v>0</v>
      </c>
      <c r="BT276">
        <v>0</v>
      </c>
      <c r="BU276">
        <v>1</v>
      </c>
      <c r="BV276">
        <v>1</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row>
    <row r="277" spans="1:95" hidden="1">
      <c r="A277" t="s">
        <v>2188</v>
      </c>
      <c r="B277" t="s">
        <v>985</v>
      </c>
      <c r="C277" t="s">
        <v>2176</v>
      </c>
      <c r="D277" t="s">
        <v>2176</v>
      </c>
      <c r="E277" t="s">
        <v>146</v>
      </c>
      <c r="F277" t="s">
        <v>2189</v>
      </c>
      <c r="G277">
        <v>36500</v>
      </c>
      <c r="H277">
        <v>0</v>
      </c>
      <c r="I277">
        <f t="shared" si="4"/>
        <v>0</v>
      </c>
      <c r="J277">
        <v>46.269580300000001</v>
      </c>
      <c r="K277">
        <v>9.8699999999999992</v>
      </c>
      <c r="M277" t="s">
        <v>2143</v>
      </c>
      <c r="O277" t="s">
        <v>2190</v>
      </c>
      <c r="P277" t="s">
        <v>2191</v>
      </c>
      <c r="R277" t="s">
        <v>1803</v>
      </c>
      <c r="S277" t="s">
        <v>2192</v>
      </c>
      <c r="U277" t="s">
        <v>2193</v>
      </c>
      <c r="X277" t="s">
        <v>1007</v>
      </c>
      <c r="Y277" t="s">
        <v>1806</v>
      </c>
      <c r="Z277" t="s">
        <v>92</v>
      </c>
      <c r="AA277" t="s">
        <v>93</v>
      </c>
      <c r="AC277" t="s">
        <v>112</v>
      </c>
      <c r="AD277" t="s">
        <v>1806</v>
      </c>
      <c r="AE277">
        <v>0</v>
      </c>
      <c r="AQ277">
        <v>0</v>
      </c>
      <c r="AR277" t="s">
        <v>1007</v>
      </c>
      <c r="AS277">
        <v>0</v>
      </c>
      <c r="AT277">
        <v>0</v>
      </c>
      <c r="AW277">
        <v>0</v>
      </c>
      <c r="AZ277">
        <v>0</v>
      </c>
      <c r="BC277">
        <v>0</v>
      </c>
      <c r="BO277">
        <v>0</v>
      </c>
      <c r="BP277">
        <v>0</v>
      </c>
      <c r="BQ277">
        <v>0</v>
      </c>
      <c r="BR277">
        <v>0</v>
      </c>
      <c r="BS277">
        <v>0</v>
      </c>
      <c r="BT277">
        <v>0</v>
      </c>
      <c r="BU277">
        <v>1</v>
      </c>
      <c r="BV277">
        <v>1</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row>
    <row r="278" spans="1:95" hidden="1">
      <c r="A278" t="s">
        <v>2194</v>
      </c>
      <c r="B278" t="s">
        <v>985</v>
      </c>
      <c r="C278" t="s">
        <v>2176</v>
      </c>
      <c r="D278" t="s">
        <v>2176</v>
      </c>
      <c r="E278" t="s">
        <v>146</v>
      </c>
      <c r="F278" t="s">
        <v>2189</v>
      </c>
      <c r="G278">
        <v>115000</v>
      </c>
      <c r="H278">
        <v>0</v>
      </c>
      <c r="I278">
        <f t="shared" si="4"/>
        <v>0</v>
      </c>
      <c r="J278">
        <v>41.523089599999999</v>
      </c>
      <c r="K278">
        <v>14.13</v>
      </c>
      <c r="M278" t="s">
        <v>2143</v>
      </c>
      <c r="O278" t="s">
        <v>2195</v>
      </c>
      <c r="P278" t="s">
        <v>2196</v>
      </c>
      <c r="R278" t="s">
        <v>1803</v>
      </c>
      <c r="S278" t="s">
        <v>2192</v>
      </c>
      <c r="U278" t="s">
        <v>2197</v>
      </c>
      <c r="X278" t="s">
        <v>1007</v>
      </c>
      <c r="Y278" t="s">
        <v>1806</v>
      </c>
      <c r="Z278" t="s">
        <v>92</v>
      </c>
      <c r="AA278" t="s">
        <v>93</v>
      </c>
      <c r="AC278" t="s">
        <v>112</v>
      </c>
      <c r="AD278" t="s">
        <v>1806</v>
      </c>
      <c r="AE278">
        <v>0</v>
      </c>
      <c r="AQ278">
        <v>0</v>
      </c>
      <c r="AR278" t="s">
        <v>1007</v>
      </c>
      <c r="AS278">
        <v>0</v>
      </c>
      <c r="AT278">
        <v>0</v>
      </c>
      <c r="AW278">
        <v>0</v>
      </c>
      <c r="AZ278">
        <v>0</v>
      </c>
      <c r="BC278">
        <v>0</v>
      </c>
      <c r="BO278">
        <v>0</v>
      </c>
      <c r="BP278">
        <v>0</v>
      </c>
      <c r="BQ278">
        <v>0</v>
      </c>
      <c r="BR278">
        <v>0</v>
      </c>
      <c r="BS278">
        <v>0</v>
      </c>
      <c r="BT278">
        <v>0</v>
      </c>
      <c r="BU278">
        <v>1</v>
      </c>
      <c r="BV278">
        <v>1</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row>
    <row r="279" spans="1:95" hidden="1">
      <c r="A279" t="s">
        <v>2198</v>
      </c>
      <c r="B279" t="s">
        <v>985</v>
      </c>
      <c r="C279" t="s">
        <v>2176</v>
      </c>
      <c r="D279" t="s">
        <v>2176</v>
      </c>
      <c r="E279" t="s">
        <v>146</v>
      </c>
      <c r="F279" t="s">
        <v>2189</v>
      </c>
      <c r="G279">
        <v>210000</v>
      </c>
      <c r="H279">
        <v>0</v>
      </c>
      <c r="I279">
        <f t="shared" si="4"/>
        <v>0</v>
      </c>
      <c r="J279">
        <v>46.071434699999998</v>
      </c>
      <c r="K279">
        <v>12.34</v>
      </c>
      <c r="M279" t="s">
        <v>2143</v>
      </c>
      <c r="O279" t="s">
        <v>2199</v>
      </c>
      <c r="P279" t="s">
        <v>2200</v>
      </c>
      <c r="R279" t="s">
        <v>1803</v>
      </c>
      <c r="S279" t="s">
        <v>2201</v>
      </c>
      <c r="U279" t="s">
        <v>2202</v>
      </c>
      <c r="X279" t="s">
        <v>1007</v>
      </c>
      <c r="Y279" t="s">
        <v>1806</v>
      </c>
      <c r="Z279" t="s">
        <v>92</v>
      </c>
      <c r="AA279" t="s">
        <v>93</v>
      </c>
      <c r="AC279" t="s">
        <v>112</v>
      </c>
      <c r="AD279" t="s">
        <v>1806</v>
      </c>
      <c r="AE279">
        <v>0</v>
      </c>
      <c r="AQ279">
        <v>0</v>
      </c>
      <c r="AR279" t="s">
        <v>2203</v>
      </c>
      <c r="AS279">
        <v>0</v>
      </c>
      <c r="AT279">
        <v>0</v>
      </c>
      <c r="AW279">
        <v>0</v>
      </c>
      <c r="AZ279">
        <v>0</v>
      </c>
      <c r="BC279">
        <v>0</v>
      </c>
      <c r="BO279">
        <v>0</v>
      </c>
      <c r="BP279">
        <v>0</v>
      </c>
      <c r="BQ279">
        <v>0</v>
      </c>
      <c r="BR279">
        <v>0</v>
      </c>
      <c r="BS279">
        <v>0</v>
      </c>
      <c r="BT279">
        <v>0</v>
      </c>
      <c r="BU279">
        <v>1</v>
      </c>
      <c r="BV279">
        <v>1</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row>
    <row r="280" spans="1:95" hidden="1">
      <c r="A280" t="s">
        <v>2204</v>
      </c>
      <c r="B280" t="s">
        <v>985</v>
      </c>
      <c r="C280" t="s">
        <v>2176</v>
      </c>
      <c r="D280" t="s">
        <v>2176</v>
      </c>
      <c r="E280" t="s">
        <v>146</v>
      </c>
      <c r="F280" t="s">
        <v>2189</v>
      </c>
      <c r="G280">
        <v>137200</v>
      </c>
      <c r="H280">
        <v>0</v>
      </c>
      <c r="I280">
        <f t="shared" si="4"/>
        <v>0</v>
      </c>
      <c r="J280">
        <v>45.688599199999999</v>
      </c>
      <c r="K280">
        <v>10.66</v>
      </c>
      <c r="M280" t="s">
        <v>2143</v>
      </c>
      <c r="O280" t="s">
        <v>2205</v>
      </c>
      <c r="P280" t="s">
        <v>2206</v>
      </c>
      <c r="R280" t="s">
        <v>1803</v>
      </c>
      <c r="S280" t="s">
        <v>2207</v>
      </c>
      <c r="U280" t="s">
        <v>2208</v>
      </c>
      <c r="X280" t="s">
        <v>1007</v>
      </c>
      <c r="Y280" t="s">
        <v>1806</v>
      </c>
      <c r="Z280" t="s">
        <v>92</v>
      </c>
      <c r="AA280" t="s">
        <v>93</v>
      </c>
      <c r="AC280" t="s">
        <v>112</v>
      </c>
      <c r="AD280" t="s">
        <v>1806</v>
      </c>
      <c r="AE280">
        <v>0</v>
      </c>
      <c r="AQ280">
        <v>0</v>
      </c>
      <c r="AR280" t="s">
        <v>1007</v>
      </c>
      <c r="AS280">
        <v>0</v>
      </c>
      <c r="AT280">
        <v>0</v>
      </c>
      <c r="AW280">
        <v>0</v>
      </c>
      <c r="AZ280">
        <v>0</v>
      </c>
      <c r="BC280">
        <v>0</v>
      </c>
      <c r="BO280">
        <v>0</v>
      </c>
      <c r="BP280">
        <v>0</v>
      </c>
      <c r="BQ280">
        <v>0</v>
      </c>
      <c r="BR280">
        <v>0</v>
      </c>
      <c r="BS280">
        <v>0</v>
      </c>
      <c r="BT280">
        <v>0</v>
      </c>
      <c r="BU280">
        <v>1</v>
      </c>
      <c r="BV280">
        <v>1</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row>
    <row r="281" spans="1:95" hidden="1">
      <c r="A281" t="s">
        <v>2209</v>
      </c>
      <c r="B281" t="s">
        <v>985</v>
      </c>
      <c r="C281" t="s">
        <v>2176</v>
      </c>
      <c r="D281" t="s">
        <v>2176</v>
      </c>
      <c r="E281" t="s">
        <v>146</v>
      </c>
      <c r="F281" t="s">
        <v>2189</v>
      </c>
      <c r="G281">
        <v>80000</v>
      </c>
      <c r="H281">
        <v>0</v>
      </c>
      <c r="I281">
        <f t="shared" si="4"/>
        <v>0</v>
      </c>
      <c r="J281">
        <v>37.993748799999999</v>
      </c>
      <c r="K281">
        <v>13.29</v>
      </c>
      <c r="M281" t="s">
        <v>2143</v>
      </c>
      <c r="O281" t="s">
        <v>2210</v>
      </c>
      <c r="P281" t="s">
        <v>2211</v>
      </c>
      <c r="R281" t="s">
        <v>1803</v>
      </c>
      <c r="S281" t="s">
        <v>2212</v>
      </c>
      <c r="U281" t="s">
        <v>2213</v>
      </c>
      <c r="X281" t="s">
        <v>1007</v>
      </c>
      <c r="Y281" t="s">
        <v>1806</v>
      </c>
      <c r="Z281" t="s">
        <v>92</v>
      </c>
      <c r="AA281" t="s">
        <v>93</v>
      </c>
      <c r="AC281" t="s">
        <v>112</v>
      </c>
      <c r="AD281" t="s">
        <v>2214</v>
      </c>
      <c r="AE281">
        <v>0</v>
      </c>
      <c r="AQ281">
        <v>0</v>
      </c>
      <c r="AR281" t="s">
        <v>1007</v>
      </c>
      <c r="AS281">
        <v>0</v>
      </c>
      <c r="AT281">
        <v>0</v>
      </c>
      <c r="AW281">
        <v>0</v>
      </c>
      <c r="AZ281">
        <v>0</v>
      </c>
      <c r="BC281">
        <v>0</v>
      </c>
      <c r="BO281">
        <v>0</v>
      </c>
      <c r="BP281">
        <v>0</v>
      </c>
      <c r="BQ281">
        <v>0</v>
      </c>
      <c r="BR281">
        <v>0</v>
      </c>
      <c r="BS281">
        <v>0</v>
      </c>
      <c r="BT281">
        <v>0</v>
      </c>
      <c r="BU281">
        <v>1</v>
      </c>
      <c r="BV281">
        <v>1</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row>
    <row r="282" spans="1:95" hidden="1">
      <c r="A282" t="s">
        <v>2215</v>
      </c>
      <c r="B282" t="s">
        <v>985</v>
      </c>
      <c r="C282" t="s">
        <v>2176</v>
      </c>
      <c r="D282" t="s">
        <v>2176</v>
      </c>
      <c r="E282" t="s">
        <v>146</v>
      </c>
      <c r="F282" t="s">
        <v>2189</v>
      </c>
      <c r="G282">
        <v>42000</v>
      </c>
      <c r="H282">
        <v>0</v>
      </c>
      <c r="I282">
        <f t="shared" si="4"/>
        <v>0</v>
      </c>
      <c r="J282">
        <v>46.547807900000002</v>
      </c>
      <c r="K282">
        <v>11.01</v>
      </c>
      <c r="M282" t="s">
        <v>2143</v>
      </c>
      <c r="O282" t="s">
        <v>2216</v>
      </c>
      <c r="P282" t="s">
        <v>2217</v>
      </c>
      <c r="R282" t="s">
        <v>1803</v>
      </c>
      <c r="S282" t="s">
        <v>2218</v>
      </c>
      <c r="U282" t="s">
        <v>2219</v>
      </c>
      <c r="X282" t="s">
        <v>1007</v>
      </c>
      <c r="Y282" t="s">
        <v>1806</v>
      </c>
      <c r="Z282" t="s">
        <v>92</v>
      </c>
      <c r="AA282" t="s">
        <v>93</v>
      </c>
      <c r="AC282" t="s">
        <v>112</v>
      </c>
      <c r="AD282" t="s">
        <v>1806</v>
      </c>
      <c r="AE282">
        <v>0</v>
      </c>
      <c r="AQ282">
        <v>0</v>
      </c>
      <c r="AR282" t="s">
        <v>2220</v>
      </c>
      <c r="AS282">
        <v>0</v>
      </c>
      <c r="AT282">
        <v>0</v>
      </c>
      <c r="AW282">
        <v>0</v>
      </c>
      <c r="AZ282">
        <v>0</v>
      </c>
      <c r="BC282">
        <v>0</v>
      </c>
      <c r="BO282">
        <v>0</v>
      </c>
      <c r="BP282">
        <v>0</v>
      </c>
      <c r="BQ282">
        <v>0</v>
      </c>
      <c r="BR282">
        <v>0</v>
      </c>
      <c r="BS282">
        <v>0</v>
      </c>
      <c r="BT282">
        <v>0</v>
      </c>
      <c r="BU282">
        <v>1</v>
      </c>
      <c r="BV282">
        <v>1</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row>
    <row r="283" spans="1:95" hidden="1">
      <c r="A283" t="s">
        <v>2221</v>
      </c>
      <c r="B283" t="s">
        <v>985</v>
      </c>
      <c r="C283" t="s">
        <v>2176</v>
      </c>
      <c r="D283" t="s">
        <v>2176</v>
      </c>
      <c r="E283" t="s">
        <v>146</v>
      </c>
      <c r="F283" t="s">
        <v>2189</v>
      </c>
      <c r="G283">
        <v>240000</v>
      </c>
      <c r="H283">
        <v>0</v>
      </c>
      <c r="I283">
        <f t="shared" si="4"/>
        <v>0</v>
      </c>
      <c r="J283">
        <v>40.094874400000002</v>
      </c>
      <c r="K283">
        <v>9.16</v>
      </c>
      <c r="M283" t="s">
        <v>2143</v>
      </c>
      <c r="O283" t="s">
        <v>2222</v>
      </c>
      <c r="P283" t="s">
        <v>2223</v>
      </c>
      <c r="R283" t="s">
        <v>1803</v>
      </c>
      <c r="S283" t="s">
        <v>2224</v>
      </c>
      <c r="U283" t="s">
        <v>549</v>
      </c>
      <c r="V283" t="s">
        <v>2225</v>
      </c>
      <c r="X283" t="s">
        <v>1007</v>
      </c>
      <c r="Y283" t="s">
        <v>1806</v>
      </c>
      <c r="Z283" t="s">
        <v>92</v>
      </c>
      <c r="AA283" t="s">
        <v>93</v>
      </c>
      <c r="AC283" t="s">
        <v>112</v>
      </c>
      <c r="AD283" t="s">
        <v>1806</v>
      </c>
      <c r="AE283">
        <v>0</v>
      </c>
      <c r="AQ283">
        <v>0</v>
      </c>
      <c r="AR283" t="s">
        <v>1007</v>
      </c>
      <c r="AS283">
        <v>0</v>
      </c>
      <c r="AT283">
        <v>0</v>
      </c>
      <c r="AW283">
        <v>0</v>
      </c>
      <c r="AZ283">
        <v>0</v>
      </c>
      <c r="BC283">
        <v>0</v>
      </c>
      <c r="BO283">
        <v>0</v>
      </c>
      <c r="BP283">
        <v>0</v>
      </c>
      <c r="BQ283">
        <v>0</v>
      </c>
      <c r="BR283">
        <v>0</v>
      </c>
      <c r="BS283">
        <v>0</v>
      </c>
      <c r="BT283">
        <v>0</v>
      </c>
      <c r="BU283">
        <v>1</v>
      </c>
      <c r="BV283">
        <v>1</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row>
    <row r="284" spans="1:95" hidden="1">
      <c r="A284" t="s">
        <v>2226</v>
      </c>
      <c r="B284" t="s">
        <v>985</v>
      </c>
      <c r="C284" t="s">
        <v>2176</v>
      </c>
      <c r="D284" t="s">
        <v>2176</v>
      </c>
      <c r="E284" t="s">
        <v>146</v>
      </c>
      <c r="F284" t="s">
        <v>2227</v>
      </c>
      <c r="G284">
        <v>13500</v>
      </c>
      <c r="H284">
        <v>0</v>
      </c>
      <c r="I284">
        <f t="shared" si="4"/>
        <v>0</v>
      </c>
      <c r="J284">
        <v>33.603718499999999</v>
      </c>
      <c r="K284">
        <v>133.69</v>
      </c>
      <c r="M284" t="s">
        <v>672</v>
      </c>
      <c r="O284" t="s">
        <v>2228</v>
      </c>
      <c r="P284" t="s">
        <v>2229</v>
      </c>
      <c r="R284" t="s">
        <v>724</v>
      </c>
      <c r="S284" t="s">
        <v>2230</v>
      </c>
      <c r="U284" t="s">
        <v>2231</v>
      </c>
      <c r="X284" t="s">
        <v>1007</v>
      </c>
      <c r="Y284" t="s">
        <v>2232</v>
      </c>
      <c r="Z284" t="s">
        <v>92</v>
      </c>
      <c r="AA284" t="s">
        <v>93</v>
      </c>
      <c r="AC284" t="s">
        <v>112</v>
      </c>
      <c r="AD284" t="s">
        <v>2232</v>
      </c>
      <c r="AE284">
        <v>0</v>
      </c>
      <c r="AQ284">
        <v>0</v>
      </c>
      <c r="AS284">
        <v>0</v>
      </c>
      <c r="AT284">
        <v>0</v>
      </c>
      <c r="AW284">
        <v>0</v>
      </c>
      <c r="AZ284">
        <v>0</v>
      </c>
      <c r="BC284">
        <v>0</v>
      </c>
      <c r="BO284">
        <v>0</v>
      </c>
      <c r="BP284">
        <v>0</v>
      </c>
      <c r="BQ284">
        <v>0</v>
      </c>
      <c r="BR284">
        <v>0</v>
      </c>
      <c r="BS284">
        <v>0</v>
      </c>
      <c r="BT284">
        <v>0</v>
      </c>
      <c r="BU284">
        <v>1</v>
      </c>
      <c r="BV284">
        <v>1</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row>
    <row r="285" spans="1:95" hidden="1">
      <c r="A285" t="s">
        <v>2233</v>
      </c>
      <c r="B285" t="s">
        <v>904</v>
      </c>
      <c r="C285" t="s">
        <v>826</v>
      </c>
      <c r="D285" t="s">
        <v>1538</v>
      </c>
      <c r="E285" t="s">
        <v>146</v>
      </c>
      <c r="F285" t="s">
        <v>2114</v>
      </c>
      <c r="G285">
        <v>100</v>
      </c>
      <c r="H285">
        <v>4</v>
      </c>
      <c r="I285">
        <f t="shared" si="4"/>
        <v>400</v>
      </c>
      <c r="J285">
        <v>32.061706999999998</v>
      </c>
      <c r="K285">
        <v>118.76</v>
      </c>
      <c r="M285" t="s">
        <v>116</v>
      </c>
      <c r="O285" t="s">
        <v>1868</v>
      </c>
      <c r="P285" t="s">
        <v>1868</v>
      </c>
      <c r="R285" t="s">
        <v>137</v>
      </c>
      <c r="S285" t="s">
        <v>2117</v>
      </c>
      <c r="U285" t="s">
        <v>2234</v>
      </c>
      <c r="X285" t="s">
        <v>1007</v>
      </c>
      <c r="AC285" t="s">
        <v>124</v>
      </c>
      <c r="AD285" t="s">
        <v>2235</v>
      </c>
      <c r="AE285">
        <v>0</v>
      </c>
      <c r="AH285" t="s">
        <v>1545</v>
      </c>
      <c r="AQ285">
        <v>0</v>
      </c>
      <c r="AR285" t="s">
        <v>2236</v>
      </c>
      <c r="AS285">
        <v>0</v>
      </c>
      <c r="AT285">
        <v>0</v>
      </c>
      <c r="AW285">
        <v>0</v>
      </c>
      <c r="AZ285">
        <v>0</v>
      </c>
      <c r="BC285">
        <v>0</v>
      </c>
      <c r="BO285">
        <v>0</v>
      </c>
      <c r="BP285">
        <v>0</v>
      </c>
      <c r="BQ285">
        <v>0</v>
      </c>
      <c r="BR285">
        <v>0</v>
      </c>
      <c r="BS285">
        <v>0</v>
      </c>
      <c r="BT285">
        <v>0</v>
      </c>
      <c r="BU285">
        <v>0</v>
      </c>
      <c r="BV285">
        <v>0</v>
      </c>
      <c r="BW285">
        <v>0</v>
      </c>
      <c r="BX285">
        <v>0</v>
      </c>
      <c r="BY285">
        <v>1</v>
      </c>
      <c r="BZ285">
        <v>0</v>
      </c>
      <c r="CA285">
        <v>0</v>
      </c>
      <c r="CB285">
        <v>0</v>
      </c>
      <c r="CC285">
        <v>0</v>
      </c>
      <c r="CD285">
        <v>0</v>
      </c>
      <c r="CE285">
        <v>0</v>
      </c>
      <c r="CF285">
        <v>0</v>
      </c>
      <c r="CG285">
        <v>0</v>
      </c>
      <c r="CH285">
        <v>0</v>
      </c>
      <c r="CI285">
        <v>0</v>
      </c>
      <c r="CJ285">
        <v>0</v>
      </c>
      <c r="CK285">
        <v>0</v>
      </c>
      <c r="CL285">
        <v>0</v>
      </c>
      <c r="CM285">
        <v>0</v>
      </c>
      <c r="CN285">
        <v>0</v>
      </c>
      <c r="CO285">
        <v>0</v>
      </c>
      <c r="CP285">
        <v>0</v>
      </c>
      <c r="CQ285">
        <v>0</v>
      </c>
    </row>
    <row r="286" spans="1:95" hidden="1">
      <c r="A286" t="s">
        <v>2237</v>
      </c>
      <c r="B286" t="s">
        <v>904</v>
      </c>
      <c r="C286" t="s">
        <v>826</v>
      </c>
      <c r="D286" t="s">
        <v>1538</v>
      </c>
      <c r="E286" t="s">
        <v>146</v>
      </c>
      <c r="F286" t="s">
        <v>2114</v>
      </c>
      <c r="G286">
        <v>100</v>
      </c>
      <c r="H286">
        <v>4</v>
      </c>
      <c r="I286">
        <f t="shared" si="4"/>
        <v>400</v>
      </c>
      <c r="J286">
        <v>40</v>
      </c>
      <c r="K286">
        <v>117</v>
      </c>
      <c r="M286" t="s">
        <v>1333</v>
      </c>
      <c r="O286" t="s">
        <v>2238</v>
      </c>
      <c r="P286" t="s">
        <v>2239</v>
      </c>
      <c r="R286" t="s">
        <v>137</v>
      </c>
      <c r="S286" t="s">
        <v>2117</v>
      </c>
      <c r="U286" t="s">
        <v>2240</v>
      </c>
      <c r="X286" t="s">
        <v>1007</v>
      </c>
      <c r="AC286" t="s">
        <v>124</v>
      </c>
      <c r="AD286" t="s">
        <v>2241</v>
      </c>
      <c r="AE286">
        <v>0</v>
      </c>
      <c r="AH286" t="s">
        <v>1545</v>
      </c>
      <c r="AQ286">
        <v>0</v>
      </c>
      <c r="AR286" t="s">
        <v>1007</v>
      </c>
      <c r="AS286">
        <v>0</v>
      </c>
      <c r="AT286">
        <v>0</v>
      </c>
      <c r="AW286">
        <v>0</v>
      </c>
      <c r="AZ286">
        <v>0</v>
      </c>
      <c r="BC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1</v>
      </c>
      <c r="CH286">
        <v>0</v>
      </c>
      <c r="CI286">
        <v>0</v>
      </c>
      <c r="CJ286">
        <v>0</v>
      </c>
      <c r="CK286">
        <v>0</v>
      </c>
      <c r="CL286">
        <v>0</v>
      </c>
      <c r="CM286">
        <v>0</v>
      </c>
      <c r="CN286">
        <v>0</v>
      </c>
      <c r="CO286">
        <v>0</v>
      </c>
      <c r="CP286">
        <v>0</v>
      </c>
      <c r="CQ286">
        <v>0</v>
      </c>
    </row>
    <row r="287" spans="1:95" hidden="1">
      <c r="A287" t="s">
        <v>2242</v>
      </c>
      <c r="B287" t="s">
        <v>904</v>
      </c>
      <c r="C287" t="s">
        <v>826</v>
      </c>
      <c r="D287" t="s">
        <v>1538</v>
      </c>
      <c r="E287" t="s">
        <v>146</v>
      </c>
      <c r="F287" t="s">
        <v>2114</v>
      </c>
      <c r="G287">
        <v>100</v>
      </c>
      <c r="H287">
        <v>3.2</v>
      </c>
      <c r="I287">
        <f t="shared" si="4"/>
        <v>320</v>
      </c>
      <c r="J287">
        <v>40.824418000000001</v>
      </c>
      <c r="K287">
        <v>114.89</v>
      </c>
      <c r="M287" t="s">
        <v>1333</v>
      </c>
      <c r="O287" t="s">
        <v>2243</v>
      </c>
      <c r="P287" t="s">
        <v>2239</v>
      </c>
      <c r="R287" t="s">
        <v>137</v>
      </c>
      <c r="S287" t="s">
        <v>2117</v>
      </c>
      <c r="U287" t="s">
        <v>2244</v>
      </c>
      <c r="X287" t="s">
        <v>1007</v>
      </c>
      <c r="AC287" t="s">
        <v>124</v>
      </c>
      <c r="AD287" t="s">
        <v>2245</v>
      </c>
      <c r="AE287">
        <v>0</v>
      </c>
      <c r="AH287" t="s">
        <v>1545</v>
      </c>
      <c r="AQ287">
        <v>0</v>
      </c>
      <c r="AR287" t="s">
        <v>1007</v>
      </c>
      <c r="AS287">
        <v>0</v>
      </c>
      <c r="AT287">
        <v>0</v>
      </c>
      <c r="AW287">
        <v>0</v>
      </c>
      <c r="AZ287">
        <v>0</v>
      </c>
      <c r="BC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1</v>
      </c>
      <c r="CH287">
        <v>0</v>
      </c>
      <c r="CI287">
        <v>0</v>
      </c>
      <c r="CJ287">
        <v>0</v>
      </c>
      <c r="CK287">
        <v>0</v>
      </c>
      <c r="CL287">
        <v>0</v>
      </c>
      <c r="CM287">
        <v>0</v>
      </c>
      <c r="CN287">
        <v>0</v>
      </c>
      <c r="CO287">
        <v>0</v>
      </c>
      <c r="CP287">
        <v>0</v>
      </c>
      <c r="CQ287">
        <v>0</v>
      </c>
    </row>
    <row r="288" spans="1:95" hidden="1">
      <c r="A288" t="s">
        <v>2246</v>
      </c>
      <c r="B288" t="s">
        <v>904</v>
      </c>
      <c r="C288" t="s">
        <v>826</v>
      </c>
      <c r="D288" t="s">
        <v>1538</v>
      </c>
      <c r="E288" t="s">
        <v>146</v>
      </c>
      <c r="F288" t="s">
        <v>2114</v>
      </c>
      <c r="G288">
        <v>50</v>
      </c>
      <c r="H288">
        <v>3.17</v>
      </c>
      <c r="I288">
        <f t="shared" si="4"/>
        <v>158.5</v>
      </c>
      <c r="J288">
        <v>30.998226800000001</v>
      </c>
      <c r="K288">
        <v>121.43</v>
      </c>
      <c r="M288" t="s">
        <v>1333</v>
      </c>
      <c r="O288" t="s">
        <v>2247</v>
      </c>
      <c r="P288" t="s">
        <v>2124</v>
      </c>
      <c r="R288" t="s">
        <v>137</v>
      </c>
      <c r="S288" t="s">
        <v>2117</v>
      </c>
      <c r="U288" t="s">
        <v>2248</v>
      </c>
      <c r="X288" t="s">
        <v>1007</v>
      </c>
      <c r="AC288" t="s">
        <v>124</v>
      </c>
      <c r="AD288" t="s">
        <v>1009</v>
      </c>
      <c r="AE288">
        <v>0</v>
      </c>
      <c r="AH288" t="s">
        <v>1545</v>
      </c>
      <c r="AQ288">
        <v>0</v>
      </c>
      <c r="AR288" t="s">
        <v>1007</v>
      </c>
      <c r="AS288">
        <v>0</v>
      </c>
      <c r="AT288">
        <v>0</v>
      </c>
      <c r="AW288">
        <v>0</v>
      </c>
      <c r="AZ288">
        <v>0</v>
      </c>
      <c r="BC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1</v>
      </c>
      <c r="CH288">
        <v>0</v>
      </c>
      <c r="CI288">
        <v>0</v>
      </c>
      <c r="CJ288">
        <v>0</v>
      </c>
      <c r="CK288">
        <v>0</v>
      </c>
      <c r="CL288">
        <v>0</v>
      </c>
      <c r="CM288">
        <v>0</v>
      </c>
      <c r="CN288">
        <v>0</v>
      </c>
      <c r="CO288">
        <v>0</v>
      </c>
      <c r="CP288">
        <v>0</v>
      </c>
      <c r="CQ288">
        <v>0</v>
      </c>
    </row>
    <row r="289" spans="1:95" hidden="1">
      <c r="A289" t="s">
        <v>2249</v>
      </c>
      <c r="B289" t="s">
        <v>985</v>
      </c>
      <c r="C289" t="s">
        <v>2176</v>
      </c>
      <c r="D289" t="s">
        <v>2176</v>
      </c>
      <c r="E289" t="s">
        <v>146</v>
      </c>
      <c r="F289" t="s">
        <v>2250</v>
      </c>
      <c r="G289">
        <v>600000</v>
      </c>
      <c r="H289">
        <v>0</v>
      </c>
      <c r="I289">
        <f t="shared" si="4"/>
        <v>0</v>
      </c>
      <c r="J289">
        <v>37.100850000000001</v>
      </c>
      <c r="K289">
        <v>15.12</v>
      </c>
      <c r="M289" t="s">
        <v>672</v>
      </c>
      <c r="O289" t="s">
        <v>2211</v>
      </c>
      <c r="P289" t="s">
        <v>2251</v>
      </c>
      <c r="R289" t="s">
        <v>1803</v>
      </c>
      <c r="S289" t="s">
        <v>2252</v>
      </c>
      <c r="U289" t="s">
        <v>808</v>
      </c>
      <c r="X289" t="s">
        <v>1007</v>
      </c>
      <c r="Y289" t="s">
        <v>1806</v>
      </c>
      <c r="Z289" t="s">
        <v>92</v>
      </c>
      <c r="AC289" t="s">
        <v>112</v>
      </c>
      <c r="AD289" t="s">
        <v>1806</v>
      </c>
      <c r="AE289">
        <v>0</v>
      </c>
      <c r="AL289" t="s">
        <v>1806</v>
      </c>
      <c r="AQ289">
        <v>0</v>
      </c>
      <c r="AS289">
        <v>0</v>
      </c>
      <c r="AT289">
        <v>0</v>
      </c>
      <c r="AW289">
        <v>0</v>
      </c>
      <c r="AZ289">
        <v>0</v>
      </c>
      <c r="BC289">
        <v>0</v>
      </c>
      <c r="BO289">
        <v>0</v>
      </c>
      <c r="BP289">
        <v>0</v>
      </c>
      <c r="BQ289">
        <v>0</v>
      </c>
      <c r="BR289">
        <v>0</v>
      </c>
      <c r="BS289">
        <v>0</v>
      </c>
      <c r="BT289">
        <v>0</v>
      </c>
      <c r="BU289">
        <v>1</v>
      </c>
      <c r="BV289">
        <v>1</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row>
    <row r="290" spans="1:95" hidden="1">
      <c r="A290" t="s">
        <v>2253</v>
      </c>
      <c r="B290" t="s">
        <v>985</v>
      </c>
      <c r="C290" t="s">
        <v>2176</v>
      </c>
      <c r="D290" t="s">
        <v>2176</v>
      </c>
      <c r="E290" t="s">
        <v>146</v>
      </c>
      <c r="F290" t="s">
        <v>2254</v>
      </c>
      <c r="G290">
        <v>330000</v>
      </c>
      <c r="H290">
        <v>0</v>
      </c>
      <c r="I290">
        <f t="shared" si="4"/>
        <v>0</v>
      </c>
      <c r="J290">
        <v>44.126063199999997</v>
      </c>
      <c r="K290">
        <v>11.06</v>
      </c>
      <c r="M290" t="s">
        <v>672</v>
      </c>
      <c r="O290" t="s">
        <v>2255</v>
      </c>
      <c r="P290" t="s">
        <v>2256</v>
      </c>
      <c r="R290" t="s">
        <v>1803</v>
      </c>
      <c r="S290" t="s">
        <v>2192</v>
      </c>
      <c r="U290" t="s">
        <v>2257</v>
      </c>
      <c r="X290" t="s">
        <v>1007</v>
      </c>
      <c r="Y290" t="s">
        <v>2258</v>
      </c>
      <c r="Z290" t="s">
        <v>92</v>
      </c>
      <c r="AA290" t="s">
        <v>93</v>
      </c>
      <c r="AC290" t="s">
        <v>112</v>
      </c>
      <c r="AD290" t="s">
        <v>1806</v>
      </c>
      <c r="AE290">
        <v>0</v>
      </c>
      <c r="AQ290">
        <v>0</v>
      </c>
      <c r="AR290" t="s">
        <v>2259</v>
      </c>
      <c r="AS290">
        <v>0</v>
      </c>
      <c r="AT290">
        <v>0</v>
      </c>
      <c r="AW290">
        <v>0</v>
      </c>
      <c r="AZ290">
        <v>0</v>
      </c>
      <c r="BC290">
        <v>0</v>
      </c>
      <c r="BO290">
        <v>0</v>
      </c>
      <c r="BP290">
        <v>0</v>
      </c>
      <c r="BQ290">
        <v>0</v>
      </c>
      <c r="BR290">
        <v>0</v>
      </c>
      <c r="BS290">
        <v>0</v>
      </c>
      <c r="BT290">
        <v>0</v>
      </c>
      <c r="BU290">
        <v>1</v>
      </c>
      <c r="BV290">
        <v>1</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row>
    <row r="291" spans="1:95" hidden="1">
      <c r="A291" t="s">
        <v>2260</v>
      </c>
      <c r="B291" t="s">
        <v>985</v>
      </c>
      <c r="C291" t="s">
        <v>2176</v>
      </c>
      <c r="D291" t="s">
        <v>2176</v>
      </c>
      <c r="E291" t="s">
        <v>146</v>
      </c>
      <c r="F291" t="s">
        <v>2261</v>
      </c>
      <c r="G291">
        <v>134000</v>
      </c>
      <c r="H291">
        <v>0</v>
      </c>
      <c r="I291">
        <f t="shared" si="4"/>
        <v>0</v>
      </c>
      <c r="J291">
        <v>44.243965899999999</v>
      </c>
      <c r="K291">
        <v>7.4</v>
      </c>
      <c r="M291" t="s">
        <v>672</v>
      </c>
      <c r="O291" t="s">
        <v>2262</v>
      </c>
      <c r="P291" t="s">
        <v>2263</v>
      </c>
      <c r="R291" t="s">
        <v>1803</v>
      </c>
      <c r="S291" t="s">
        <v>2264</v>
      </c>
      <c r="U291" t="s">
        <v>2265</v>
      </c>
      <c r="X291" t="s">
        <v>1007</v>
      </c>
      <c r="Y291" t="s">
        <v>1806</v>
      </c>
      <c r="Z291" t="s">
        <v>92</v>
      </c>
      <c r="AA291" t="s">
        <v>93</v>
      </c>
      <c r="AC291" t="s">
        <v>112</v>
      </c>
      <c r="AD291" t="s">
        <v>1806</v>
      </c>
      <c r="AE291">
        <v>0</v>
      </c>
      <c r="AL291" t="s">
        <v>1806</v>
      </c>
      <c r="AQ291">
        <v>0</v>
      </c>
      <c r="AS291">
        <v>0</v>
      </c>
      <c r="AT291">
        <v>0</v>
      </c>
      <c r="AW291">
        <v>0</v>
      </c>
      <c r="AZ291">
        <v>0</v>
      </c>
      <c r="BC291">
        <v>0</v>
      </c>
      <c r="BO291">
        <v>0</v>
      </c>
      <c r="BP291">
        <v>0</v>
      </c>
      <c r="BQ291">
        <v>0</v>
      </c>
      <c r="BR291">
        <v>0</v>
      </c>
      <c r="BS291">
        <v>0</v>
      </c>
      <c r="BT291">
        <v>0</v>
      </c>
      <c r="BU291">
        <v>1</v>
      </c>
      <c r="BV291">
        <v>1</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row>
    <row r="292" spans="1:95" hidden="1">
      <c r="A292" t="s">
        <v>2266</v>
      </c>
      <c r="B292" t="s">
        <v>985</v>
      </c>
      <c r="C292" t="s">
        <v>2176</v>
      </c>
      <c r="D292" t="s">
        <v>2176</v>
      </c>
      <c r="E292" t="s">
        <v>146</v>
      </c>
      <c r="F292" t="s">
        <v>2267</v>
      </c>
      <c r="G292">
        <v>568000</v>
      </c>
      <c r="H292">
        <v>0</v>
      </c>
      <c r="I292">
        <f t="shared" si="4"/>
        <v>0</v>
      </c>
      <c r="J292">
        <v>46.055103600000002</v>
      </c>
      <c r="K292">
        <v>10.35</v>
      </c>
      <c r="M292" t="s">
        <v>672</v>
      </c>
      <c r="O292" t="s">
        <v>2268</v>
      </c>
      <c r="P292" t="s">
        <v>2206</v>
      </c>
      <c r="R292" t="s">
        <v>1803</v>
      </c>
      <c r="S292" t="s">
        <v>2269</v>
      </c>
      <c r="U292" t="s">
        <v>2270</v>
      </c>
      <c r="V292" t="s">
        <v>2219</v>
      </c>
      <c r="X292" t="s">
        <v>1007</v>
      </c>
      <c r="Y292" t="s">
        <v>1806</v>
      </c>
      <c r="Z292" t="s">
        <v>92</v>
      </c>
      <c r="AA292" t="s">
        <v>93</v>
      </c>
      <c r="AC292" t="s">
        <v>112</v>
      </c>
      <c r="AD292" t="s">
        <v>1806</v>
      </c>
      <c r="AE292">
        <v>0</v>
      </c>
      <c r="AQ292">
        <v>0</v>
      </c>
      <c r="AR292" t="s">
        <v>2271</v>
      </c>
      <c r="AS292">
        <v>0</v>
      </c>
      <c r="AT292">
        <v>0</v>
      </c>
      <c r="AW292">
        <v>0</v>
      </c>
      <c r="AZ292">
        <v>0</v>
      </c>
      <c r="BC292">
        <v>0</v>
      </c>
      <c r="BO292">
        <v>0</v>
      </c>
      <c r="BP292">
        <v>0</v>
      </c>
      <c r="BQ292">
        <v>0</v>
      </c>
      <c r="BR292">
        <v>0</v>
      </c>
      <c r="BS292">
        <v>0</v>
      </c>
      <c r="BT292">
        <v>0</v>
      </c>
      <c r="BU292">
        <v>1</v>
      </c>
      <c r="BV292">
        <v>1</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row>
    <row r="293" spans="1:95" hidden="1">
      <c r="A293" t="s">
        <v>2272</v>
      </c>
      <c r="B293" t="s">
        <v>985</v>
      </c>
      <c r="C293" t="s">
        <v>2176</v>
      </c>
      <c r="D293" t="s">
        <v>2176</v>
      </c>
      <c r="E293" t="s">
        <v>146</v>
      </c>
      <c r="F293" t="s">
        <v>2273</v>
      </c>
      <c r="G293">
        <v>709000</v>
      </c>
      <c r="H293">
        <v>0</v>
      </c>
      <c r="I293">
        <f t="shared" si="4"/>
        <v>0</v>
      </c>
      <c r="J293">
        <v>14.35</v>
      </c>
      <c r="K293">
        <v>121.57</v>
      </c>
      <c r="M293" t="s">
        <v>672</v>
      </c>
      <c r="O293" t="s">
        <v>2274</v>
      </c>
      <c r="P293" t="s">
        <v>2275</v>
      </c>
      <c r="R293" t="s">
        <v>2276</v>
      </c>
      <c r="S293" t="s">
        <v>2277</v>
      </c>
      <c r="U293" t="s">
        <v>2278</v>
      </c>
      <c r="V293" t="s">
        <v>2279</v>
      </c>
      <c r="X293" t="s">
        <v>1007</v>
      </c>
      <c r="AC293" t="s">
        <v>95</v>
      </c>
      <c r="AD293" t="s">
        <v>2280</v>
      </c>
      <c r="AE293">
        <v>50</v>
      </c>
      <c r="AF293" t="s">
        <v>2281</v>
      </c>
      <c r="AG293">
        <v>50</v>
      </c>
      <c r="AM293" t="s">
        <v>2282</v>
      </c>
      <c r="AQ293">
        <v>0</v>
      </c>
      <c r="AS293">
        <v>0</v>
      </c>
      <c r="AT293">
        <v>0</v>
      </c>
      <c r="AW293">
        <v>0</v>
      </c>
      <c r="AZ293">
        <v>0</v>
      </c>
      <c r="BC293">
        <v>0</v>
      </c>
      <c r="BO293">
        <v>0</v>
      </c>
      <c r="BP293">
        <v>0</v>
      </c>
      <c r="BQ293">
        <v>0</v>
      </c>
      <c r="BR293">
        <v>0</v>
      </c>
      <c r="BS293">
        <v>0</v>
      </c>
      <c r="BT293">
        <v>0</v>
      </c>
      <c r="BU293">
        <v>1</v>
      </c>
      <c r="BV293">
        <v>1</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row>
    <row r="294" spans="1:95" hidden="1">
      <c r="A294" t="s">
        <v>2283</v>
      </c>
      <c r="B294" t="s">
        <v>985</v>
      </c>
      <c r="C294" t="s">
        <v>2176</v>
      </c>
      <c r="D294" t="s">
        <v>2176</v>
      </c>
      <c r="E294" t="s">
        <v>146</v>
      </c>
      <c r="F294" t="s">
        <v>2284</v>
      </c>
      <c r="G294">
        <v>53000</v>
      </c>
      <c r="H294">
        <v>0</v>
      </c>
      <c r="I294">
        <f t="shared" si="4"/>
        <v>0</v>
      </c>
      <c r="J294">
        <v>43.900407999999999</v>
      </c>
      <c r="K294">
        <v>25.97</v>
      </c>
      <c r="M294" t="s">
        <v>2143</v>
      </c>
      <c r="O294" t="s">
        <v>2285</v>
      </c>
      <c r="P294" t="s">
        <v>2286</v>
      </c>
      <c r="R294" t="s">
        <v>408</v>
      </c>
      <c r="S294" t="s">
        <v>2287</v>
      </c>
      <c r="U294" t="s">
        <v>2288</v>
      </c>
      <c r="X294" t="s">
        <v>1007</v>
      </c>
      <c r="AC294" t="s">
        <v>95</v>
      </c>
      <c r="AD294" t="s">
        <v>2289</v>
      </c>
      <c r="AE294">
        <v>0</v>
      </c>
      <c r="AL294" t="s">
        <v>2289</v>
      </c>
      <c r="AQ294">
        <v>0</v>
      </c>
      <c r="AR294" t="s">
        <v>2290</v>
      </c>
      <c r="AS294">
        <v>0</v>
      </c>
      <c r="AT294">
        <v>0</v>
      </c>
      <c r="AW294">
        <v>0</v>
      </c>
      <c r="AZ294">
        <v>0</v>
      </c>
      <c r="BC294">
        <v>0</v>
      </c>
      <c r="BO294">
        <v>0</v>
      </c>
      <c r="BP294">
        <v>0</v>
      </c>
      <c r="BQ294">
        <v>0</v>
      </c>
      <c r="BR294">
        <v>0</v>
      </c>
      <c r="BS294">
        <v>0</v>
      </c>
      <c r="BT294">
        <v>0</v>
      </c>
      <c r="BU294">
        <v>1</v>
      </c>
      <c r="BV294">
        <v>1</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row>
    <row r="295" spans="1:95" hidden="1">
      <c r="A295" t="s">
        <v>2291</v>
      </c>
      <c r="B295" t="s">
        <v>985</v>
      </c>
      <c r="C295" t="s">
        <v>2176</v>
      </c>
      <c r="D295" t="s">
        <v>2176</v>
      </c>
      <c r="E295" t="s">
        <v>146</v>
      </c>
      <c r="F295" t="s">
        <v>2177</v>
      </c>
      <c r="G295">
        <v>111000</v>
      </c>
      <c r="H295">
        <v>0</v>
      </c>
      <c r="I295">
        <f t="shared" si="4"/>
        <v>0</v>
      </c>
      <c r="J295">
        <v>40.195346000000001</v>
      </c>
      <c r="K295">
        <v>-6.16</v>
      </c>
      <c r="M295" t="s">
        <v>2143</v>
      </c>
      <c r="O295" t="s">
        <v>2292</v>
      </c>
      <c r="P295" t="s">
        <v>2293</v>
      </c>
      <c r="R295" t="s">
        <v>607</v>
      </c>
      <c r="S295" t="s">
        <v>2186</v>
      </c>
      <c r="U295" t="s">
        <v>2294</v>
      </c>
      <c r="X295" t="s">
        <v>1007</v>
      </c>
      <c r="AA295" t="s">
        <v>93</v>
      </c>
      <c r="AC295" t="s">
        <v>95</v>
      </c>
      <c r="AD295" t="s">
        <v>2182</v>
      </c>
      <c r="AE295">
        <v>0</v>
      </c>
      <c r="AQ295">
        <v>0</v>
      </c>
      <c r="AR295" t="s">
        <v>1007</v>
      </c>
      <c r="AS295">
        <v>0</v>
      </c>
      <c r="AT295">
        <v>0</v>
      </c>
      <c r="AW295">
        <v>0</v>
      </c>
      <c r="AZ295">
        <v>0</v>
      </c>
      <c r="BC295">
        <v>0</v>
      </c>
      <c r="BO295">
        <v>0</v>
      </c>
      <c r="BP295">
        <v>0</v>
      </c>
      <c r="BQ295">
        <v>0</v>
      </c>
      <c r="BR295">
        <v>0</v>
      </c>
      <c r="BS295">
        <v>0</v>
      </c>
      <c r="BT295">
        <v>0</v>
      </c>
      <c r="BU295">
        <v>1</v>
      </c>
      <c r="BV295">
        <v>1</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row>
    <row r="296" spans="1:95" hidden="1">
      <c r="A296" t="s">
        <v>2295</v>
      </c>
      <c r="B296" t="s">
        <v>985</v>
      </c>
      <c r="C296" t="s">
        <v>2176</v>
      </c>
      <c r="D296" t="s">
        <v>2176</v>
      </c>
      <c r="E296" t="s">
        <v>146</v>
      </c>
      <c r="F296" t="s">
        <v>2177</v>
      </c>
      <c r="G296">
        <v>3600</v>
      </c>
      <c r="H296">
        <v>0</v>
      </c>
      <c r="I296">
        <f t="shared" si="4"/>
        <v>0</v>
      </c>
      <c r="J296">
        <v>36.955579999999998</v>
      </c>
      <c r="K296">
        <v>-4.8</v>
      </c>
      <c r="M296" t="s">
        <v>2143</v>
      </c>
      <c r="O296" t="s">
        <v>2296</v>
      </c>
      <c r="P296" t="s">
        <v>2297</v>
      </c>
      <c r="R296" t="s">
        <v>607</v>
      </c>
      <c r="S296" t="s">
        <v>2298</v>
      </c>
      <c r="U296" t="s">
        <v>2299</v>
      </c>
      <c r="X296" t="s">
        <v>1007</v>
      </c>
      <c r="AA296" t="s">
        <v>93</v>
      </c>
      <c r="AC296" t="s">
        <v>95</v>
      </c>
      <c r="AD296" t="s">
        <v>611</v>
      </c>
      <c r="AE296">
        <v>0</v>
      </c>
      <c r="AQ296">
        <v>0</v>
      </c>
      <c r="AR296" t="s">
        <v>1007</v>
      </c>
      <c r="AS296">
        <v>0</v>
      </c>
      <c r="AT296">
        <v>0</v>
      </c>
      <c r="AW296">
        <v>0</v>
      </c>
      <c r="AZ296">
        <v>0</v>
      </c>
      <c r="BC296">
        <v>0</v>
      </c>
      <c r="BO296">
        <v>0</v>
      </c>
      <c r="BP296">
        <v>0</v>
      </c>
      <c r="BQ296">
        <v>0</v>
      </c>
      <c r="BR296">
        <v>0</v>
      </c>
      <c r="BS296">
        <v>0</v>
      </c>
      <c r="BT296">
        <v>0</v>
      </c>
      <c r="BU296">
        <v>1</v>
      </c>
      <c r="BV296">
        <v>1</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row>
    <row r="297" spans="1:95" hidden="1">
      <c r="A297" t="s">
        <v>2300</v>
      </c>
      <c r="B297" t="s">
        <v>985</v>
      </c>
      <c r="C297" t="s">
        <v>2176</v>
      </c>
      <c r="D297" t="s">
        <v>2176</v>
      </c>
      <c r="E297" t="s">
        <v>146</v>
      </c>
      <c r="F297" t="s">
        <v>2177</v>
      </c>
      <c r="G297">
        <v>54000</v>
      </c>
      <c r="H297">
        <v>0</v>
      </c>
      <c r="I297">
        <f t="shared" si="4"/>
        <v>0</v>
      </c>
      <c r="J297">
        <v>40.195346000000001</v>
      </c>
      <c r="K297">
        <v>-6.16</v>
      </c>
      <c r="M297" t="s">
        <v>2143</v>
      </c>
      <c r="O297" t="s">
        <v>2301</v>
      </c>
      <c r="P297" t="s">
        <v>2293</v>
      </c>
      <c r="R297" t="s">
        <v>607</v>
      </c>
      <c r="S297" t="s">
        <v>2180</v>
      </c>
      <c r="U297" t="s">
        <v>2294</v>
      </c>
      <c r="X297" t="s">
        <v>1007</v>
      </c>
      <c r="AA297" t="s">
        <v>93</v>
      </c>
      <c r="AC297" t="s">
        <v>95</v>
      </c>
      <c r="AD297" t="s">
        <v>2182</v>
      </c>
      <c r="AE297">
        <v>0</v>
      </c>
      <c r="AQ297">
        <v>0</v>
      </c>
      <c r="AR297" t="s">
        <v>1007</v>
      </c>
      <c r="AS297">
        <v>0</v>
      </c>
      <c r="AT297">
        <v>0</v>
      </c>
      <c r="AW297">
        <v>0</v>
      </c>
      <c r="AZ297">
        <v>0</v>
      </c>
      <c r="BC297">
        <v>0</v>
      </c>
      <c r="BO297">
        <v>0</v>
      </c>
      <c r="BP297">
        <v>0</v>
      </c>
      <c r="BQ297">
        <v>0</v>
      </c>
      <c r="BR297">
        <v>0</v>
      </c>
      <c r="BS297">
        <v>0</v>
      </c>
      <c r="BT297">
        <v>0</v>
      </c>
      <c r="BU297">
        <v>1</v>
      </c>
      <c r="BV297">
        <v>1</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row>
    <row r="298" spans="1:95" hidden="1">
      <c r="A298" t="s">
        <v>2302</v>
      </c>
      <c r="B298" t="s">
        <v>985</v>
      </c>
      <c r="C298" t="s">
        <v>2176</v>
      </c>
      <c r="D298" t="s">
        <v>2176</v>
      </c>
      <c r="E298" t="s">
        <v>146</v>
      </c>
      <c r="F298" t="s">
        <v>2303</v>
      </c>
      <c r="G298">
        <v>14000</v>
      </c>
      <c r="H298">
        <v>0</v>
      </c>
      <c r="I298">
        <f t="shared" si="4"/>
        <v>0</v>
      </c>
      <c r="J298">
        <v>37.937530000000002</v>
      </c>
      <c r="K298">
        <v>-5.78</v>
      </c>
      <c r="M298" t="s">
        <v>2143</v>
      </c>
      <c r="O298" t="s">
        <v>2304</v>
      </c>
      <c r="P298" t="s">
        <v>2305</v>
      </c>
      <c r="R298" t="s">
        <v>607</v>
      </c>
      <c r="S298" t="s">
        <v>2306</v>
      </c>
      <c r="U298" t="s">
        <v>2197</v>
      </c>
      <c r="X298" t="s">
        <v>1007</v>
      </c>
      <c r="AA298" t="s">
        <v>93</v>
      </c>
      <c r="AC298" t="s">
        <v>95</v>
      </c>
      <c r="AD298" t="s">
        <v>611</v>
      </c>
      <c r="AE298">
        <v>0</v>
      </c>
      <c r="AQ298">
        <v>0</v>
      </c>
      <c r="AR298" t="s">
        <v>1007</v>
      </c>
      <c r="AS298">
        <v>0</v>
      </c>
      <c r="AT298">
        <v>0</v>
      </c>
      <c r="AW298">
        <v>0</v>
      </c>
      <c r="AZ298">
        <v>0</v>
      </c>
      <c r="BC298">
        <v>0</v>
      </c>
      <c r="BO298">
        <v>0</v>
      </c>
      <c r="BP298">
        <v>0</v>
      </c>
      <c r="BQ298">
        <v>0</v>
      </c>
      <c r="BR298">
        <v>0</v>
      </c>
      <c r="BS298">
        <v>0</v>
      </c>
      <c r="BT298">
        <v>0</v>
      </c>
      <c r="BU298">
        <v>1</v>
      </c>
      <c r="BV298">
        <v>1</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row>
    <row r="299" spans="1:95" hidden="1">
      <c r="A299" t="s">
        <v>2307</v>
      </c>
      <c r="B299" t="s">
        <v>985</v>
      </c>
      <c r="C299" t="s">
        <v>2176</v>
      </c>
      <c r="D299" t="s">
        <v>2176</v>
      </c>
      <c r="E299" t="s">
        <v>146</v>
      </c>
      <c r="F299" t="s">
        <v>2308</v>
      </c>
      <c r="G299">
        <v>315000</v>
      </c>
      <c r="H299">
        <v>0</v>
      </c>
      <c r="I299">
        <f t="shared" si="4"/>
        <v>0</v>
      </c>
      <c r="J299">
        <v>42.310336999999997</v>
      </c>
      <c r="K299">
        <v>-7.23</v>
      </c>
      <c r="M299" t="s">
        <v>2143</v>
      </c>
      <c r="O299" t="s">
        <v>2309</v>
      </c>
      <c r="P299" t="s">
        <v>2310</v>
      </c>
      <c r="R299" t="s">
        <v>607</v>
      </c>
      <c r="S299" t="s">
        <v>2186</v>
      </c>
      <c r="U299" t="s">
        <v>2208</v>
      </c>
      <c r="X299" t="s">
        <v>1007</v>
      </c>
      <c r="AA299" t="s">
        <v>93</v>
      </c>
      <c r="AC299" t="s">
        <v>95</v>
      </c>
      <c r="AD299" t="s">
        <v>2182</v>
      </c>
      <c r="AE299">
        <v>0</v>
      </c>
      <c r="AQ299">
        <v>0</v>
      </c>
      <c r="AR299" t="s">
        <v>1007</v>
      </c>
      <c r="AS299">
        <v>0</v>
      </c>
      <c r="AT299">
        <v>0</v>
      </c>
      <c r="AW299">
        <v>0</v>
      </c>
      <c r="AZ299">
        <v>0</v>
      </c>
      <c r="BC299">
        <v>0</v>
      </c>
      <c r="BO299">
        <v>0</v>
      </c>
      <c r="BP299">
        <v>0</v>
      </c>
      <c r="BQ299">
        <v>0</v>
      </c>
      <c r="BR299">
        <v>0</v>
      </c>
      <c r="BS299">
        <v>0</v>
      </c>
      <c r="BT299">
        <v>0</v>
      </c>
      <c r="BU299">
        <v>1</v>
      </c>
      <c r="BV299">
        <v>1</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row>
    <row r="300" spans="1:95" hidden="1">
      <c r="A300" t="s">
        <v>2311</v>
      </c>
      <c r="B300" t="s">
        <v>985</v>
      </c>
      <c r="C300" t="s">
        <v>2176</v>
      </c>
      <c r="D300" t="s">
        <v>2176</v>
      </c>
      <c r="E300" t="s">
        <v>146</v>
      </c>
      <c r="F300" t="s">
        <v>2312</v>
      </c>
      <c r="G300">
        <v>133000</v>
      </c>
      <c r="H300">
        <v>0</v>
      </c>
      <c r="I300">
        <f t="shared" si="4"/>
        <v>0</v>
      </c>
      <c r="J300">
        <v>43.250439299999996</v>
      </c>
      <c r="K300">
        <v>-5.98</v>
      </c>
      <c r="M300" t="s">
        <v>2143</v>
      </c>
      <c r="O300" t="s">
        <v>2313</v>
      </c>
      <c r="P300" t="s">
        <v>2314</v>
      </c>
      <c r="R300" t="s">
        <v>607</v>
      </c>
      <c r="S300" t="s">
        <v>2315</v>
      </c>
      <c r="U300" t="s">
        <v>549</v>
      </c>
      <c r="V300" t="s">
        <v>2316</v>
      </c>
      <c r="X300" t="s">
        <v>1007</v>
      </c>
      <c r="Y300" t="s">
        <v>2317</v>
      </c>
      <c r="Z300" t="s">
        <v>92</v>
      </c>
      <c r="AA300" t="s">
        <v>93</v>
      </c>
      <c r="AC300" t="s">
        <v>95</v>
      </c>
      <c r="AD300" t="s">
        <v>2317</v>
      </c>
      <c r="AE300">
        <v>0</v>
      </c>
      <c r="AQ300">
        <v>0</v>
      </c>
      <c r="AR300" t="s">
        <v>1007</v>
      </c>
      <c r="AS300">
        <v>0</v>
      </c>
      <c r="AT300">
        <v>0</v>
      </c>
      <c r="AW300">
        <v>0</v>
      </c>
      <c r="AZ300">
        <v>0</v>
      </c>
      <c r="BC300">
        <v>0</v>
      </c>
      <c r="BO300">
        <v>0</v>
      </c>
      <c r="BP300">
        <v>0</v>
      </c>
      <c r="BQ300">
        <v>0</v>
      </c>
      <c r="BR300">
        <v>0</v>
      </c>
      <c r="BS300">
        <v>0</v>
      </c>
      <c r="BT300">
        <v>0</v>
      </c>
      <c r="BU300">
        <v>1</v>
      </c>
      <c r="BV300">
        <v>1</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row>
    <row r="301" spans="1:95" hidden="1">
      <c r="A301" t="s">
        <v>2318</v>
      </c>
      <c r="B301" t="s">
        <v>985</v>
      </c>
      <c r="C301" t="s">
        <v>2176</v>
      </c>
      <c r="D301" t="s">
        <v>2176</v>
      </c>
      <c r="E301" t="s">
        <v>146</v>
      </c>
      <c r="F301" t="s">
        <v>2177</v>
      </c>
      <c r="G301">
        <v>132000</v>
      </c>
      <c r="H301">
        <v>0</v>
      </c>
      <c r="I301">
        <f t="shared" si="4"/>
        <v>0</v>
      </c>
      <c r="J301">
        <v>40.198976799999997</v>
      </c>
      <c r="K301">
        <v>-3.8</v>
      </c>
      <c r="M301" t="s">
        <v>2143</v>
      </c>
      <c r="O301" t="s">
        <v>2319</v>
      </c>
      <c r="P301" t="s">
        <v>2320</v>
      </c>
      <c r="R301" t="s">
        <v>607</v>
      </c>
      <c r="S301" t="s">
        <v>2186</v>
      </c>
      <c r="U301" t="s">
        <v>2197</v>
      </c>
      <c r="X301" t="s">
        <v>1007</v>
      </c>
      <c r="AA301" t="s">
        <v>93</v>
      </c>
      <c r="AC301" t="s">
        <v>95</v>
      </c>
      <c r="AD301" t="s">
        <v>2182</v>
      </c>
      <c r="AE301">
        <v>0</v>
      </c>
      <c r="AQ301">
        <v>0</v>
      </c>
      <c r="AR301" t="s">
        <v>1007</v>
      </c>
      <c r="AS301">
        <v>0</v>
      </c>
      <c r="AT301">
        <v>0</v>
      </c>
      <c r="AW301">
        <v>0</v>
      </c>
      <c r="AZ301">
        <v>0</v>
      </c>
      <c r="BC301">
        <v>0</v>
      </c>
      <c r="BO301">
        <v>0</v>
      </c>
      <c r="BP301">
        <v>0</v>
      </c>
      <c r="BQ301">
        <v>0</v>
      </c>
      <c r="BR301">
        <v>0</v>
      </c>
      <c r="BS301">
        <v>0</v>
      </c>
      <c r="BT301">
        <v>0</v>
      </c>
      <c r="BU301">
        <v>1</v>
      </c>
      <c r="BV301">
        <v>1</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row>
    <row r="302" spans="1:95" hidden="1">
      <c r="A302" t="s">
        <v>2321</v>
      </c>
      <c r="B302" t="s">
        <v>904</v>
      </c>
      <c r="C302" t="s">
        <v>826</v>
      </c>
      <c r="D302" t="s">
        <v>826</v>
      </c>
      <c r="E302" t="s">
        <v>146</v>
      </c>
      <c r="F302" t="s">
        <v>2322</v>
      </c>
      <c r="G302">
        <v>30</v>
      </c>
      <c r="H302">
        <v>0.93</v>
      </c>
      <c r="I302">
        <f t="shared" si="4"/>
        <v>27.900000000000002</v>
      </c>
      <c r="J302">
        <v>48.230809999999998</v>
      </c>
      <c r="K302">
        <v>9.4600000000000009</v>
      </c>
      <c r="M302" t="s">
        <v>1394</v>
      </c>
      <c r="O302" t="s">
        <v>2323</v>
      </c>
      <c r="P302" t="s">
        <v>2323</v>
      </c>
      <c r="R302" t="s">
        <v>303</v>
      </c>
      <c r="S302" t="s">
        <v>2324</v>
      </c>
      <c r="U302" t="s">
        <v>2325</v>
      </c>
      <c r="X302" t="s">
        <v>1007</v>
      </c>
      <c r="Y302" t="s">
        <v>2326</v>
      </c>
      <c r="Z302" t="s">
        <v>92</v>
      </c>
      <c r="AC302" t="s">
        <v>112</v>
      </c>
      <c r="AD302" t="s">
        <v>2326</v>
      </c>
      <c r="AE302">
        <v>0</v>
      </c>
      <c r="AQ302">
        <v>0</v>
      </c>
      <c r="AR302" t="s">
        <v>2327</v>
      </c>
      <c r="AS302">
        <v>0</v>
      </c>
      <c r="AT302">
        <v>0</v>
      </c>
      <c r="AW302">
        <v>0</v>
      </c>
      <c r="AZ302">
        <v>0</v>
      </c>
      <c r="BC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1</v>
      </c>
    </row>
    <row r="303" spans="1:95" hidden="1">
      <c r="A303" t="s">
        <v>2328</v>
      </c>
      <c r="B303" t="s">
        <v>904</v>
      </c>
      <c r="C303" t="s">
        <v>1313</v>
      </c>
      <c r="D303" t="s">
        <v>1112</v>
      </c>
      <c r="E303" t="s">
        <v>146</v>
      </c>
      <c r="F303" t="s">
        <v>1801</v>
      </c>
      <c r="G303">
        <v>10</v>
      </c>
      <c r="H303">
        <v>10</v>
      </c>
      <c r="I303">
        <f t="shared" si="4"/>
        <v>100</v>
      </c>
      <c r="J303">
        <v>43.548473000000001</v>
      </c>
      <c r="K303">
        <v>10.31</v>
      </c>
      <c r="M303" t="s">
        <v>2329</v>
      </c>
      <c r="O303" t="s">
        <v>1802</v>
      </c>
      <c r="P303" t="s">
        <v>1802</v>
      </c>
      <c r="R303" t="s">
        <v>1803</v>
      </c>
      <c r="S303" t="s">
        <v>1804</v>
      </c>
      <c r="U303" t="s">
        <v>2330</v>
      </c>
      <c r="X303" t="s">
        <v>1007</v>
      </c>
      <c r="Y303" t="s">
        <v>1806</v>
      </c>
      <c r="Z303" t="s">
        <v>92</v>
      </c>
      <c r="AC303" t="s">
        <v>95</v>
      </c>
      <c r="AD303" t="s">
        <v>2331</v>
      </c>
      <c r="AE303">
        <v>0</v>
      </c>
      <c r="AH303" t="s">
        <v>2331</v>
      </c>
      <c r="AQ303">
        <v>1</v>
      </c>
      <c r="AS303">
        <v>0</v>
      </c>
      <c r="AT303">
        <v>0</v>
      </c>
      <c r="AW303">
        <v>0</v>
      </c>
      <c r="AZ303">
        <v>0</v>
      </c>
      <c r="BC303">
        <v>0</v>
      </c>
      <c r="BD303" t="s">
        <v>1806</v>
      </c>
      <c r="BF303" t="s">
        <v>1808</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1</v>
      </c>
      <c r="CH303">
        <v>1</v>
      </c>
      <c r="CI303">
        <v>0</v>
      </c>
      <c r="CJ303">
        <v>0</v>
      </c>
      <c r="CK303">
        <v>0</v>
      </c>
      <c r="CL303">
        <v>0</v>
      </c>
      <c r="CM303">
        <v>0</v>
      </c>
      <c r="CN303">
        <v>0</v>
      </c>
      <c r="CO303">
        <v>0</v>
      </c>
      <c r="CP303">
        <v>0</v>
      </c>
      <c r="CQ303">
        <v>1</v>
      </c>
    </row>
    <row r="304" spans="1:95" hidden="1">
      <c r="A304" t="s">
        <v>2332</v>
      </c>
      <c r="B304" t="s">
        <v>904</v>
      </c>
      <c r="C304" t="s">
        <v>826</v>
      </c>
      <c r="D304" t="s">
        <v>1538</v>
      </c>
      <c r="E304" t="s">
        <v>146</v>
      </c>
      <c r="F304" t="s">
        <v>2333</v>
      </c>
      <c r="G304">
        <v>30</v>
      </c>
      <c r="H304">
        <v>2</v>
      </c>
      <c r="I304">
        <f t="shared" si="4"/>
        <v>60</v>
      </c>
      <c r="J304">
        <v>34</v>
      </c>
      <c r="K304">
        <v>109</v>
      </c>
      <c r="M304" t="s">
        <v>2334</v>
      </c>
      <c r="O304" t="s">
        <v>2335</v>
      </c>
      <c r="P304" t="s">
        <v>2335</v>
      </c>
      <c r="R304" t="s">
        <v>137</v>
      </c>
      <c r="S304" t="s">
        <v>2336</v>
      </c>
      <c r="T304" t="s">
        <v>2337</v>
      </c>
      <c r="X304" t="s">
        <v>1007</v>
      </c>
      <c r="Y304" t="s">
        <v>2338</v>
      </c>
      <c r="Z304" t="s">
        <v>123</v>
      </c>
      <c r="AC304" t="s">
        <v>112</v>
      </c>
      <c r="AD304" t="s">
        <v>2338</v>
      </c>
      <c r="AE304">
        <v>0</v>
      </c>
      <c r="AQ304">
        <v>0</v>
      </c>
      <c r="AS304">
        <v>0</v>
      </c>
      <c r="AT304">
        <v>0</v>
      </c>
      <c r="AW304">
        <v>0</v>
      </c>
      <c r="AZ304">
        <v>0</v>
      </c>
      <c r="BC304">
        <v>0</v>
      </c>
      <c r="BO304">
        <v>0</v>
      </c>
      <c r="BP304">
        <v>0</v>
      </c>
      <c r="BQ304">
        <v>0</v>
      </c>
      <c r="BR304">
        <v>0</v>
      </c>
      <c r="BS304">
        <v>0</v>
      </c>
      <c r="BT304">
        <v>0</v>
      </c>
      <c r="BU304">
        <v>0</v>
      </c>
      <c r="BV304">
        <v>0</v>
      </c>
      <c r="BW304">
        <v>0</v>
      </c>
      <c r="BX304">
        <v>0</v>
      </c>
      <c r="BY304">
        <v>0</v>
      </c>
      <c r="BZ304">
        <v>0</v>
      </c>
      <c r="CA304">
        <v>0</v>
      </c>
      <c r="CB304">
        <v>0</v>
      </c>
      <c r="CC304">
        <v>0</v>
      </c>
      <c r="CD304">
        <v>1</v>
      </c>
      <c r="CE304">
        <v>0</v>
      </c>
      <c r="CF304">
        <v>0</v>
      </c>
      <c r="CG304">
        <v>1</v>
      </c>
      <c r="CH304">
        <v>1</v>
      </c>
      <c r="CI304">
        <v>0</v>
      </c>
      <c r="CJ304">
        <v>0</v>
      </c>
      <c r="CK304">
        <v>0</v>
      </c>
      <c r="CL304">
        <v>0</v>
      </c>
      <c r="CM304">
        <v>0</v>
      </c>
      <c r="CN304">
        <v>0</v>
      </c>
      <c r="CO304">
        <v>0</v>
      </c>
      <c r="CP304">
        <v>0</v>
      </c>
      <c r="CQ304">
        <v>0</v>
      </c>
    </row>
    <row r="305" spans="1:95" hidden="1">
      <c r="A305" t="s">
        <v>11884</v>
      </c>
      <c r="B305" t="s">
        <v>985</v>
      </c>
      <c r="C305" t="s">
        <v>2176</v>
      </c>
      <c r="D305" t="s">
        <v>2176</v>
      </c>
      <c r="E305" t="s">
        <v>146</v>
      </c>
      <c r="F305" t="s">
        <v>11882</v>
      </c>
      <c r="G305" s="5">
        <v>85000</v>
      </c>
      <c r="I305">
        <f t="shared" si="4"/>
        <v>0</v>
      </c>
      <c r="J305">
        <v>35.113480299999999</v>
      </c>
      <c r="K305">
        <v>-84.06</v>
      </c>
      <c r="M305" t="s">
        <v>672</v>
      </c>
      <c r="O305" t="s">
        <v>2339</v>
      </c>
      <c r="P305" t="s">
        <v>2340</v>
      </c>
      <c r="R305" t="s">
        <v>107</v>
      </c>
      <c r="S305" t="s">
        <v>2341</v>
      </c>
      <c r="U305" t="s">
        <v>2342</v>
      </c>
      <c r="V305" t="s">
        <v>2343</v>
      </c>
      <c r="X305" t="s">
        <v>1007</v>
      </c>
      <c r="AA305" t="s">
        <v>93</v>
      </c>
      <c r="AC305" t="s">
        <v>95</v>
      </c>
      <c r="AD305" t="s">
        <v>2344</v>
      </c>
      <c r="AE305">
        <v>100</v>
      </c>
      <c r="AH305" t="s">
        <v>2345</v>
      </c>
      <c r="AL305" t="s">
        <v>2344</v>
      </c>
      <c r="AQ305">
        <v>0</v>
      </c>
      <c r="AS305">
        <v>0</v>
      </c>
      <c r="AT305">
        <v>0</v>
      </c>
      <c r="AW305">
        <v>0</v>
      </c>
      <c r="AZ305">
        <v>0</v>
      </c>
      <c r="BC305">
        <v>0</v>
      </c>
      <c r="BO305">
        <v>0</v>
      </c>
      <c r="BP305">
        <v>0</v>
      </c>
      <c r="BQ305">
        <v>0</v>
      </c>
      <c r="BR305">
        <v>0</v>
      </c>
      <c r="BS305">
        <v>0</v>
      </c>
      <c r="BT305">
        <v>0</v>
      </c>
      <c r="BU305">
        <v>1</v>
      </c>
      <c r="BV305">
        <v>1</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row>
    <row r="306" spans="1:95" hidden="1">
      <c r="A306" t="s">
        <v>2346</v>
      </c>
      <c r="B306" t="s">
        <v>985</v>
      </c>
      <c r="C306" t="s">
        <v>2176</v>
      </c>
      <c r="D306" t="s">
        <v>2176</v>
      </c>
      <c r="E306" t="s">
        <v>146</v>
      </c>
      <c r="F306" t="s">
        <v>2347</v>
      </c>
      <c r="G306">
        <v>160000</v>
      </c>
      <c r="H306">
        <v>0</v>
      </c>
      <c r="I306">
        <f t="shared" si="4"/>
        <v>0</v>
      </c>
      <c r="J306">
        <v>41.742910899999998</v>
      </c>
      <c r="K306">
        <v>24.39</v>
      </c>
      <c r="M306" t="s">
        <v>672</v>
      </c>
      <c r="O306" t="s">
        <v>2348</v>
      </c>
      <c r="P306" t="s">
        <v>2349</v>
      </c>
      <c r="R306" t="s">
        <v>2350</v>
      </c>
      <c r="S306" t="s">
        <v>2351</v>
      </c>
      <c r="U306" t="s">
        <v>2352</v>
      </c>
      <c r="X306" t="s">
        <v>1007</v>
      </c>
      <c r="Y306" t="s">
        <v>2353</v>
      </c>
      <c r="Z306" t="s">
        <v>123</v>
      </c>
      <c r="AA306" t="s">
        <v>93</v>
      </c>
      <c r="AC306" t="s">
        <v>112</v>
      </c>
      <c r="AD306" t="s">
        <v>2353</v>
      </c>
      <c r="AE306">
        <v>0</v>
      </c>
      <c r="AQ306">
        <v>0</v>
      </c>
      <c r="AR306" t="s">
        <v>2354</v>
      </c>
      <c r="AS306">
        <v>0</v>
      </c>
      <c r="AT306">
        <v>0</v>
      </c>
      <c r="AW306">
        <v>0</v>
      </c>
      <c r="AZ306">
        <v>0</v>
      </c>
      <c r="BC306">
        <v>0</v>
      </c>
      <c r="BO306">
        <v>0</v>
      </c>
      <c r="BP306">
        <v>0</v>
      </c>
      <c r="BQ306">
        <v>0</v>
      </c>
      <c r="BR306">
        <v>0</v>
      </c>
      <c r="BS306">
        <v>0</v>
      </c>
      <c r="BT306">
        <v>0</v>
      </c>
      <c r="BU306">
        <v>1</v>
      </c>
      <c r="BV306">
        <v>1</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row>
    <row r="307" spans="1:95" hidden="1">
      <c r="A307" t="s">
        <v>2355</v>
      </c>
      <c r="B307" t="s">
        <v>904</v>
      </c>
      <c r="C307" t="s">
        <v>905</v>
      </c>
      <c r="D307" t="s">
        <v>2356</v>
      </c>
      <c r="E307" t="s">
        <v>146</v>
      </c>
      <c r="F307" t="s">
        <v>2357</v>
      </c>
      <c r="G307">
        <v>10</v>
      </c>
      <c r="H307">
        <v>5</v>
      </c>
      <c r="I307">
        <f t="shared" si="4"/>
        <v>50</v>
      </c>
      <c r="J307">
        <v>-26</v>
      </c>
      <c r="K307">
        <v>27</v>
      </c>
      <c r="M307" t="s">
        <v>1866</v>
      </c>
      <c r="O307" t="s">
        <v>2358</v>
      </c>
      <c r="P307" t="s">
        <v>2359</v>
      </c>
      <c r="R307" t="s">
        <v>1343</v>
      </c>
      <c r="S307" t="s">
        <v>2360</v>
      </c>
      <c r="U307" t="s">
        <v>2361</v>
      </c>
      <c r="V307" t="s">
        <v>2362</v>
      </c>
      <c r="X307" t="s">
        <v>1007</v>
      </c>
      <c r="Y307" t="s">
        <v>2363</v>
      </c>
      <c r="Z307" t="s">
        <v>123</v>
      </c>
      <c r="AA307" t="s">
        <v>164</v>
      </c>
      <c r="AC307" t="s">
        <v>124</v>
      </c>
      <c r="AD307" t="s">
        <v>2364</v>
      </c>
      <c r="AE307">
        <v>0</v>
      </c>
      <c r="AL307" t="s">
        <v>2365</v>
      </c>
      <c r="AM307" t="s">
        <v>2365</v>
      </c>
      <c r="AQ307">
        <v>20</v>
      </c>
      <c r="AS307">
        <v>60000</v>
      </c>
      <c r="AT307">
        <v>0</v>
      </c>
      <c r="AW307">
        <v>0</v>
      </c>
      <c r="AZ307">
        <v>0</v>
      </c>
      <c r="BC307">
        <v>0</v>
      </c>
      <c r="BO307">
        <v>0</v>
      </c>
      <c r="BP307">
        <v>0</v>
      </c>
      <c r="BQ307">
        <v>1</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row>
    <row r="308" spans="1:95" hidden="1">
      <c r="A308" t="s">
        <v>2366</v>
      </c>
      <c r="B308" t="s">
        <v>985</v>
      </c>
      <c r="C308" t="s">
        <v>2176</v>
      </c>
      <c r="D308" t="s">
        <v>2176</v>
      </c>
      <c r="E308" t="s">
        <v>146</v>
      </c>
      <c r="F308" t="s">
        <v>2367</v>
      </c>
      <c r="G308">
        <v>12000</v>
      </c>
      <c r="H308">
        <v>0</v>
      </c>
      <c r="I308">
        <f t="shared" si="4"/>
        <v>0</v>
      </c>
      <c r="J308">
        <v>19.477921299999998</v>
      </c>
      <c r="K308">
        <v>75.37</v>
      </c>
      <c r="M308" t="s">
        <v>672</v>
      </c>
      <c r="O308" t="s">
        <v>2368</v>
      </c>
      <c r="P308" t="s">
        <v>2369</v>
      </c>
      <c r="R308" t="s">
        <v>1183</v>
      </c>
      <c r="S308" t="s">
        <v>2370</v>
      </c>
      <c r="U308" t="s">
        <v>2371</v>
      </c>
      <c r="V308" t="s">
        <v>2372</v>
      </c>
      <c r="X308" t="s">
        <v>1007</v>
      </c>
      <c r="AC308" t="s">
        <v>112</v>
      </c>
      <c r="AD308" t="s">
        <v>2373</v>
      </c>
      <c r="AE308">
        <v>0</v>
      </c>
      <c r="AQ308">
        <v>0</v>
      </c>
      <c r="AS308">
        <v>0</v>
      </c>
      <c r="AT308">
        <v>0</v>
      </c>
      <c r="AW308">
        <v>0</v>
      </c>
      <c r="AZ308">
        <v>0</v>
      </c>
      <c r="BC308">
        <v>0</v>
      </c>
      <c r="BO308">
        <v>0</v>
      </c>
      <c r="BP308">
        <v>0</v>
      </c>
      <c r="BQ308">
        <v>0</v>
      </c>
      <c r="BR308">
        <v>0</v>
      </c>
      <c r="BS308">
        <v>0</v>
      </c>
      <c r="BT308">
        <v>0</v>
      </c>
      <c r="BU308">
        <v>1</v>
      </c>
      <c r="BV308">
        <v>1</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row>
    <row r="309" spans="1:95" hidden="1">
      <c r="A309" t="s">
        <v>2374</v>
      </c>
      <c r="B309" t="s">
        <v>904</v>
      </c>
      <c r="C309" t="s">
        <v>826</v>
      </c>
      <c r="D309" t="s">
        <v>1538</v>
      </c>
      <c r="E309" t="s">
        <v>146</v>
      </c>
      <c r="F309" t="s">
        <v>2375</v>
      </c>
      <c r="G309">
        <v>100</v>
      </c>
      <c r="H309">
        <v>0.6</v>
      </c>
      <c r="I309">
        <f t="shared" si="4"/>
        <v>60</v>
      </c>
      <c r="J309">
        <v>32</v>
      </c>
      <c r="K309">
        <v>119</v>
      </c>
      <c r="M309" t="s">
        <v>203</v>
      </c>
      <c r="O309" t="s">
        <v>2376</v>
      </c>
      <c r="P309" t="s">
        <v>2376</v>
      </c>
      <c r="R309" t="s">
        <v>137</v>
      </c>
      <c r="S309" t="s">
        <v>2377</v>
      </c>
      <c r="U309" t="s">
        <v>2378</v>
      </c>
      <c r="X309" t="s">
        <v>1007</v>
      </c>
      <c r="AC309" t="s">
        <v>124</v>
      </c>
      <c r="AD309" t="s">
        <v>2379</v>
      </c>
      <c r="AE309">
        <v>0</v>
      </c>
      <c r="AH309" t="s">
        <v>1545</v>
      </c>
      <c r="AQ309">
        <v>0</v>
      </c>
      <c r="AS309">
        <v>0</v>
      </c>
      <c r="AT309">
        <v>0</v>
      </c>
      <c r="AW309">
        <v>0</v>
      </c>
      <c r="AZ309">
        <v>0</v>
      </c>
      <c r="BC309">
        <v>0</v>
      </c>
      <c r="BO309">
        <v>0</v>
      </c>
      <c r="BP309">
        <v>0</v>
      </c>
      <c r="BQ309">
        <v>0</v>
      </c>
      <c r="BR309">
        <v>0</v>
      </c>
      <c r="BS309">
        <v>0</v>
      </c>
      <c r="BT309">
        <v>0</v>
      </c>
      <c r="BU309">
        <v>0</v>
      </c>
      <c r="BV309">
        <v>0</v>
      </c>
      <c r="BW309">
        <v>0</v>
      </c>
      <c r="BX309">
        <v>0</v>
      </c>
      <c r="BY309">
        <v>1</v>
      </c>
      <c r="BZ309">
        <v>0</v>
      </c>
      <c r="CA309">
        <v>0</v>
      </c>
      <c r="CB309">
        <v>0</v>
      </c>
      <c r="CC309">
        <v>0</v>
      </c>
      <c r="CD309">
        <v>0</v>
      </c>
      <c r="CE309">
        <v>0</v>
      </c>
      <c r="CF309">
        <v>0</v>
      </c>
      <c r="CG309">
        <v>1</v>
      </c>
      <c r="CH309">
        <v>1</v>
      </c>
      <c r="CI309">
        <v>0</v>
      </c>
      <c r="CJ309">
        <v>0</v>
      </c>
      <c r="CK309">
        <v>0</v>
      </c>
      <c r="CL309">
        <v>0</v>
      </c>
      <c r="CM309">
        <v>0</v>
      </c>
      <c r="CN309">
        <v>0</v>
      </c>
      <c r="CO309">
        <v>0</v>
      </c>
      <c r="CP309">
        <v>0</v>
      </c>
      <c r="CQ309">
        <v>0</v>
      </c>
    </row>
    <row r="310" spans="1:95" hidden="1">
      <c r="A310" t="s">
        <v>2380</v>
      </c>
      <c r="B310" t="s">
        <v>904</v>
      </c>
      <c r="C310" t="s">
        <v>826</v>
      </c>
      <c r="D310" t="s">
        <v>1538</v>
      </c>
      <c r="E310" t="s">
        <v>146</v>
      </c>
      <c r="F310" t="s">
        <v>2114</v>
      </c>
      <c r="G310">
        <v>100</v>
      </c>
      <c r="H310">
        <v>4</v>
      </c>
      <c r="I310">
        <f t="shared" si="4"/>
        <v>400</v>
      </c>
      <c r="J310">
        <v>41</v>
      </c>
      <c r="K310">
        <v>115</v>
      </c>
      <c r="M310" t="s">
        <v>2381</v>
      </c>
      <c r="O310" t="s">
        <v>2382</v>
      </c>
      <c r="P310" t="s">
        <v>2382</v>
      </c>
      <c r="R310" t="s">
        <v>137</v>
      </c>
      <c r="S310" t="s">
        <v>2377</v>
      </c>
      <c r="U310" t="s">
        <v>619</v>
      </c>
      <c r="X310" t="s">
        <v>1007</v>
      </c>
      <c r="AC310" t="s">
        <v>124</v>
      </c>
      <c r="AD310" t="s">
        <v>2383</v>
      </c>
      <c r="AE310">
        <v>0</v>
      </c>
      <c r="AH310" t="s">
        <v>1545</v>
      </c>
      <c r="AQ310">
        <v>0</v>
      </c>
      <c r="AS310">
        <v>0</v>
      </c>
      <c r="AT310">
        <v>0</v>
      </c>
      <c r="AW310">
        <v>0</v>
      </c>
      <c r="AZ310">
        <v>0</v>
      </c>
      <c r="BC310">
        <v>0</v>
      </c>
      <c r="BO310">
        <v>1</v>
      </c>
      <c r="BP310">
        <v>0</v>
      </c>
      <c r="BQ310">
        <v>0</v>
      </c>
      <c r="BR310">
        <v>0</v>
      </c>
      <c r="BS310">
        <v>0</v>
      </c>
      <c r="BT310">
        <v>0</v>
      </c>
      <c r="BU310">
        <v>1</v>
      </c>
      <c r="BV310">
        <v>1</v>
      </c>
      <c r="BW310">
        <v>0</v>
      </c>
      <c r="BX310">
        <v>0</v>
      </c>
      <c r="BY310">
        <v>0</v>
      </c>
      <c r="BZ310">
        <v>0</v>
      </c>
      <c r="CA310">
        <v>0</v>
      </c>
      <c r="CB310">
        <v>1</v>
      </c>
      <c r="CC310">
        <v>0</v>
      </c>
      <c r="CD310">
        <v>0</v>
      </c>
      <c r="CE310">
        <v>0</v>
      </c>
      <c r="CF310">
        <v>0</v>
      </c>
      <c r="CG310">
        <v>0</v>
      </c>
      <c r="CH310">
        <v>0</v>
      </c>
      <c r="CI310">
        <v>0</v>
      </c>
      <c r="CJ310">
        <v>0</v>
      </c>
      <c r="CK310">
        <v>0</v>
      </c>
      <c r="CL310">
        <v>0</v>
      </c>
      <c r="CM310">
        <v>0</v>
      </c>
      <c r="CN310">
        <v>0</v>
      </c>
      <c r="CO310">
        <v>0</v>
      </c>
      <c r="CP310">
        <v>0</v>
      </c>
      <c r="CQ310">
        <v>0</v>
      </c>
    </row>
    <row r="311" spans="1:95" hidden="1">
      <c r="A311" t="s">
        <v>2384</v>
      </c>
      <c r="B311" t="s">
        <v>904</v>
      </c>
      <c r="C311" t="s">
        <v>826</v>
      </c>
      <c r="D311" t="s">
        <v>1538</v>
      </c>
      <c r="E311" t="s">
        <v>146</v>
      </c>
      <c r="F311" t="s">
        <v>2114</v>
      </c>
      <c r="G311">
        <v>50</v>
      </c>
      <c r="H311">
        <v>3.2</v>
      </c>
      <c r="I311">
        <f t="shared" si="4"/>
        <v>160</v>
      </c>
      <c r="J311">
        <v>31</v>
      </c>
      <c r="K311">
        <v>121</v>
      </c>
      <c r="M311" t="s">
        <v>2385</v>
      </c>
      <c r="O311" t="s">
        <v>2386</v>
      </c>
      <c r="P311" t="s">
        <v>2124</v>
      </c>
      <c r="R311" t="s">
        <v>137</v>
      </c>
      <c r="S311" t="s">
        <v>2377</v>
      </c>
      <c r="U311" t="s">
        <v>2387</v>
      </c>
      <c r="X311" t="s">
        <v>1007</v>
      </c>
      <c r="AC311" t="s">
        <v>124</v>
      </c>
      <c r="AD311" t="s">
        <v>2386</v>
      </c>
      <c r="AE311">
        <v>0</v>
      </c>
      <c r="AH311" t="s">
        <v>1545</v>
      </c>
      <c r="AQ311">
        <v>0</v>
      </c>
      <c r="AS311">
        <v>0</v>
      </c>
      <c r="AT311">
        <v>0</v>
      </c>
      <c r="AW311">
        <v>0</v>
      </c>
      <c r="AZ311">
        <v>0</v>
      </c>
      <c r="BC311">
        <v>0</v>
      </c>
      <c r="BO311">
        <v>0</v>
      </c>
      <c r="BP311">
        <v>0</v>
      </c>
      <c r="BQ311">
        <v>0</v>
      </c>
      <c r="BR311">
        <v>0</v>
      </c>
      <c r="BS311">
        <v>0</v>
      </c>
      <c r="BT311">
        <v>0</v>
      </c>
      <c r="BU311">
        <v>0</v>
      </c>
      <c r="BV311">
        <v>0</v>
      </c>
      <c r="BW311">
        <v>0</v>
      </c>
      <c r="BX311">
        <v>0</v>
      </c>
      <c r="BY311">
        <v>0</v>
      </c>
      <c r="BZ311">
        <v>0</v>
      </c>
      <c r="CA311">
        <v>0</v>
      </c>
      <c r="CB311">
        <v>1</v>
      </c>
      <c r="CC311">
        <v>0</v>
      </c>
      <c r="CD311">
        <v>0</v>
      </c>
      <c r="CE311">
        <v>0</v>
      </c>
      <c r="CF311">
        <v>0</v>
      </c>
      <c r="CG311">
        <v>0</v>
      </c>
      <c r="CH311">
        <v>0</v>
      </c>
      <c r="CI311">
        <v>0</v>
      </c>
      <c r="CJ311">
        <v>0</v>
      </c>
      <c r="CK311">
        <v>0</v>
      </c>
      <c r="CL311">
        <v>0</v>
      </c>
      <c r="CM311">
        <v>0</v>
      </c>
      <c r="CN311">
        <v>0</v>
      </c>
      <c r="CO311">
        <v>0</v>
      </c>
      <c r="CP311">
        <v>0</v>
      </c>
      <c r="CQ311">
        <v>0</v>
      </c>
    </row>
    <row r="312" spans="1:95" hidden="1">
      <c r="A312" t="s">
        <v>2388</v>
      </c>
      <c r="B312" t="s">
        <v>904</v>
      </c>
      <c r="C312" t="s">
        <v>826</v>
      </c>
      <c r="D312" t="s">
        <v>1538</v>
      </c>
      <c r="E312" t="s">
        <v>146</v>
      </c>
      <c r="F312" t="s">
        <v>2389</v>
      </c>
      <c r="G312">
        <v>50</v>
      </c>
      <c r="H312">
        <v>2.6</v>
      </c>
      <c r="I312">
        <f t="shared" si="4"/>
        <v>130</v>
      </c>
      <c r="J312">
        <v>46.947922200000001</v>
      </c>
      <c r="K312">
        <v>7.44</v>
      </c>
      <c r="M312" t="s">
        <v>2390</v>
      </c>
      <c r="O312" t="s">
        <v>2391</v>
      </c>
      <c r="P312" t="s">
        <v>2391</v>
      </c>
      <c r="R312" t="s">
        <v>499</v>
      </c>
      <c r="S312" t="s">
        <v>2117</v>
      </c>
      <c r="U312" t="s">
        <v>2392</v>
      </c>
      <c r="X312" t="s">
        <v>1007</v>
      </c>
      <c r="AC312" t="s">
        <v>124</v>
      </c>
      <c r="AD312" t="s">
        <v>2393</v>
      </c>
      <c r="AE312">
        <v>100</v>
      </c>
      <c r="AH312" t="s">
        <v>1545</v>
      </c>
      <c r="AJ312" t="s">
        <v>2394</v>
      </c>
      <c r="AQ312">
        <v>0</v>
      </c>
      <c r="AS312">
        <v>0</v>
      </c>
      <c r="AT312">
        <v>0</v>
      </c>
      <c r="AW312">
        <v>0</v>
      </c>
      <c r="AZ312">
        <v>0</v>
      </c>
      <c r="BC312">
        <v>0</v>
      </c>
      <c r="BO312">
        <v>0</v>
      </c>
      <c r="BP312">
        <v>0</v>
      </c>
      <c r="BQ312">
        <v>0</v>
      </c>
      <c r="BR312">
        <v>0</v>
      </c>
      <c r="BS312">
        <v>1</v>
      </c>
      <c r="BT312">
        <v>0</v>
      </c>
      <c r="BU312">
        <v>0</v>
      </c>
      <c r="BV312">
        <v>0</v>
      </c>
      <c r="BW312">
        <v>0</v>
      </c>
      <c r="BX312">
        <v>0</v>
      </c>
      <c r="BY312">
        <v>0</v>
      </c>
      <c r="BZ312">
        <v>0</v>
      </c>
      <c r="CA312">
        <v>0</v>
      </c>
      <c r="CB312">
        <v>0</v>
      </c>
      <c r="CC312">
        <v>0</v>
      </c>
      <c r="CD312">
        <v>1</v>
      </c>
      <c r="CE312">
        <v>1</v>
      </c>
      <c r="CF312">
        <v>0</v>
      </c>
      <c r="CG312">
        <v>0</v>
      </c>
      <c r="CH312">
        <v>0</v>
      </c>
      <c r="CI312">
        <v>0</v>
      </c>
      <c r="CJ312">
        <v>0</v>
      </c>
      <c r="CK312">
        <v>0</v>
      </c>
      <c r="CL312">
        <v>0</v>
      </c>
      <c r="CM312">
        <v>0</v>
      </c>
      <c r="CN312">
        <v>0</v>
      </c>
      <c r="CO312">
        <v>0</v>
      </c>
      <c r="CP312">
        <v>0</v>
      </c>
      <c r="CQ312">
        <v>0</v>
      </c>
    </row>
    <row r="313" spans="1:95" hidden="1">
      <c r="A313" t="s">
        <v>2395</v>
      </c>
      <c r="B313" t="s">
        <v>904</v>
      </c>
      <c r="C313" t="s">
        <v>826</v>
      </c>
      <c r="D313" t="s">
        <v>1538</v>
      </c>
      <c r="E313" t="s">
        <v>146</v>
      </c>
      <c r="F313" t="s">
        <v>2396</v>
      </c>
      <c r="G313">
        <v>100</v>
      </c>
      <c r="H313">
        <v>0.8</v>
      </c>
      <c r="I313">
        <f t="shared" si="4"/>
        <v>80</v>
      </c>
      <c r="J313">
        <v>23</v>
      </c>
      <c r="K313">
        <v>114</v>
      </c>
      <c r="M313" t="s">
        <v>2385</v>
      </c>
      <c r="O313" t="s">
        <v>2397</v>
      </c>
      <c r="P313" t="s">
        <v>2398</v>
      </c>
      <c r="R313" t="s">
        <v>137</v>
      </c>
      <c r="S313" t="s">
        <v>2377</v>
      </c>
      <c r="U313" t="s">
        <v>2125</v>
      </c>
      <c r="X313" t="s">
        <v>1007</v>
      </c>
      <c r="Y313" t="s">
        <v>2399</v>
      </c>
      <c r="Z313" t="s">
        <v>123</v>
      </c>
      <c r="AC313" t="s">
        <v>112</v>
      </c>
      <c r="AD313" t="s">
        <v>2399</v>
      </c>
      <c r="AE313">
        <v>0</v>
      </c>
      <c r="AH313" t="s">
        <v>1545</v>
      </c>
      <c r="AQ313">
        <v>0</v>
      </c>
      <c r="AS313">
        <v>0</v>
      </c>
      <c r="AT313">
        <v>0</v>
      </c>
      <c r="AW313">
        <v>0</v>
      </c>
      <c r="AZ313">
        <v>0</v>
      </c>
      <c r="BC313">
        <v>0</v>
      </c>
      <c r="BO313">
        <v>0</v>
      </c>
      <c r="BP313">
        <v>0</v>
      </c>
      <c r="BQ313">
        <v>0</v>
      </c>
      <c r="BR313">
        <v>0</v>
      </c>
      <c r="BS313">
        <v>0</v>
      </c>
      <c r="BT313">
        <v>0</v>
      </c>
      <c r="BU313">
        <v>0</v>
      </c>
      <c r="BV313">
        <v>0</v>
      </c>
      <c r="BW313">
        <v>0</v>
      </c>
      <c r="BX313">
        <v>0</v>
      </c>
      <c r="BY313">
        <v>0</v>
      </c>
      <c r="BZ313">
        <v>0</v>
      </c>
      <c r="CA313">
        <v>0</v>
      </c>
      <c r="CB313">
        <v>1</v>
      </c>
      <c r="CC313">
        <v>0</v>
      </c>
      <c r="CD313">
        <v>0</v>
      </c>
      <c r="CE313">
        <v>0</v>
      </c>
      <c r="CF313">
        <v>0</v>
      </c>
      <c r="CG313">
        <v>0</v>
      </c>
      <c r="CH313">
        <v>0</v>
      </c>
      <c r="CI313">
        <v>0</v>
      </c>
      <c r="CJ313">
        <v>0</v>
      </c>
      <c r="CK313">
        <v>0</v>
      </c>
      <c r="CL313">
        <v>0</v>
      </c>
      <c r="CM313">
        <v>0</v>
      </c>
      <c r="CN313">
        <v>0</v>
      </c>
      <c r="CO313">
        <v>0</v>
      </c>
      <c r="CP313">
        <v>0</v>
      </c>
      <c r="CQ313">
        <v>0</v>
      </c>
    </row>
    <row r="314" spans="1:95" hidden="1">
      <c r="A314" t="s">
        <v>2400</v>
      </c>
      <c r="B314" t="s">
        <v>985</v>
      </c>
      <c r="C314" t="s">
        <v>2176</v>
      </c>
      <c r="D314" t="s">
        <v>2176</v>
      </c>
      <c r="E314" t="s">
        <v>146</v>
      </c>
      <c r="F314" t="s">
        <v>2401</v>
      </c>
      <c r="G314">
        <v>1700</v>
      </c>
      <c r="H314">
        <v>0</v>
      </c>
      <c r="I314">
        <f t="shared" si="4"/>
        <v>0</v>
      </c>
      <c r="J314">
        <v>-41.860218699999997</v>
      </c>
      <c r="K314">
        <v>146.76</v>
      </c>
      <c r="M314" t="s">
        <v>672</v>
      </c>
      <c r="O314" t="s">
        <v>2402</v>
      </c>
      <c r="P314" t="s">
        <v>2403</v>
      </c>
      <c r="R314" t="s">
        <v>636</v>
      </c>
      <c r="S314" t="s">
        <v>2404</v>
      </c>
      <c r="U314" t="s">
        <v>2197</v>
      </c>
      <c r="X314" t="s">
        <v>1007</v>
      </c>
      <c r="AC314" t="s">
        <v>95</v>
      </c>
      <c r="AD314" t="s">
        <v>2405</v>
      </c>
      <c r="AE314">
        <v>0</v>
      </c>
      <c r="AH314" t="s">
        <v>2406</v>
      </c>
      <c r="AQ314">
        <v>0</v>
      </c>
      <c r="AS314">
        <v>0</v>
      </c>
      <c r="AT314">
        <v>0</v>
      </c>
      <c r="AW314">
        <v>0</v>
      </c>
      <c r="AZ314">
        <v>0</v>
      </c>
      <c r="BC314">
        <v>0</v>
      </c>
      <c r="BO314">
        <v>0</v>
      </c>
      <c r="BP314">
        <v>0</v>
      </c>
      <c r="BQ314">
        <v>0</v>
      </c>
      <c r="BR314">
        <v>0</v>
      </c>
      <c r="BS314">
        <v>0</v>
      </c>
      <c r="BT314">
        <v>0</v>
      </c>
      <c r="BU314">
        <v>1</v>
      </c>
      <c r="BV314">
        <v>1</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row>
    <row r="315" spans="1:95" hidden="1">
      <c r="A315" t="s">
        <v>2407</v>
      </c>
      <c r="B315" t="s">
        <v>985</v>
      </c>
      <c r="C315" t="s">
        <v>2176</v>
      </c>
      <c r="D315" t="s">
        <v>2176</v>
      </c>
      <c r="E315" t="s">
        <v>146</v>
      </c>
      <c r="F315" t="s">
        <v>2408</v>
      </c>
      <c r="G315">
        <v>40000</v>
      </c>
      <c r="H315">
        <v>0</v>
      </c>
      <c r="I315">
        <f t="shared" si="4"/>
        <v>0</v>
      </c>
      <c r="J315">
        <v>59.936133099999999</v>
      </c>
      <c r="K315">
        <v>6</v>
      </c>
      <c r="M315" t="s">
        <v>672</v>
      </c>
      <c r="O315" t="s">
        <v>2409</v>
      </c>
      <c r="P315" t="s">
        <v>2410</v>
      </c>
      <c r="R315" t="s">
        <v>2411</v>
      </c>
      <c r="S315" t="s">
        <v>2412</v>
      </c>
      <c r="U315" t="s">
        <v>2413</v>
      </c>
      <c r="X315" t="s">
        <v>1007</v>
      </c>
      <c r="AC315" t="s">
        <v>95</v>
      </c>
      <c r="AD315" t="s">
        <v>2414</v>
      </c>
      <c r="AE315">
        <v>0</v>
      </c>
      <c r="AQ315">
        <v>0</v>
      </c>
      <c r="AR315" t="s">
        <v>2415</v>
      </c>
      <c r="AS315">
        <v>0</v>
      </c>
      <c r="AT315">
        <v>0</v>
      </c>
      <c r="AW315">
        <v>0</v>
      </c>
      <c r="AZ315">
        <v>0</v>
      </c>
      <c r="BC315">
        <v>0</v>
      </c>
      <c r="BO315">
        <v>0</v>
      </c>
      <c r="BP315">
        <v>0</v>
      </c>
      <c r="BQ315">
        <v>0</v>
      </c>
      <c r="BR315">
        <v>0</v>
      </c>
      <c r="BS315">
        <v>0</v>
      </c>
      <c r="BT315">
        <v>0</v>
      </c>
      <c r="BU315">
        <v>1</v>
      </c>
      <c r="BV315">
        <v>1</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row>
    <row r="316" spans="1:95" hidden="1">
      <c r="A316" t="s">
        <v>2416</v>
      </c>
      <c r="B316" t="s">
        <v>985</v>
      </c>
      <c r="C316" t="s">
        <v>2176</v>
      </c>
      <c r="D316" t="s">
        <v>2176</v>
      </c>
      <c r="E316" t="s">
        <v>146</v>
      </c>
      <c r="F316" t="s">
        <v>2417</v>
      </c>
      <c r="G316">
        <v>17000</v>
      </c>
      <c r="H316">
        <v>0</v>
      </c>
      <c r="I316">
        <f t="shared" si="4"/>
        <v>0</v>
      </c>
      <c r="J316">
        <v>59.223399000000001</v>
      </c>
      <c r="K316">
        <v>6.19</v>
      </c>
      <c r="M316" t="s">
        <v>672</v>
      </c>
      <c r="O316" t="s">
        <v>2418</v>
      </c>
      <c r="P316" t="s">
        <v>2419</v>
      </c>
      <c r="R316" t="s">
        <v>2411</v>
      </c>
      <c r="S316" t="s">
        <v>2412</v>
      </c>
      <c r="U316" t="s">
        <v>2420</v>
      </c>
      <c r="X316" t="s">
        <v>1007</v>
      </c>
      <c r="AC316" t="s">
        <v>95</v>
      </c>
      <c r="AD316" t="s">
        <v>2414</v>
      </c>
      <c r="AE316">
        <v>72</v>
      </c>
      <c r="AQ316">
        <v>0</v>
      </c>
      <c r="AR316" t="s">
        <v>2421</v>
      </c>
      <c r="AS316">
        <v>0</v>
      </c>
      <c r="AT316">
        <v>0</v>
      </c>
      <c r="AW316">
        <v>0</v>
      </c>
      <c r="AZ316">
        <v>0</v>
      </c>
      <c r="BC316">
        <v>0</v>
      </c>
      <c r="BO316">
        <v>0</v>
      </c>
      <c r="BP316">
        <v>0</v>
      </c>
      <c r="BQ316">
        <v>0</v>
      </c>
      <c r="BR316">
        <v>0</v>
      </c>
      <c r="BS316">
        <v>0</v>
      </c>
      <c r="BT316">
        <v>0</v>
      </c>
      <c r="BU316">
        <v>1</v>
      </c>
      <c r="BV316">
        <v>1</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row>
    <row r="317" spans="1:95" hidden="1">
      <c r="A317" t="s">
        <v>2422</v>
      </c>
      <c r="B317" t="s">
        <v>985</v>
      </c>
      <c r="C317" t="s">
        <v>2176</v>
      </c>
      <c r="D317" t="s">
        <v>2176</v>
      </c>
      <c r="E317" t="s">
        <v>146</v>
      </c>
      <c r="F317" t="s">
        <v>2423</v>
      </c>
      <c r="G317">
        <v>640000</v>
      </c>
      <c r="H317">
        <v>0</v>
      </c>
      <c r="I317">
        <f t="shared" si="4"/>
        <v>0</v>
      </c>
      <c r="J317">
        <v>59.498809999999999</v>
      </c>
      <c r="K317">
        <v>6.53</v>
      </c>
      <c r="M317" t="s">
        <v>672</v>
      </c>
      <c r="O317" t="s">
        <v>2424</v>
      </c>
      <c r="P317" t="s">
        <v>2419</v>
      </c>
      <c r="R317" t="s">
        <v>2411</v>
      </c>
      <c r="S317" t="s">
        <v>2412</v>
      </c>
      <c r="U317" t="s">
        <v>2420</v>
      </c>
      <c r="X317" t="s">
        <v>1007</v>
      </c>
      <c r="AC317" t="s">
        <v>95</v>
      </c>
      <c r="AD317" t="s">
        <v>2414</v>
      </c>
      <c r="AE317">
        <v>72</v>
      </c>
      <c r="AQ317">
        <v>0</v>
      </c>
      <c r="AR317" t="s">
        <v>2425</v>
      </c>
      <c r="AS317">
        <v>0</v>
      </c>
      <c r="AT317">
        <v>0</v>
      </c>
      <c r="AW317">
        <v>0</v>
      </c>
      <c r="AZ317">
        <v>0</v>
      </c>
      <c r="BC317">
        <v>0</v>
      </c>
      <c r="BO317">
        <v>0</v>
      </c>
      <c r="BP317">
        <v>0</v>
      </c>
      <c r="BQ317">
        <v>0</v>
      </c>
      <c r="BR317">
        <v>0</v>
      </c>
      <c r="BS317">
        <v>0</v>
      </c>
      <c r="BT317">
        <v>0</v>
      </c>
      <c r="BU317">
        <v>1</v>
      </c>
      <c r="BV317">
        <v>1</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row>
    <row r="318" spans="1:95" hidden="1">
      <c r="A318" t="s">
        <v>2426</v>
      </c>
      <c r="B318" t="s">
        <v>985</v>
      </c>
      <c r="C318" t="s">
        <v>2176</v>
      </c>
      <c r="D318" t="s">
        <v>2176</v>
      </c>
      <c r="E318" t="s">
        <v>146</v>
      </c>
      <c r="F318" t="s">
        <v>2427</v>
      </c>
      <c r="G318">
        <v>270000</v>
      </c>
      <c r="H318">
        <v>0</v>
      </c>
      <c r="I318">
        <f t="shared" si="4"/>
        <v>0</v>
      </c>
      <c r="J318">
        <v>60.903570000000002</v>
      </c>
      <c r="K318">
        <v>7.2</v>
      </c>
      <c r="M318" t="s">
        <v>672</v>
      </c>
      <c r="O318" t="s">
        <v>2428</v>
      </c>
      <c r="P318" t="s">
        <v>2429</v>
      </c>
      <c r="R318" t="s">
        <v>2411</v>
      </c>
      <c r="S318" t="s">
        <v>2412</v>
      </c>
      <c r="U318" t="s">
        <v>2430</v>
      </c>
      <c r="X318" t="s">
        <v>1007</v>
      </c>
      <c r="AC318" t="s">
        <v>95</v>
      </c>
      <c r="AD318" t="s">
        <v>2431</v>
      </c>
      <c r="AE318">
        <v>0</v>
      </c>
      <c r="AF318" t="s">
        <v>2414</v>
      </c>
      <c r="AG318">
        <v>7</v>
      </c>
      <c r="AQ318">
        <v>0</v>
      </c>
      <c r="AR318" t="s">
        <v>2432</v>
      </c>
      <c r="AS318">
        <v>0</v>
      </c>
      <c r="AT318">
        <v>0</v>
      </c>
      <c r="AW318">
        <v>0</v>
      </c>
      <c r="AZ318">
        <v>0</v>
      </c>
      <c r="BC318">
        <v>0</v>
      </c>
      <c r="BO318">
        <v>0</v>
      </c>
      <c r="BP318">
        <v>0</v>
      </c>
      <c r="BQ318">
        <v>0</v>
      </c>
      <c r="BR318">
        <v>0</v>
      </c>
      <c r="BS318">
        <v>0</v>
      </c>
      <c r="BT318">
        <v>0</v>
      </c>
      <c r="BU318">
        <v>1</v>
      </c>
      <c r="BV318">
        <v>1</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row>
    <row r="319" spans="1:95" hidden="1">
      <c r="A319" t="s">
        <v>2433</v>
      </c>
      <c r="B319" t="s">
        <v>985</v>
      </c>
      <c r="C319" t="s">
        <v>2176</v>
      </c>
      <c r="D319" t="s">
        <v>2176</v>
      </c>
      <c r="E319" t="s">
        <v>146</v>
      </c>
      <c r="F319" t="s">
        <v>2434</v>
      </c>
      <c r="G319">
        <v>82800</v>
      </c>
      <c r="H319">
        <v>0</v>
      </c>
      <c r="I319">
        <f t="shared" si="4"/>
        <v>0</v>
      </c>
      <c r="J319">
        <v>49.409964500000001</v>
      </c>
      <c r="K319">
        <v>20.329999999999998</v>
      </c>
      <c r="M319" t="s">
        <v>672</v>
      </c>
      <c r="O319" t="s">
        <v>2435</v>
      </c>
      <c r="P319" t="s">
        <v>2436</v>
      </c>
      <c r="R319" t="s">
        <v>2437</v>
      </c>
      <c r="S319" t="s">
        <v>2438</v>
      </c>
      <c r="U319" t="s">
        <v>2439</v>
      </c>
      <c r="X319" t="s">
        <v>1007</v>
      </c>
      <c r="AC319" t="s">
        <v>112</v>
      </c>
      <c r="AD319" t="s">
        <v>2440</v>
      </c>
      <c r="AE319">
        <v>0</v>
      </c>
      <c r="AH319" t="s">
        <v>2441</v>
      </c>
      <c r="AK319" t="s">
        <v>2442</v>
      </c>
      <c r="AM319" t="s">
        <v>2443</v>
      </c>
      <c r="AQ319">
        <v>0</v>
      </c>
      <c r="AS319">
        <v>0</v>
      </c>
      <c r="AT319">
        <v>0</v>
      </c>
      <c r="AW319">
        <v>0</v>
      </c>
      <c r="AZ319">
        <v>0</v>
      </c>
      <c r="BC319">
        <v>0</v>
      </c>
      <c r="BO319">
        <v>0</v>
      </c>
      <c r="BP319">
        <v>0</v>
      </c>
      <c r="BQ319">
        <v>0</v>
      </c>
      <c r="BR319">
        <v>0</v>
      </c>
      <c r="BS319">
        <v>0</v>
      </c>
      <c r="BT319">
        <v>0</v>
      </c>
      <c r="BU319">
        <v>1</v>
      </c>
      <c r="BV319">
        <v>1</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row>
    <row r="320" spans="1:95" hidden="1">
      <c r="A320" t="s">
        <v>2444</v>
      </c>
      <c r="B320" t="s">
        <v>985</v>
      </c>
      <c r="C320" t="s">
        <v>2176</v>
      </c>
      <c r="D320" t="s">
        <v>2176</v>
      </c>
      <c r="E320" t="s">
        <v>146</v>
      </c>
      <c r="F320" t="s">
        <v>2445</v>
      </c>
      <c r="G320">
        <v>500000</v>
      </c>
      <c r="H320">
        <v>4</v>
      </c>
      <c r="I320">
        <f t="shared" si="4"/>
        <v>2000000</v>
      </c>
      <c r="J320">
        <v>49.770496600000001</v>
      </c>
      <c r="K320">
        <v>19.21</v>
      </c>
      <c r="M320" t="s">
        <v>672</v>
      </c>
      <c r="N320" t="s">
        <v>2446</v>
      </c>
      <c r="O320" t="s">
        <v>2447</v>
      </c>
      <c r="P320" t="s">
        <v>2448</v>
      </c>
      <c r="R320" t="s">
        <v>2437</v>
      </c>
      <c r="S320" t="s">
        <v>2449</v>
      </c>
      <c r="U320" t="s">
        <v>2430</v>
      </c>
      <c r="V320" t="s">
        <v>2202</v>
      </c>
      <c r="X320" t="s">
        <v>1007</v>
      </c>
      <c r="AC320" t="s">
        <v>112</v>
      </c>
      <c r="AD320" t="s">
        <v>2450</v>
      </c>
      <c r="AE320">
        <v>0</v>
      </c>
      <c r="AQ320">
        <v>0</v>
      </c>
      <c r="AR320" t="s">
        <v>2451</v>
      </c>
      <c r="AS320">
        <v>0</v>
      </c>
      <c r="AT320">
        <v>0</v>
      </c>
      <c r="AW320">
        <v>0</v>
      </c>
      <c r="AZ320">
        <v>0</v>
      </c>
      <c r="BC320">
        <v>0</v>
      </c>
      <c r="BO320">
        <v>0</v>
      </c>
      <c r="BP320">
        <v>0</v>
      </c>
      <c r="BQ320">
        <v>0</v>
      </c>
      <c r="BR320">
        <v>0</v>
      </c>
      <c r="BS320">
        <v>0</v>
      </c>
      <c r="BT320">
        <v>0</v>
      </c>
      <c r="BU320">
        <v>1</v>
      </c>
      <c r="BV320">
        <v>1</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row>
    <row r="321" spans="1:95" hidden="1">
      <c r="A321" t="s">
        <v>2452</v>
      </c>
      <c r="B321" t="s">
        <v>904</v>
      </c>
      <c r="C321" t="s">
        <v>905</v>
      </c>
      <c r="D321" t="s">
        <v>905</v>
      </c>
      <c r="E321" t="s">
        <v>146</v>
      </c>
      <c r="F321" t="s">
        <v>2453</v>
      </c>
      <c r="G321">
        <v>2</v>
      </c>
      <c r="H321">
        <v>3.6</v>
      </c>
      <c r="I321">
        <f t="shared" si="4"/>
        <v>7.2</v>
      </c>
      <c r="J321">
        <v>24.2332076</v>
      </c>
      <c r="K321">
        <v>120.94</v>
      </c>
      <c r="M321" t="s">
        <v>2059</v>
      </c>
      <c r="O321" t="s">
        <v>2454</v>
      </c>
      <c r="P321" t="s">
        <v>1727</v>
      </c>
      <c r="R321" t="s">
        <v>1727</v>
      </c>
      <c r="S321" t="s">
        <v>2455</v>
      </c>
      <c r="U321" t="s">
        <v>2456</v>
      </c>
      <c r="X321" t="s">
        <v>1007</v>
      </c>
      <c r="AC321" t="s">
        <v>124</v>
      </c>
      <c r="AD321" t="s">
        <v>2457</v>
      </c>
      <c r="AE321">
        <v>100</v>
      </c>
      <c r="AI321" t="s">
        <v>2458</v>
      </c>
      <c r="AJ321" t="s">
        <v>2459</v>
      </c>
      <c r="AL321" t="s">
        <v>2459</v>
      </c>
      <c r="AQ321">
        <v>0</v>
      </c>
      <c r="AS321">
        <v>0</v>
      </c>
      <c r="AT321">
        <v>0</v>
      </c>
      <c r="AW321">
        <v>0</v>
      </c>
      <c r="AZ321">
        <v>0</v>
      </c>
      <c r="BC321">
        <v>0</v>
      </c>
      <c r="BO321">
        <v>0</v>
      </c>
      <c r="BP321">
        <v>0</v>
      </c>
      <c r="BQ321">
        <v>0</v>
      </c>
      <c r="BR321">
        <v>0</v>
      </c>
      <c r="BS321">
        <v>0</v>
      </c>
      <c r="BT321">
        <v>0</v>
      </c>
      <c r="BU321">
        <v>0</v>
      </c>
      <c r="BV321">
        <v>0</v>
      </c>
      <c r="BW321">
        <v>0</v>
      </c>
      <c r="BX321">
        <v>0</v>
      </c>
      <c r="BY321">
        <v>0</v>
      </c>
      <c r="BZ321">
        <v>0</v>
      </c>
      <c r="CA321">
        <v>0</v>
      </c>
      <c r="CB321">
        <v>0</v>
      </c>
      <c r="CC321">
        <v>0</v>
      </c>
      <c r="CD321">
        <v>1</v>
      </c>
      <c r="CE321">
        <v>0</v>
      </c>
      <c r="CF321">
        <v>0</v>
      </c>
      <c r="CG321">
        <v>0</v>
      </c>
      <c r="CH321">
        <v>0</v>
      </c>
      <c r="CI321">
        <v>0</v>
      </c>
      <c r="CJ321">
        <v>0</v>
      </c>
      <c r="CK321">
        <v>0</v>
      </c>
      <c r="CL321">
        <v>0</v>
      </c>
      <c r="CM321">
        <v>0</v>
      </c>
      <c r="CN321">
        <v>0</v>
      </c>
      <c r="CO321">
        <v>0</v>
      </c>
      <c r="CP321">
        <v>1</v>
      </c>
      <c r="CQ321">
        <v>0</v>
      </c>
    </row>
    <row r="322" spans="1:95" hidden="1">
      <c r="A322" t="s">
        <v>2460</v>
      </c>
      <c r="B322" t="s">
        <v>904</v>
      </c>
      <c r="C322" t="s">
        <v>826</v>
      </c>
      <c r="D322" t="s">
        <v>826</v>
      </c>
      <c r="E322" t="s">
        <v>13</v>
      </c>
      <c r="F322" t="s">
        <v>2461</v>
      </c>
      <c r="G322">
        <v>20000</v>
      </c>
      <c r="H322">
        <v>0.32</v>
      </c>
      <c r="I322">
        <f t="shared" si="4"/>
        <v>6400</v>
      </c>
      <c r="J322">
        <v>-23</v>
      </c>
      <c r="K322">
        <v>-70</v>
      </c>
      <c r="M322" t="s">
        <v>2143</v>
      </c>
      <c r="O322" t="s">
        <v>2462</v>
      </c>
      <c r="P322" t="s">
        <v>2463</v>
      </c>
      <c r="R322" t="s">
        <v>2464</v>
      </c>
      <c r="S322" t="s">
        <v>2465</v>
      </c>
      <c r="T322" t="s">
        <v>2466</v>
      </c>
      <c r="X322" t="s">
        <v>1007</v>
      </c>
      <c r="Y322" t="s">
        <v>2467</v>
      </c>
      <c r="Z322" t="s">
        <v>92</v>
      </c>
      <c r="AA322" t="s">
        <v>518</v>
      </c>
      <c r="AB322" t="s">
        <v>2468</v>
      </c>
      <c r="AC322" t="s">
        <v>95</v>
      </c>
      <c r="AD322" t="s">
        <v>2467</v>
      </c>
      <c r="AE322">
        <v>60</v>
      </c>
      <c r="AF322" t="s">
        <v>2469</v>
      </c>
      <c r="AG322">
        <v>40</v>
      </c>
      <c r="AH322" t="s">
        <v>2470</v>
      </c>
      <c r="AI322" t="s">
        <v>2471</v>
      </c>
      <c r="AJ322" t="s">
        <v>2472</v>
      </c>
      <c r="AL322" t="s">
        <v>2473</v>
      </c>
      <c r="AQ322">
        <v>0</v>
      </c>
      <c r="AS322">
        <v>0</v>
      </c>
      <c r="AT322">
        <v>0</v>
      </c>
      <c r="AU322" t="s">
        <v>1133</v>
      </c>
      <c r="AV322" t="s">
        <v>2467</v>
      </c>
      <c r="AW322">
        <v>0</v>
      </c>
      <c r="AX322" t="s">
        <v>1133</v>
      </c>
      <c r="AY322" t="s">
        <v>2469</v>
      </c>
      <c r="AZ322">
        <v>0</v>
      </c>
      <c r="BC322">
        <v>0</v>
      </c>
      <c r="BO322">
        <v>0</v>
      </c>
      <c r="BP322">
        <v>0</v>
      </c>
      <c r="BQ322">
        <v>0</v>
      </c>
      <c r="BR322">
        <v>0</v>
      </c>
      <c r="BS322">
        <v>0</v>
      </c>
      <c r="BT322">
        <v>0</v>
      </c>
      <c r="BU322">
        <v>1</v>
      </c>
      <c r="BV322">
        <v>1</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row>
    <row r="323" spans="1:95" hidden="1">
      <c r="A323" t="s">
        <v>2474</v>
      </c>
      <c r="B323" t="s">
        <v>985</v>
      </c>
      <c r="C323" t="s">
        <v>2176</v>
      </c>
      <c r="D323" t="s">
        <v>2176</v>
      </c>
      <c r="E323" t="s">
        <v>146</v>
      </c>
      <c r="F323" t="s">
        <v>2475</v>
      </c>
      <c r="G323">
        <v>11300</v>
      </c>
      <c r="H323">
        <v>0</v>
      </c>
      <c r="I323">
        <f t="shared" ref="I323:I386" si="5">H323*G323</f>
        <v>0</v>
      </c>
      <c r="J323">
        <v>27.795065000000001</v>
      </c>
      <c r="K323">
        <v>-17.920000000000002</v>
      </c>
      <c r="M323" t="s">
        <v>2476</v>
      </c>
      <c r="O323" t="s">
        <v>2477</v>
      </c>
      <c r="P323" t="s">
        <v>606</v>
      </c>
      <c r="R323" t="s">
        <v>607</v>
      </c>
      <c r="S323" t="s">
        <v>2478</v>
      </c>
      <c r="T323" t="s">
        <v>2479</v>
      </c>
      <c r="U323" t="s">
        <v>2479</v>
      </c>
      <c r="X323" t="s">
        <v>1007</v>
      </c>
      <c r="Y323" t="s">
        <v>620</v>
      </c>
      <c r="Z323" t="s">
        <v>599</v>
      </c>
      <c r="AA323" t="s">
        <v>518</v>
      </c>
      <c r="AB323" t="s">
        <v>490</v>
      </c>
      <c r="AC323" t="s">
        <v>95</v>
      </c>
      <c r="AD323" t="s">
        <v>611</v>
      </c>
      <c r="AE323">
        <v>30</v>
      </c>
      <c r="AF323" t="s">
        <v>2480</v>
      </c>
      <c r="AG323">
        <v>60</v>
      </c>
      <c r="AH323" t="s">
        <v>2481</v>
      </c>
      <c r="AL323" t="s">
        <v>2482</v>
      </c>
      <c r="AQ323">
        <v>0</v>
      </c>
      <c r="AS323">
        <v>112000000</v>
      </c>
      <c r="AT323">
        <v>0</v>
      </c>
      <c r="AU323" t="s">
        <v>705</v>
      </c>
      <c r="AV323" t="s">
        <v>2483</v>
      </c>
      <c r="AW323">
        <v>47950000</v>
      </c>
      <c r="AZ323">
        <v>0</v>
      </c>
      <c r="BC323">
        <v>0</v>
      </c>
      <c r="BO323">
        <v>0</v>
      </c>
      <c r="BP323">
        <v>0</v>
      </c>
      <c r="BQ323">
        <v>0</v>
      </c>
      <c r="BR323">
        <v>0</v>
      </c>
      <c r="BS323">
        <v>0</v>
      </c>
      <c r="BT323">
        <v>0</v>
      </c>
      <c r="BU323">
        <v>0</v>
      </c>
      <c r="BV323">
        <v>1</v>
      </c>
      <c r="BW323">
        <v>0</v>
      </c>
      <c r="BX323">
        <v>0</v>
      </c>
      <c r="BY323">
        <v>0</v>
      </c>
      <c r="BZ323">
        <v>0</v>
      </c>
      <c r="CA323">
        <v>0</v>
      </c>
      <c r="CB323">
        <v>0</v>
      </c>
      <c r="CC323">
        <v>0</v>
      </c>
      <c r="CD323">
        <v>0</v>
      </c>
      <c r="CE323">
        <v>0</v>
      </c>
      <c r="CF323">
        <v>0</v>
      </c>
      <c r="CG323">
        <v>1</v>
      </c>
      <c r="CH323">
        <v>1</v>
      </c>
      <c r="CI323">
        <v>0</v>
      </c>
      <c r="CJ323">
        <v>0</v>
      </c>
      <c r="CK323">
        <v>0</v>
      </c>
      <c r="CL323">
        <v>0</v>
      </c>
      <c r="CM323">
        <v>0</v>
      </c>
      <c r="CN323">
        <v>0</v>
      </c>
      <c r="CO323">
        <v>0</v>
      </c>
      <c r="CP323">
        <v>0</v>
      </c>
      <c r="CQ323">
        <v>0</v>
      </c>
    </row>
    <row r="324" spans="1:95" hidden="1">
      <c r="A324" t="s">
        <v>2484</v>
      </c>
      <c r="B324" t="s">
        <v>904</v>
      </c>
      <c r="C324" t="s">
        <v>826</v>
      </c>
      <c r="D324" t="s">
        <v>826</v>
      </c>
      <c r="E324" t="s">
        <v>146</v>
      </c>
      <c r="F324" t="s">
        <v>2485</v>
      </c>
      <c r="G324">
        <v>6</v>
      </c>
      <c r="H324">
        <v>1.83</v>
      </c>
      <c r="I324">
        <f t="shared" si="5"/>
        <v>10.98</v>
      </c>
      <c r="J324">
        <v>35</v>
      </c>
      <c r="K324">
        <v>-81</v>
      </c>
      <c r="M324" t="s">
        <v>2486</v>
      </c>
      <c r="O324" t="s">
        <v>2487</v>
      </c>
      <c r="P324" t="s">
        <v>2340</v>
      </c>
      <c r="Q324">
        <v>28277</v>
      </c>
      <c r="R324" t="s">
        <v>107</v>
      </c>
      <c r="S324" t="s">
        <v>2488</v>
      </c>
      <c r="T324" t="s">
        <v>2362</v>
      </c>
      <c r="X324" t="s">
        <v>1007</v>
      </c>
      <c r="Y324" t="s">
        <v>2489</v>
      </c>
      <c r="Z324" t="s">
        <v>92</v>
      </c>
      <c r="AA324" t="s">
        <v>164</v>
      </c>
      <c r="AB324" t="s">
        <v>2490</v>
      </c>
      <c r="AC324" t="s">
        <v>112</v>
      </c>
      <c r="AD324" t="s">
        <v>15</v>
      </c>
      <c r="AE324">
        <v>0</v>
      </c>
      <c r="AQ324">
        <v>0</v>
      </c>
      <c r="AS324">
        <v>0</v>
      </c>
      <c r="AT324">
        <v>0</v>
      </c>
      <c r="AW324">
        <v>0</v>
      </c>
      <c r="AZ324">
        <v>0</v>
      </c>
      <c r="BC324">
        <v>0</v>
      </c>
      <c r="BO324">
        <v>0</v>
      </c>
      <c r="BP324">
        <v>0</v>
      </c>
      <c r="BQ324">
        <v>0</v>
      </c>
      <c r="BR324">
        <v>0</v>
      </c>
      <c r="BS324">
        <v>0</v>
      </c>
      <c r="BT324">
        <v>0</v>
      </c>
      <c r="BU324">
        <v>0</v>
      </c>
      <c r="BV324">
        <v>0</v>
      </c>
      <c r="BW324">
        <v>0</v>
      </c>
      <c r="BX324">
        <v>0</v>
      </c>
      <c r="BY324">
        <v>0</v>
      </c>
      <c r="BZ324">
        <v>0</v>
      </c>
      <c r="CA324">
        <v>1</v>
      </c>
      <c r="CB324">
        <v>0</v>
      </c>
      <c r="CC324">
        <v>0</v>
      </c>
      <c r="CD324">
        <v>0</v>
      </c>
      <c r="CE324">
        <v>0</v>
      </c>
      <c r="CF324">
        <v>0</v>
      </c>
      <c r="CG324">
        <v>0</v>
      </c>
      <c r="CH324">
        <v>1</v>
      </c>
      <c r="CI324">
        <v>0</v>
      </c>
      <c r="CJ324">
        <v>0</v>
      </c>
      <c r="CK324">
        <v>0</v>
      </c>
      <c r="CL324">
        <v>0</v>
      </c>
      <c r="CM324">
        <v>0</v>
      </c>
      <c r="CN324">
        <v>0</v>
      </c>
      <c r="CO324">
        <v>0</v>
      </c>
      <c r="CP324">
        <v>0</v>
      </c>
      <c r="CQ324">
        <v>0</v>
      </c>
    </row>
    <row r="325" spans="1:95" hidden="1">
      <c r="A325" t="s">
        <v>2491</v>
      </c>
      <c r="B325" t="s">
        <v>985</v>
      </c>
      <c r="C325" t="s">
        <v>2176</v>
      </c>
      <c r="D325" t="s">
        <v>2176</v>
      </c>
      <c r="E325" t="s">
        <v>146</v>
      </c>
      <c r="F325" t="s">
        <v>2492</v>
      </c>
      <c r="G325">
        <v>614000</v>
      </c>
      <c r="H325">
        <v>0</v>
      </c>
      <c r="I325">
        <f t="shared" si="5"/>
        <v>0</v>
      </c>
      <c r="J325">
        <v>43.955590000000001</v>
      </c>
      <c r="K325">
        <v>19.45</v>
      </c>
      <c r="M325" t="s">
        <v>672</v>
      </c>
      <c r="O325" t="s">
        <v>2493</v>
      </c>
      <c r="P325" t="s">
        <v>2494</v>
      </c>
      <c r="R325" t="s">
        <v>2495</v>
      </c>
      <c r="S325" t="s">
        <v>2496</v>
      </c>
      <c r="U325" t="s">
        <v>2497</v>
      </c>
      <c r="X325" t="s">
        <v>1007</v>
      </c>
      <c r="AC325" t="s">
        <v>95</v>
      </c>
      <c r="AD325" t="s">
        <v>2498</v>
      </c>
      <c r="AE325">
        <v>0</v>
      </c>
      <c r="AH325" t="s">
        <v>1627</v>
      </c>
      <c r="AM325" t="s">
        <v>2499</v>
      </c>
      <c r="AQ325">
        <v>0</v>
      </c>
      <c r="AR325" t="s">
        <v>2500</v>
      </c>
      <c r="AS325">
        <v>0</v>
      </c>
      <c r="AT325">
        <v>0</v>
      </c>
      <c r="AW325">
        <v>0</v>
      </c>
      <c r="AZ325">
        <v>0</v>
      </c>
      <c r="BC325">
        <v>0</v>
      </c>
      <c r="BO325">
        <v>0</v>
      </c>
      <c r="BP325">
        <v>0</v>
      </c>
      <c r="BQ325">
        <v>0</v>
      </c>
      <c r="BR325">
        <v>0</v>
      </c>
      <c r="BS325">
        <v>0</v>
      </c>
      <c r="BT325">
        <v>0</v>
      </c>
      <c r="BU325">
        <v>1</v>
      </c>
      <c r="BV325">
        <v>1</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row>
    <row r="326" spans="1:95" hidden="1">
      <c r="A326" t="s">
        <v>2501</v>
      </c>
      <c r="B326" t="s">
        <v>999</v>
      </c>
      <c r="C326" t="s">
        <v>2502</v>
      </c>
      <c r="D326" t="s">
        <v>2502</v>
      </c>
      <c r="E326" t="s">
        <v>146</v>
      </c>
      <c r="F326" t="s">
        <v>2503</v>
      </c>
      <c r="G326">
        <v>2000</v>
      </c>
      <c r="H326">
        <v>2</v>
      </c>
      <c r="I326">
        <f t="shared" si="5"/>
        <v>4000</v>
      </c>
      <c r="J326">
        <v>19.726761799999998</v>
      </c>
      <c r="K326">
        <v>-156.06</v>
      </c>
      <c r="M326" t="s">
        <v>679</v>
      </c>
      <c r="O326" t="s">
        <v>2504</v>
      </c>
      <c r="P326" t="s">
        <v>181</v>
      </c>
      <c r="R326" t="s">
        <v>107</v>
      </c>
      <c r="S326" t="s">
        <v>2505</v>
      </c>
      <c r="U326" t="s">
        <v>2098</v>
      </c>
      <c r="V326" t="s">
        <v>568</v>
      </c>
      <c r="X326" t="s">
        <v>1007</v>
      </c>
      <c r="Y326" t="s">
        <v>184</v>
      </c>
      <c r="AC326" t="s">
        <v>95</v>
      </c>
      <c r="AD326" t="s">
        <v>2506</v>
      </c>
      <c r="AE326">
        <v>0</v>
      </c>
      <c r="AL326" t="s">
        <v>2507</v>
      </c>
      <c r="AM326" t="s">
        <v>2508</v>
      </c>
      <c r="AQ326">
        <v>0</v>
      </c>
      <c r="AR326" t="s">
        <v>2509</v>
      </c>
      <c r="AS326">
        <v>0</v>
      </c>
      <c r="AT326">
        <v>0</v>
      </c>
      <c r="AW326">
        <v>0</v>
      </c>
      <c r="AZ326">
        <v>0</v>
      </c>
      <c r="BC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1</v>
      </c>
      <c r="CH326">
        <v>1</v>
      </c>
      <c r="CI326">
        <v>0</v>
      </c>
      <c r="CJ326">
        <v>0</v>
      </c>
      <c r="CK326">
        <v>0</v>
      </c>
      <c r="CL326">
        <v>0</v>
      </c>
      <c r="CM326">
        <v>0</v>
      </c>
      <c r="CN326">
        <v>0</v>
      </c>
      <c r="CO326">
        <v>0</v>
      </c>
      <c r="CP326">
        <v>0</v>
      </c>
      <c r="CQ326">
        <v>0</v>
      </c>
    </row>
    <row r="327" spans="1:95" hidden="1">
      <c r="A327" t="s">
        <v>2510</v>
      </c>
      <c r="B327" t="s">
        <v>985</v>
      </c>
      <c r="C327" t="s">
        <v>2176</v>
      </c>
      <c r="D327" t="s">
        <v>2176</v>
      </c>
      <c r="E327" t="s">
        <v>146</v>
      </c>
      <c r="F327" t="s">
        <v>2511</v>
      </c>
      <c r="G327">
        <v>90000</v>
      </c>
      <c r="H327">
        <v>0</v>
      </c>
      <c r="I327">
        <f t="shared" si="5"/>
        <v>0</v>
      </c>
      <c r="J327">
        <v>29.289455</v>
      </c>
      <c r="K327">
        <v>90.98</v>
      </c>
      <c r="M327" t="s">
        <v>672</v>
      </c>
      <c r="O327" t="s">
        <v>2512</v>
      </c>
      <c r="P327" t="s">
        <v>2513</v>
      </c>
      <c r="R327" t="s">
        <v>137</v>
      </c>
      <c r="S327" t="s">
        <v>2514</v>
      </c>
      <c r="U327" t="s">
        <v>2515</v>
      </c>
      <c r="X327" t="s">
        <v>1007</v>
      </c>
      <c r="AC327" t="s">
        <v>112</v>
      </c>
      <c r="AD327" t="s">
        <v>2516</v>
      </c>
      <c r="AE327">
        <v>0</v>
      </c>
      <c r="AM327" t="s">
        <v>2517</v>
      </c>
      <c r="AQ327">
        <v>0</v>
      </c>
      <c r="AR327" t="s">
        <v>2518</v>
      </c>
      <c r="AS327">
        <v>0</v>
      </c>
      <c r="AT327">
        <v>0</v>
      </c>
      <c r="AW327">
        <v>0</v>
      </c>
      <c r="AZ327">
        <v>0</v>
      </c>
      <c r="BC327">
        <v>0</v>
      </c>
      <c r="BO327">
        <v>0</v>
      </c>
      <c r="BP327">
        <v>0</v>
      </c>
      <c r="BQ327">
        <v>0</v>
      </c>
      <c r="BR327">
        <v>0</v>
      </c>
      <c r="BS327">
        <v>0</v>
      </c>
      <c r="BT327">
        <v>0</v>
      </c>
      <c r="BU327">
        <v>1</v>
      </c>
      <c r="BV327">
        <v>1</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row>
    <row r="328" spans="1:95" hidden="1">
      <c r="A328" t="s">
        <v>2519</v>
      </c>
      <c r="B328" t="s">
        <v>985</v>
      </c>
      <c r="C328" t="s">
        <v>2176</v>
      </c>
      <c r="D328" t="s">
        <v>2176</v>
      </c>
      <c r="E328" t="s">
        <v>146</v>
      </c>
      <c r="F328" t="s">
        <v>2520</v>
      </c>
      <c r="G328">
        <v>80000</v>
      </c>
      <c r="H328">
        <v>0</v>
      </c>
      <c r="I328">
        <f t="shared" si="5"/>
        <v>0</v>
      </c>
      <c r="J328">
        <v>29.655142999999999</v>
      </c>
      <c r="K328">
        <v>121.41</v>
      </c>
      <c r="M328" t="s">
        <v>672</v>
      </c>
      <c r="O328" t="s">
        <v>1740</v>
      </c>
      <c r="P328" t="s">
        <v>2521</v>
      </c>
      <c r="R328" t="s">
        <v>137</v>
      </c>
      <c r="S328" t="s">
        <v>2514</v>
      </c>
      <c r="U328" t="s">
        <v>2522</v>
      </c>
      <c r="X328" t="s">
        <v>1007</v>
      </c>
      <c r="Z328" t="s">
        <v>123</v>
      </c>
      <c r="AC328" t="s">
        <v>112</v>
      </c>
      <c r="AD328" t="s">
        <v>2516</v>
      </c>
      <c r="AE328">
        <v>0</v>
      </c>
      <c r="AQ328">
        <v>0</v>
      </c>
      <c r="AS328">
        <v>0</v>
      </c>
      <c r="AT328">
        <v>0</v>
      </c>
      <c r="AW328">
        <v>0</v>
      </c>
      <c r="AZ328">
        <v>0</v>
      </c>
      <c r="BC328">
        <v>0</v>
      </c>
      <c r="BO328">
        <v>0</v>
      </c>
      <c r="BP328">
        <v>0</v>
      </c>
      <c r="BQ328">
        <v>0</v>
      </c>
      <c r="BR328">
        <v>0</v>
      </c>
      <c r="BS328">
        <v>0</v>
      </c>
      <c r="BT328">
        <v>0</v>
      </c>
      <c r="BU328">
        <v>1</v>
      </c>
      <c r="BV328">
        <v>1</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row>
    <row r="329" spans="1:95" hidden="1">
      <c r="A329" t="s">
        <v>2523</v>
      </c>
      <c r="B329" t="s">
        <v>985</v>
      </c>
      <c r="C329" t="s">
        <v>2176</v>
      </c>
      <c r="D329" t="s">
        <v>2176</v>
      </c>
      <c r="E329" t="s">
        <v>146</v>
      </c>
      <c r="F329" t="s">
        <v>2524</v>
      </c>
      <c r="G329">
        <v>80000</v>
      </c>
      <c r="H329">
        <v>0</v>
      </c>
      <c r="I329">
        <f t="shared" si="5"/>
        <v>0</v>
      </c>
      <c r="J329">
        <v>31.727170000000001</v>
      </c>
      <c r="K329">
        <v>115.93</v>
      </c>
      <c r="M329" t="s">
        <v>672</v>
      </c>
      <c r="O329" t="s">
        <v>2525</v>
      </c>
      <c r="P329" t="s">
        <v>2526</v>
      </c>
      <c r="R329" t="s">
        <v>137</v>
      </c>
      <c r="S329" t="s">
        <v>2527</v>
      </c>
      <c r="U329" t="s">
        <v>2528</v>
      </c>
      <c r="X329" t="s">
        <v>1007</v>
      </c>
      <c r="Z329" t="s">
        <v>123</v>
      </c>
      <c r="AC329" t="s">
        <v>112</v>
      </c>
      <c r="AD329" t="s">
        <v>2516</v>
      </c>
      <c r="AE329">
        <v>0</v>
      </c>
      <c r="AQ329">
        <v>0</v>
      </c>
      <c r="AS329">
        <v>0</v>
      </c>
      <c r="AT329">
        <v>0</v>
      </c>
      <c r="AW329">
        <v>0</v>
      </c>
      <c r="AZ329">
        <v>0</v>
      </c>
      <c r="BC329">
        <v>0</v>
      </c>
      <c r="BO329">
        <v>0</v>
      </c>
      <c r="BP329">
        <v>0</v>
      </c>
      <c r="BQ329">
        <v>0</v>
      </c>
      <c r="BR329">
        <v>0</v>
      </c>
      <c r="BS329">
        <v>0</v>
      </c>
      <c r="BT329">
        <v>0</v>
      </c>
      <c r="BU329">
        <v>1</v>
      </c>
      <c r="BV329">
        <v>1</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row>
    <row r="330" spans="1:95" hidden="1">
      <c r="A330" t="s">
        <v>2529</v>
      </c>
      <c r="B330" t="s">
        <v>985</v>
      </c>
      <c r="C330" t="s">
        <v>2176</v>
      </c>
      <c r="D330" t="s">
        <v>2176</v>
      </c>
      <c r="E330" t="s">
        <v>146</v>
      </c>
      <c r="F330" t="s">
        <v>2520</v>
      </c>
      <c r="G330">
        <v>70000</v>
      </c>
      <c r="H330">
        <v>0</v>
      </c>
      <c r="I330">
        <f t="shared" si="5"/>
        <v>0</v>
      </c>
      <c r="J330">
        <v>30.783121000000001</v>
      </c>
      <c r="K330">
        <v>115.4</v>
      </c>
      <c r="M330" t="s">
        <v>672</v>
      </c>
      <c r="O330" t="s">
        <v>2530</v>
      </c>
      <c r="P330" t="s">
        <v>2531</v>
      </c>
      <c r="R330" t="s">
        <v>137</v>
      </c>
      <c r="S330" t="s">
        <v>2532</v>
      </c>
      <c r="U330" t="s">
        <v>2533</v>
      </c>
      <c r="X330" t="s">
        <v>1007</v>
      </c>
      <c r="Z330" t="s">
        <v>123</v>
      </c>
      <c r="AC330" t="s">
        <v>112</v>
      </c>
      <c r="AD330" t="s">
        <v>2516</v>
      </c>
      <c r="AE330">
        <v>0</v>
      </c>
      <c r="AQ330">
        <v>0</v>
      </c>
      <c r="AS330">
        <v>0</v>
      </c>
      <c r="AT330">
        <v>0</v>
      </c>
      <c r="AW330">
        <v>0</v>
      </c>
      <c r="AZ330">
        <v>0</v>
      </c>
      <c r="BC330">
        <v>0</v>
      </c>
      <c r="BO330">
        <v>0</v>
      </c>
      <c r="BP330">
        <v>0</v>
      </c>
      <c r="BQ330">
        <v>0</v>
      </c>
      <c r="BR330">
        <v>0</v>
      </c>
      <c r="BS330">
        <v>0</v>
      </c>
      <c r="BT330">
        <v>0</v>
      </c>
      <c r="BU330">
        <v>1</v>
      </c>
      <c r="BV330">
        <v>1</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row>
    <row r="331" spans="1:95" hidden="1">
      <c r="A331" t="s">
        <v>2534</v>
      </c>
      <c r="B331" t="s">
        <v>985</v>
      </c>
      <c r="C331" t="s">
        <v>2176</v>
      </c>
      <c r="D331" t="s">
        <v>2176</v>
      </c>
      <c r="E331" t="s">
        <v>146</v>
      </c>
      <c r="F331" t="s">
        <v>2535</v>
      </c>
      <c r="G331">
        <v>102000</v>
      </c>
      <c r="H331">
        <v>0</v>
      </c>
      <c r="I331">
        <f t="shared" si="5"/>
        <v>0</v>
      </c>
      <c r="J331">
        <v>31.416910999999999</v>
      </c>
      <c r="K331">
        <v>119.48</v>
      </c>
      <c r="M331" t="s">
        <v>672</v>
      </c>
      <c r="O331" t="s">
        <v>1868</v>
      </c>
      <c r="P331" t="s">
        <v>2536</v>
      </c>
      <c r="R331" t="s">
        <v>137</v>
      </c>
      <c r="S331" t="s">
        <v>2537</v>
      </c>
      <c r="U331" t="s">
        <v>2538</v>
      </c>
      <c r="X331" t="s">
        <v>1007</v>
      </c>
      <c r="Z331" t="s">
        <v>123</v>
      </c>
      <c r="AC331" t="s">
        <v>112</v>
      </c>
      <c r="AD331" t="s">
        <v>2516</v>
      </c>
      <c r="AE331">
        <v>0</v>
      </c>
      <c r="AH331" t="s">
        <v>2539</v>
      </c>
      <c r="AI331" t="s">
        <v>2539</v>
      </c>
      <c r="AQ331">
        <v>0</v>
      </c>
      <c r="AS331">
        <v>0</v>
      </c>
      <c r="AT331">
        <v>0</v>
      </c>
      <c r="AW331">
        <v>0</v>
      </c>
      <c r="AZ331">
        <v>0</v>
      </c>
      <c r="BC331">
        <v>0</v>
      </c>
      <c r="BO331">
        <v>0</v>
      </c>
      <c r="BP331">
        <v>0</v>
      </c>
      <c r="BQ331">
        <v>0</v>
      </c>
      <c r="BR331">
        <v>0</v>
      </c>
      <c r="BS331">
        <v>0</v>
      </c>
      <c r="BT331">
        <v>0</v>
      </c>
      <c r="BU331">
        <v>1</v>
      </c>
      <c r="BV331">
        <v>1</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row>
    <row r="332" spans="1:95" hidden="1">
      <c r="A332" t="s">
        <v>2540</v>
      </c>
      <c r="B332" t="s">
        <v>985</v>
      </c>
      <c r="C332" t="s">
        <v>2176</v>
      </c>
      <c r="D332" t="s">
        <v>2176</v>
      </c>
      <c r="E332" t="s">
        <v>146</v>
      </c>
      <c r="F332" t="s">
        <v>2541</v>
      </c>
      <c r="G332">
        <v>20000</v>
      </c>
      <c r="H332">
        <v>0</v>
      </c>
      <c r="I332">
        <f t="shared" si="5"/>
        <v>0</v>
      </c>
      <c r="J332">
        <v>-22.741824600000001</v>
      </c>
      <c r="K332">
        <v>-46.9</v>
      </c>
      <c r="M332" t="s">
        <v>672</v>
      </c>
      <c r="O332" t="s">
        <v>2542</v>
      </c>
      <c r="P332" t="s">
        <v>2543</v>
      </c>
      <c r="R332" t="s">
        <v>2544</v>
      </c>
      <c r="S332" t="s">
        <v>2537</v>
      </c>
      <c r="T332" t="s">
        <v>2545</v>
      </c>
      <c r="X332" t="s">
        <v>1007</v>
      </c>
      <c r="Y332" t="s">
        <v>2546</v>
      </c>
      <c r="Z332" t="s">
        <v>123</v>
      </c>
      <c r="AA332" t="s">
        <v>93</v>
      </c>
      <c r="AC332" t="s">
        <v>112</v>
      </c>
      <c r="AD332" t="s">
        <v>2546</v>
      </c>
      <c r="AE332">
        <v>0</v>
      </c>
      <c r="AH332" t="s">
        <v>2539</v>
      </c>
      <c r="AI332" t="s">
        <v>2539</v>
      </c>
      <c r="AL332" t="s">
        <v>2547</v>
      </c>
      <c r="AQ332">
        <v>0</v>
      </c>
      <c r="AS332">
        <v>0</v>
      </c>
      <c r="AT332">
        <v>0</v>
      </c>
      <c r="AW332">
        <v>0</v>
      </c>
      <c r="AZ332">
        <v>0</v>
      </c>
      <c r="BC332">
        <v>0</v>
      </c>
      <c r="BO332">
        <v>0</v>
      </c>
      <c r="BP332">
        <v>0</v>
      </c>
      <c r="BQ332">
        <v>0</v>
      </c>
      <c r="BR332">
        <v>0</v>
      </c>
      <c r="BS332">
        <v>0</v>
      </c>
      <c r="BT332">
        <v>0</v>
      </c>
      <c r="BU332">
        <v>1</v>
      </c>
      <c r="BV332">
        <v>1</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row>
    <row r="333" spans="1:95" hidden="1">
      <c r="A333" t="s">
        <v>2548</v>
      </c>
      <c r="B333" t="s">
        <v>985</v>
      </c>
      <c r="C333" t="s">
        <v>2176</v>
      </c>
      <c r="D333" t="s">
        <v>2176</v>
      </c>
      <c r="E333" t="s">
        <v>146</v>
      </c>
      <c r="F333" t="s">
        <v>2520</v>
      </c>
      <c r="G333">
        <v>120000</v>
      </c>
      <c r="H333">
        <v>0</v>
      </c>
      <c r="I333">
        <f t="shared" si="5"/>
        <v>0</v>
      </c>
      <c r="J333">
        <v>32.990833000000002</v>
      </c>
      <c r="K333">
        <v>112.53</v>
      </c>
      <c r="M333" t="s">
        <v>672</v>
      </c>
      <c r="O333" t="s">
        <v>2549</v>
      </c>
      <c r="P333" t="s">
        <v>2550</v>
      </c>
      <c r="R333" t="s">
        <v>137</v>
      </c>
      <c r="S333" t="s">
        <v>2551</v>
      </c>
      <c r="U333" t="s">
        <v>2552</v>
      </c>
      <c r="V333" t="s">
        <v>2553</v>
      </c>
      <c r="X333" t="s">
        <v>1007</v>
      </c>
      <c r="Z333" t="s">
        <v>123</v>
      </c>
      <c r="AA333" t="s">
        <v>93</v>
      </c>
      <c r="AC333" t="s">
        <v>112</v>
      </c>
      <c r="AD333" t="s">
        <v>2516</v>
      </c>
      <c r="AE333">
        <v>0</v>
      </c>
      <c r="AI333" t="s">
        <v>2554</v>
      </c>
      <c r="AM333" t="s">
        <v>2555</v>
      </c>
      <c r="AQ333">
        <v>0</v>
      </c>
      <c r="AS333">
        <v>0</v>
      </c>
      <c r="AT333">
        <v>0</v>
      </c>
      <c r="AW333">
        <v>0</v>
      </c>
      <c r="AZ333">
        <v>0</v>
      </c>
      <c r="BC333">
        <v>0</v>
      </c>
      <c r="BO333">
        <v>0</v>
      </c>
      <c r="BP333">
        <v>0</v>
      </c>
      <c r="BQ333">
        <v>0</v>
      </c>
      <c r="BR333">
        <v>0</v>
      </c>
      <c r="BS333">
        <v>0</v>
      </c>
      <c r="BT333">
        <v>0</v>
      </c>
      <c r="BU333">
        <v>1</v>
      </c>
      <c r="BV333">
        <v>1</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row>
    <row r="334" spans="1:95" hidden="1">
      <c r="A334" t="s">
        <v>2556</v>
      </c>
      <c r="B334" t="s">
        <v>985</v>
      </c>
      <c r="C334" t="s">
        <v>2176</v>
      </c>
      <c r="D334" t="s">
        <v>2176</v>
      </c>
      <c r="E334" t="s">
        <v>146</v>
      </c>
      <c r="F334" t="s">
        <v>2557</v>
      </c>
      <c r="G334">
        <v>1800000</v>
      </c>
      <c r="H334">
        <v>0</v>
      </c>
      <c r="I334">
        <f t="shared" si="5"/>
        <v>0</v>
      </c>
      <c r="J334">
        <v>42.972096999999998</v>
      </c>
      <c r="K334">
        <v>126.75</v>
      </c>
      <c r="M334" t="s">
        <v>672</v>
      </c>
      <c r="O334" t="s">
        <v>2558</v>
      </c>
      <c r="P334" t="s">
        <v>2559</v>
      </c>
      <c r="R334" t="s">
        <v>137</v>
      </c>
      <c r="S334" t="s">
        <v>2560</v>
      </c>
      <c r="U334" t="s">
        <v>2561</v>
      </c>
      <c r="X334" t="s">
        <v>1007</v>
      </c>
      <c r="Z334" t="s">
        <v>123</v>
      </c>
      <c r="AC334" t="s">
        <v>112</v>
      </c>
      <c r="AD334" t="s">
        <v>2516</v>
      </c>
      <c r="AE334">
        <v>0</v>
      </c>
      <c r="AI334" t="s">
        <v>2554</v>
      </c>
      <c r="AQ334">
        <v>0</v>
      </c>
      <c r="AS334">
        <v>0</v>
      </c>
      <c r="AT334">
        <v>0</v>
      </c>
      <c r="AW334">
        <v>0</v>
      </c>
      <c r="AZ334">
        <v>0</v>
      </c>
      <c r="BC334">
        <v>0</v>
      </c>
      <c r="BO334">
        <v>0</v>
      </c>
      <c r="BP334">
        <v>0</v>
      </c>
      <c r="BQ334">
        <v>0</v>
      </c>
      <c r="BR334">
        <v>0</v>
      </c>
      <c r="BS334">
        <v>0</v>
      </c>
      <c r="BT334">
        <v>0</v>
      </c>
      <c r="BU334">
        <v>1</v>
      </c>
      <c r="BV334">
        <v>1</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row>
    <row r="335" spans="1:95" hidden="1">
      <c r="A335" t="s">
        <v>2562</v>
      </c>
      <c r="B335" t="s">
        <v>985</v>
      </c>
      <c r="C335" t="s">
        <v>2176</v>
      </c>
      <c r="D335" t="s">
        <v>2176</v>
      </c>
      <c r="E335" t="s">
        <v>146</v>
      </c>
      <c r="F335" t="s">
        <v>2520</v>
      </c>
      <c r="G335">
        <v>160000</v>
      </c>
      <c r="H335">
        <v>0</v>
      </c>
      <c r="I335">
        <f t="shared" si="5"/>
        <v>0</v>
      </c>
      <c r="J335">
        <v>31.392786000000001</v>
      </c>
      <c r="K335">
        <v>116.33</v>
      </c>
      <c r="M335" t="s">
        <v>672</v>
      </c>
      <c r="O335" t="s">
        <v>2526</v>
      </c>
      <c r="P335" t="s">
        <v>2563</v>
      </c>
      <c r="R335" t="s">
        <v>137</v>
      </c>
      <c r="S335" t="s">
        <v>2514</v>
      </c>
      <c r="T335" t="s">
        <v>2564</v>
      </c>
      <c r="X335" t="s">
        <v>1007</v>
      </c>
      <c r="AC335" t="s">
        <v>112</v>
      </c>
      <c r="AD335" t="s">
        <v>2565</v>
      </c>
      <c r="AE335">
        <v>0</v>
      </c>
      <c r="AQ335">
        <v>0</v>
      </c>
      <c r="AS335">
        <v>0</v>
      </c>
      <c r="AT335">
        <v>0</v>
      </c>
      <c r="AW335">
        <v>0</v>
      </c>
      <c r="AZ335">
        <v>0</v>
      </c>
      <c r="BC335">
        <v>0</v>
      </c>
      <c r="BO335">
        <v>0</v>
      </c>
      <c r="BP335">
        <v>0</v>
      </c>
      <c r="BQ335">
        <v>0</v>
      </c>
      <c r="BR335">
        <v>0</v>
      </c>
      <c r="BS335">
        <v>0</v>
      </c>
      <c r="BT335">
        <v>0</v>
      </c>
      <c r="BU335">
        <v>1</v>
      </c>
      <c r="BV335">
        <v>1</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row>
    <row r="336" spans="1:95" hidden="1">
      <c r="A336" t="s">
        <v>2566</v>
      </c>
      <c r="B336" t="s">
        <v>985</v>
      </c>
      <c r="C336" t="s">
        <v>2176</v>
      </c>
      <c r="D336" t="s">
        <v>2176</v>
      </c>
      <c r="E336" t="s">
        <v>146</v>
      </c>
      <c r="F336" t="s">
        <v>2567</v>
      </c>
      <c r="G336">
        <v>185000</v>
      </c>
      <c r="H336">
        <v>0</v>
      </c>
      <c r="I336">
        <f t="shared" si="5"/>
        <v>0</v>
      </c>
      <c r="J336">
        <v>46.085500000000003</v>
      </c>
      <c r="K336">
        <v>13.67</v>
      </c>
      <c r="M336" t="s">
        <v>672</v>
      </c>
      <c r="O336" t="s">
        <v>2568</v>
      </c>
      <c r="P336" t="s">
        <v>2569</v>
      </c>
      <c r="R336" t="s">
        <v>1775</v>
      </c>
      <c r="S336" t="s">
        <v>2570</v>
      </c>
      <c r="U336" t="s">
        <v>2125</v>
      </c>
      <c r="X336" t="s">
        <v>1007</v>
      </c>
      <c r="AC336" t="s">
        <v>95</v>
      </c>
      <c r="AD336" t="s">
        <v>2571</v>
      </c>
      <c r="AE336">
        <v>0</v>
      </c>
      <c r="AQ336">
        <v>0</v>
      </c>
      <c r="AS336">
        <v>0</v>
      </c>
      <c r="AT336">
        <v>0</v>
      </c>
      <c r="AW336">
        <v>0</v>
      </c>
      <c r="AZ336">
        <v>0</v>
      </c>
      <c r="BC336">
        <v>0</v>
      </c>
      <c r="BO336">
        <v>0</v>
      </c>
      <c r="BP336">
        <v>0</v>
      </c>
      <c r="BQ336">
        <v>0</v>
      </c>
      <c r="BR336">
        <v>0</v>
      </c>
      <c r="BS336">
        <v>0</v>
      </c>
      <c r="BT336">
        <v>0</v>
      </c>
      <c r="BU336">
        <v>1</v>
      </c>
      <c r="BV336">
        <v>1</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row>
    <row r="337" spans="1:95" hidden="1">
      <c r="A337" t="s">
        <v>2572</v>
      </c>
      <c r="B337" t="s">
        <v>985</v>
      </c>
      <c r="C337" t="s">
        <v>2176</v>
      </c>
      <c r="D337" t="s">
        <v>2176</v>
      </c>
      <c r="E337" t="s">
        <v>146</v>
      </c>
      <c r="F337" t="s">
        <v>2573</v>
      </c>
      <c r="G337">
        <v>1140</v>
      </c>
      <c r="H337">
        <v>0</v>
      </c>
      <c r="I337">
        <f t="shared" si="5"/>
        <v>0</v>
      </c>
      <c r="J337">
        <v>45.304985199999997</v>
      </c>
      <c r="K337">
        <v>14.71</v>
      </c>
      <c r="M337" t="s">
        <v>672</v>
      </c>
      <c r="O337" t="s">
        <v>2574</v>
      </c>
      <c r="P337" t="s">
        <v>2575</v>
      </c>
      <c r="R337" t="s">
        <v>2576</v>
      </c>
      <c r="S337" t="s">
        <v>2577</v>
      </c>
      <c r="U337" t="s">
        <v>2578</v>
      </c>
      <c r="X337" t="s">
        <v>1007</v>
      </c>
      <c r="AC337" t="s">
        <v>95</v>
      </c>
      <c r="AD337" t="s">
        <v>2579</v>
      </c>
      <c r="AE337">
        <v>0</v>
      </c>
      <c r="AQ337">
        <v>0</v>
      </c>
      <c r="AR337" t="s">
        <v>2580</v>
      </c>
      <c r="AS337">
        <v>0</v>
      </c>
      <c r="AT337">
        <v>0</v>
      </c>
      <c r="AW337">
        <v>0</v>
      </c>
      <c r="AZ337">
        <v>0</v>
      </c>
      <c r="BC337">
        <v>0</v>
      </c>
      <c r="BO337">
        <v>0</v>
      </c>
      <c r="BP337">
        <v>0</v>
      </c>
      <c r="BQ337">
        <v>0</v>
      </c>
      <c r="BR337">
        <v>0</v>
      </c>
      <c r="BS337">
        <v>0</v>
      </c>
      <c r="BT337">
        <v>0</v>
      </c>
      <c r="BU337">
        <v>1</v>
      </c>
      <c r="BV337">
        <v>1</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row>
    <row r="338" spans="1:95" hidden="1">
      <c r="A338" t="s">
        <v>2581</v>
      </c>
      <c r="B338" t="s">
        <v>985</v>
      </c>
      <c r="C338" t="s">
        <v>2176</v>
      </c>
      <c r="D338" t="s">
        <v>2176</v>
      </c>
      <c r="E338" t="s">
        <v>146</v>
      </c>
      <c r="F338" t="s">
        <v>2582</v>
      </c>
      <c r="G338">
        <v>4600</v>
      </c>
      <c r="H338">
        <v>0</v>
      </c>
      <c r="I338">
        <f t="shared" si="5"/>
        <v>0</v>
      </c>
      <c r="J338">
        <v>45.304985199999997</v>
      </c>
      <c r="K338">
        <v>14.71</v>
      </c>
      <c r="M338" t="s">
        <v>672</v>
      </c>
      <c r="O338" t="s">
        <v>2574</v>
      </c>
      <c r="P338" t="s">
        <v>2583</v>
      </c>
      <c r="R338" t="s">
        <v>2576</v>
      </c>
      <c r="S338" t="s">
        <v>2584</v>
      </c>
      <c r="U338" t="s">
        <v>2585</v>
      </c>
      <c r="X338" t="s">
        <v>1007</v>
      </c>
      <c r="AC338" t="s">
        <v>95</v>
      </c>
      <c r="AD338" t="s">
        <v>2579</v>
      </c>
      <c r="AE338">
        <v>0</v>
      </c>
      <c r="AQ338">
        <v>0</v>
      </c>
      <c r="AR338" t="s">
        <v>2586</v>
      </c>
      <c r="AS338">
        <v>0</v>
      </c>
      <c r="AT338">
        <v>0</v>
      </c>
      <c r="AW338">
        <v>0</v>
      </c>
      <c r="AZ338">
        <v>0</v>
      </c>
      <c r="BC338">
        <v>0</v>
      </c>
      <c r="BO338">
        <v>0</v>
      </c>
      <c r="BP338">
        <v>0</v>
      </c>
      <c r="BQ338">
        <v>0</v>
      </c>
      <c r="BR338">
        <v>0</v>
      </c>
      <c r="BS338">
        <v>0</v>
      </c>
      <c r="BT338">
        <v>0</v>
      </c>
      <c r="BU338">
        <v>1</v>
      </c>
      <c r="BV338">
        <v>1</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row>
    <row r="339" spans="1:95" hidden="1">
      <c r="A339" t="s">
        <v>2587</v>
      </c>
      <c r="B339" t="s">
        <v>985</v>
      </c>
      <c r="C339" t="s">
        <v>2176</v>
      </c>
      <c r="D339" t="s">
        <v>2176</v>
      </c>
      <c r="E339" t="s">
        <v>146</v>
      </c>
      <c r="F339" t="s">
        <v>2588</v>
      </c>
      <c r="G339">
        <v>276000</v>
      </c>
      <c r="H339">
        <v>0</v>
      </c>
      <c r="I339">
        <f t="shared" si="5"/>
        <v>0</v>
      </c>
      <c r="J339">
        <v>44.200732799999997</v>
      </c>
      <c r="K339">
        <v>15.68</v>
      </c>
      <c r="M339" t="s">
        <v>672</v>
      </c>
      <c r="O339" t="s">
        <v>2589</v>
      </c>
      <c r="P339" t="s">
        <v>2590</v>
      </c>
      <c r="R339" t="s">
        <v>2576</v>
      </c>
      <c r="S339" t="s">
        <v>2591</v>
      </c>
      <c r="U339" t="s">
        <v>2592</v>
      </c>
      <c r="X339" t="s">
        <v>1007</v>
      </c>
      <c r="AC339" t="s">
        <v>95</v>
      </c>
      <c r="AD339" t="s">
        <v>2579</v>
      </c>
      <c r="AE339">
        <v>0</v>
      </c>
      <c r="AQ339">
        <v>0</v>
      </c>
      <c r="AR339" t="s">
        <v>2593</v>
      </c>
      <c r="AS339">
        <v>0</v>
      </c>
      <c r="AT339">
        <v>0</v>
      </c>
      <c r="AW339">
        <v>0</v>
      </c>
      <c r="AZ339">
        <v>0</v>
      </c>
      <c r="BC339">
        <v>0</v>
      </c>
      <c r="BO339">
        <v>0</v>
      </c>
      <c r="BP339">
        <v>0</v>
      </c>
      <c r="BQ339">
        <v>0</v>
      </c>
      <c r="BR339">
        <v>0</v>
      </c>
      <c r="BS339">
        <v>0</v>
      </c>
      <c r="BT339">
        <v>0</v>
      </c>
      <c r="BU339">
        <v>1</v>
      </c>
      <c r="BV339">
        <v>1</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row>
    <row r="340" spans="1:95" hidden="1">
      <c r="A340" t="s">
        <v>2594</v>
      </c>
      <c r="B340" t="s">
        <v>985</v>
      </c>
      <c r="C340" t="s">
        <v>2176</v>
      </c>
      <c r="D340" t="s">
        <v>2176</v>
      </c>
      <c r="E340" t="s">
        <v>146</v>
      </c>
      <c r="F340" t="s">
        <v>2595</v>
      </c>
      <c r="G340">
        <v>300000</v>
      </c>
      <c r="H340">
        <v>0</v>
      </c>
      <c r="I340">
        <f t="shared" si="5"/>
        <v>0</v>
      </c>
      <c r="J340">
        <v>-41.860218699999997</v>
      </c>
      <c r="K340">
        <v>146.76</v>
      </c>
      <c r="M340" t="s">
        <v>672</v>
      </c>
      <c r="O340" t="s">
        <v>2402</v>
      </c>
      <c r="P340" t="s">
        <v>2403</v>
      </c>
      <c r="R340" t="s">
        <v>636</v>
      </c>
      <c r="S340" t="s">
        <v>2596</v>
      </c>
      <c r="U340" t="s">
        <v>2597</v>
      </c>
      <c r="X340" t="s">
        <v>1007</v>
      </c>
      <c r="AC340" t="s">
        <v>95</v>
      </c>
      <c r="AD340" t="s">
        <v>2405</v>
      </c>
      <c r="AE340">
        <v>0</v>
      </c>
      <c r="AH340" t="s">
        <v>2598</v>
      </c>
      <c r="AQ340">
        <v>0</v>
      </c>
      <c r="AS340">
        <v>0</v>
      </c>
      <c r="AT340">
        <v>0</v>
      </c>
      <c r="AW340">
        <v>0</v>
      </c>
      <c r="AZ340">
        <v>0</v>
      </c>
      <c r="BC340">
        <v>0</v>
      </c>
      <c r="BO340">
        <v>0</v>
      </c>
      <c r="BP340">
        <v>0</v>
      </c>
      <c r="BQ340">
        <v>0</v>
      </c>
      <c r="BR340">
        <v>0</v>
      </c>
      <c r="BS340">
        <v>0</v>
      </c>
      <c r="BT340">
        <v>0</v>
      </c>
      <c r="BU340">
        <v>1</v>
      </c>
      <c r="BV340">
        <v>1</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row>
    <row r="341" spans="1:95" hidden="1">
      <c r="A341" t="s">
        <v>2599</v>
      </c>
      <c r="B341" t="s">
        <v>985</v>
      </c>
      <c r="C341" t="s">
        <v>2176</v>
      </c>
      <c r="D341" t="s">
        <v>2176</v>
      </c>
      <c r="E341" t="s">
        <v>146</v>
      </c>
      <c r="F341" t="s">
        <v>2600</v>
      </c>
      <c r="G341">
        <v>603000</v>
      </c>
      <c r="H341">
        <v>0</v>
      </c>
      <c r="I341">
        <f t="shared" si="5"/>
        <v>0</v>
      </c>
      <c r="J341">
        <v>50.5904776</v>
      </c>
      <c r="K341">
        <v>30.48</v>
      </c>
      <c r="M341" t="s">
        <v>672</v>
      </c>
      <c r="O341" t="s">
        <v>2601</v>
      </c>
      <c r="P341" t="s">
        <v>2602</v>
      </c>
      <c r="R341" t="s">
        <v>2603</v>
      </c>
      <c r="S341" t="s">
        <v>2604</v>
      </c>
      <c r="U341" t="s">
        <v>2225</v>
      </c>
      <c r="X341" t="s">
        <v>1007</v>
      </c>
      <c r="AC341" t="s">
        <v>95</v>
      </c>
      <c r="AD341" t="s">
        <v>2605</v>
      </c>
      <c r="AE341">
        <v>0</v>
      </c>
      <c r="AI341" t="s">
        <v>2606</v>
      </c>
      <c r="AM341" t="s">
        <v>2607</v>
      </c>
      <c r="AQ341">
        <v>0</v>
      </c>
      <c r="AS341">
        <v>0</v>
      </c>
      <c r="AT341">
        <v>0</v>
      </c>
      <c r="AW341">
        <v>0</v>
      </c>
      <c r="AZ341">
        <v>0</v>
      </c>
      <c r="BC341">
        <v>0</v>
      </c>
      <c r="BO341">
        <v>0</v>
      </c>
      <c r="BP341">
        <v>0</v>
      </c>
      <c r="BQ341">
        <v>0</v>
      </c>
      <c r="BR341">
        <v>0</v>
      </c>
      <c r="BS341">
        <v>0</v>
      </c>
      <c r="BT341">
        <v>0</v>
      </c>
      <c r="BU341">
        <v>1</v>
      </c>
      <c r="BV341">
        <v>1</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row>
    <row r="342" spans="1:95" hidden="1">
      <c r="A342" t="s">
        <v>2608</v>
      </c>
      <c r="B342" t="s">
        <v>985</v>
      </c>
      <c r="C342" t="s">
        <v>2176</v>
      </c>
      <c r="D342" t="s">
        <v>2176</v>
      </c>
      <c r="E342" t="s">
        <v>146</v>
      </c>
      <c r="F342" t="s">
        <v>2609</v>
      </c>
      <c r="G342">
        <v>302000</v>
      </c>
      <c r="H342">
        <v>0</v>
      </c>
      <c r="I342">
        <f t="shared" si="5"/>
        <v>0</v>
      </c>
      <c r="J342">
        <v>47.822800000000001</v>
      </c>
      <c r="K342">
        <v>31.18</v>
      </c>
      <c r="M342" t="s">
        <v>2610</v>
      </c>
      <c r="O342" t="s">
        <v>2611</v>
      </c>
      <c r="P342" t="s">
        <v>2612</v>
      </c>
      <c r="R342" t="s">
        <v>2603</v>
      </c>
      <c r="S342" t="s">
        <v>2613</v>
      </c>
      <c r="U342" t="s">
        <v>2614</v>
      </c>
      <c r="X342" t="s">
        <v>1007</v>
      </c>
      <c r="Z342" t="s">
        <v>123</v>
      </c>
      <c r="AA342" t="s">
        <v>518</v>
      </c>
      <c r="AC342" t="s">
        <v>112</v>
      </c>
      <c r="AD342" t="s">
        <v>2615</v>
      </c>
      <c r="AE342">
        <v>0</v>
      </c>
      <c r="AK342" t="s">
        <v>2616</v>
      </c>
      <c r="AM342" t="s">
        <v>2617</v>
      </c>
      <c r="AQ342">
        <v>0</v>
      </c>
      <c r="AR342" t="s">
        <v>2618</v>
      </c>
      <c r="AS342">
        <v>0</v>
      </c>
      <c r="AT342">
        <v>0</v>
      </c>
      <c r="AW342">
        <v>0</v>
      </c>
      <c r="AZ342">
        <v>0</v>
      </c>
      <c r="BC342">
        <v>0</v>
      </c>
      <c r="BO342">
        <v>0</v>
      </c>
      <c r="BP342">
        <v>0</v>
      </c>
      <c r="BQ342">
        <v>0</v>
      </c>
      <c r="BR342">
        <v>0</v>
      </c>
      <c r="BS342">
        <v>0</v>
      </c>
      <c r="BT342">
        <v>0</v>
      </c>
      <c r="BU342">
        <v>1</v>
      </c>
      <c r="BV342">
        <v>1</v>
      </c>
      <c r="BW342">
        <v>0</v>
      </c>
      <c r="BX342">
        <v>0</v>
      </c>
      <c r="BY342">
        <v>1</v>
      </c>
      <c r="BZ342">
        <v>0</v>
      </c>
      <c r="CA342">
        <v>0</v>
      </c>
      <c r="CB342">
        <v>0</v>
      </c>
      <c r="CC342">
        <v>0</v>
      </c>
      <c r="CD342">
        <v>0</v>
      </c>
      <c r="CE342">
        <v>0</v>
      </c>
      <c r="CF342">
        <v>0</v>
      </c>
      <c r="CG342">
        <v>0</v>
      </c>
      <c r="CH342">
        <v>0</v>
      </c>
      <c r="CI342">
        <v>0</v>
      </c>
      <c r="CJ342">
        <v>0</v>
      </c>
      <c r="CK342">
        <v>0</v>
      </c>
      <c r="CL342">
        <v>0</v>
      </c>
      <c r="CM342">
        <v>0</v>
      </c>
      <c r="CN342">
        <v>0</v>
      </c>
      <c r="CO342">
        <v>0</v>
      </c>
      <c r="CP342">
        <v>0</v>
      </c>
      <c r="CQ342">
        <v>0</v>
      </c>
    </row>
    <row r="343" spans="1:95" hidden="1">
      <c r="A343" t="s">
        <v>2619</v>
      </c>
      <c r="B343" t="s">
        <v>985</v>
      </c>
      <c r="C343" t="s">
        <v>2176</v>
      </c>
      <c r="D343" t="s">
        <v>2176</v>
      </c>
      <c r="E343" t="s">
        <v>146</v>
      </c>
      <c r="F343" t="s">
        <v>2620</v>
      </c>
      <c r="G343">
        <v>810000</v>
      </c>
      <c r="H343">
        <v>0</v>
      </c>
      <c r="I343">
        <f t="shared" si="5"/>
        <v>0</v>
      </c>
      <c r="J343">
        <v>41.268574999999998</v>
      </c>
      <c r="K343">
        <v>-6.47</v>
      </c>
      <c r="M343" t="s">
        <v>672</v>
      </c>
      <c r="O343" t="s">
        <v>2621</v>
      </c>
      <c r="P343" t="s">
        <v>2622</v>
      </c>
      <c r="R343" t="s">
        <v>607</v>
      </c>
      <c r="S343" t="s">
        <v>2623</v>
      </c>
      <c r="U343" t="s">
        <v>2316</v>
      </c>
      <c r="V343" t="s">
        <v>2208</v>
      </c>
      <c r="X343" t="s">
        <v>1007</v>
      </c>
      <c r="AC343" t="s">
        <v>95</v>
      </c>
      <c r="AD343" t="s">
        <v>2624</v>
      </c>
      <c r="AE343">
        <v>0</v>
      </c>
      <c r="AQ343">
        <v>0</v>
      </c>
      <c r="AS343">
        <v>0</v>
      </c>
      <c r="AT343">
        <v>0</v>
      </c>
      <c r="AW343">
        <v>0</v>
      </c>
      <c r="AZ343">
        <v>0</v>
      </c>
      <c r="BC343">
        <v>0</v>
      </c>
      <c r="BO343">
        <v>0</v>
      </c>
      <c r="BP343">
        <v>0</v>
      </c>
      <c r="BQ343">
        <v>0</v>
      </c>
      <c r="BR343">
        <v>0</v>
      </c>
      <c r="BS343">
        <v>0</v>
      </c>
      <c r="BT343">
        <v>0</v>
      </c>
      <c r="BU343">
        <v>1</v>
      </c>
      <c r="BV343">
        <v>1</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row>
    <row r="344" spans="1:95" hidden="1">
      <c r="A344" t="s">
        <v>2625</v>
      </c>
      <c r="B344" t="s">
        <v>985</v>
      </c>
      <c r="C344" t="s">
        <v>2176</v>
      </c>
      <c r="D344" t="s">
        <v>2176</v>
      </c>
      <c r="E344" t="s">
        <v>146</v>
      </c>
      <c r="F344" t="s">
        <v>2626</v>
      </c>
      <c r="G344">
        <v>1139000</v>
      </c>
      <c r="H344">
        <v>0</v>
      </c>
      <c r="I344">
        <f t="shared" si="5"/>
        <v>0</v>
      </c>
      <c r="J344">
        <v>40.9370288</v>
      </c>
      <c r="K344">
        <v>-5.67</v>
      </c>
      <c r="M344" t="s">
        <v>672</v>
      </c>
      <c r="O344" t="s">
        <v>2627</v>
      </c>
      <c r="P344" t="s">
        <v>2622</v>
      </c>
      <c r="R344" t="s">
        <v>607</v>
      </c>
      <c r="S344" t="s">
        <v>2628</v>
      </c>
      <c r="U344" t="s">
        <v>2420</v>
      </c>
      <c r="V344" t="s">
        <v>2629</v>
      </c>
      <c r="X344" t="s">
        <v>1007</v>
      </c>
      <c r="AC344" t="s">
        <v>95</v>
      </c>
      <c r="AD344" t="s">
        <v>2182</v>
      </c>
      <c r="AE344">
        <v>0</v>
      </c>
      <c r="AL344" t="s">
        <v>2182</v>
      </c>
      <c r="AQ344">
        <v>0</v>
      </c>
      <c r="AS344">
        <v>60000000</v>
      </c>
      <c r="AT344">
        <v>0</v>
      </c>
      <c r="AW344">
        <v>0</v>
      </c>
      <c r="AZ344">
        <v>0</v>
      </c>
      <c r="BC344">
        <v>0</v>
      </c>
      <c r="BO344">
        <v>0</v>
      </c>
      <c r="BP344">
        <v>0</v>
      </c>
      <c r="BQ344">
        <v>0</v>
      </c>
      <c r="BR344">
        <v>0</v>
      </c>
      <c r="BS344">
        <v>0</v>
      </c>
      <c r="BT344">
        <v>0</v>
      </c>
      <c r="BU344">
        <v>1</v>
      </c>
      <c r="BV344">
        <v>1</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row>
    <row r="345" spans="1:95" hidden="1">
      <c r="A345" t="s">
        <v>2630</v>
      </c>
      <c r="B345" t="s">
        <v>985</v>
      </c>
      <c r="C345" t="s">
        <v>2176</v>
      </c>
      <c r="D345" t="s">
        <v>2176</v>
      </c>
      <c r="E345" t="s">
        <v>146</v>
      </c>
      <c r="F345" t="s">
        <v>2631</v>
      </c>
      <c r="G345">
        <v>800000</v>
      </c>
      <c r="H345">
        <v>0</v>
      </c>
      <c r="I345">
        <f t="shared" si="5"/>
        <v>0</v>
      </c>
      <c r="J345">
        <v>40.220660000000002</v>
      </c>
      <c r="K345">
        <v>116.23</v>
      </c>
      <c r="M345" t="s">
        <v>2632</v>
      </c>
      <c r="O345" t="s">
        <v>2633</v>
      </c>
      <c r="P345" t="s">
        <v>1756</v>
      </c>
      <c r="R345" t="s">
        <v>137</v>
      </c>
      <c r="S345" t="s">
        <v>2634</v>
      </c>
      <c r="U345" t="s">
        <v>2635</v>
      </c>
      <c r="V345" t="s">
        <v>2636</v>
      </c>
      <c r="X345" t="s">
        <v>1007</v>
      </c>
      <c r="Z345" t="s">
        <v>123</v>
      </c>
      <c r="AC345" t="s">
        <v>112</v>
      </c>
      <c r="AD345" t="s">
        <v>2637</v>
      </c>
      <c r="AE345">
        <v>0</v>
      </c>
      <c r="AI345" t="s">
        <v>2554</v>
      </c>
      <c r="AL345" t="s">
        <v>2638</v>
      </c>
      <c r="AM345" t="s">
        <v>2639</v>
      </c>
      <c r="AP345" t="s">
        <v>2640</v>
      </c>
      <c r="AQ345">
        <v>0</v>
      </c>
      <c r="AR345" t="s">
        <v>2641</v>
      </c>
      <c r="AS345">
        <v>0</v>
      </c>
      <c r="AT345">
        <v>0</v>
      </c>
      <c r="AW345">
        <v>0</v>
      </c>
      <c r="AZ345">
        <v>0</v>
      </c>
      <c r="BC345">
        <v>0</v>
      </c>
      <c r="BO345">
        <v>1</v>
      </c>
      <c r="BP345">
        <v>0</v>
      </c>
      <c r="BQ345">
        <v>0</v>
      </c>
      <c r="BR345">
        <v>0</v>
      </c>
      <c r="BS345">
        <v>0</v>
      </c>
      <c r="BT345">
        <v>0</v>
      </c>
      <c r="BU345">
        <v>1</v>
      </c>
      <c r="BV345">
        <v>1</v>
      </c>
      <c r="BW345">
        <v>0</v>
      </c>
      <c r="BX345">
        <v>0</v>
      </c>
      <c r="BY345">
        <v>1</v>
      </c>
      <c r="BZ345">
        <v>0</v>
      </c>
      <c r="CA345">
        <v>0</v>
      </c>
      <c r="CB345">
        <v>0</v>
      </c>
      <c r="CC345">
        <v>0</v>
      </c>
      <c r="CD345">
        <v>0</v>
      </c>
      <c r="CE345">
        <v>0</v>
      </c>
      <c r="CF345">
        <v>0</v>
      </c>
      <c r="CG345">
        <v>0</v>
      </c>
      <c r="CH345">
        <v>0</v>
      </c>
      <c r="CI345">
        <v>0</v>
      </c>
      <c r="CJ345">
        <v>0</v>
      </c>
      <c r="CK345">
        <v>0</v>
      </c>
      <c r="CL345">
        <v>0</v>
      </c>
      <c r="CM345">
        <v>0</v>
      </c>
      <c r="CN345">
        <v>0</v>
      </c>
      <c r="CO345">
        <v>0</v>
      </c>
      <c r="CP345">
        <v>0</v>
      </c>
      <c r="CQ345">
        <v>0</v>
      </c>
    </row>
    <row r="346" spans="1:95" hidden="1">
      <c r="A346" t="s">
        <v>2642</v>
      </c>
      <c r="B346" t="s">
        <v>985</v>
      </c>
      <c r="C346" t="s">
        <v>2176</v>
      </c>
      <c r="D346" t="s">
        <v>2176</v>
      </c>
      <c r="E346" t="s">
        <v>146</v>
      </c>
      <c r="F346" t="s">
        <v>2643</v>
      </c>
      <c r="G346">
        <v>1500000</v>
      </c>
      <c r="H346">
        <v>0</v>
      </c>
      <c r="I346">
        <f t="shared" si="5"/>
        <v>0</v>
      </c>
      <c r="J346">
        <v>28.846926</v>
      </c>
      <c r="K346">
        <v>120.73</v>
      </c>
      <c r="M346" t="s">
        <v>2610</v>
      </c>
      <c r="O346" t="s">
        <v>2644</v>
      </c>
      <c r="P346" t="s">
        <v>1740</v>
      </c>
      <c r="R346" t="s">
        <v>137</v>
      </c>
      <c r="S346" t="s">
        <v>2645</v>
      </c>
      <c r="U346" t="s">
        <v>2646</v>
      </c>
      <c r="X346" t="s">
        <v>1007</v>
      </c>
      <c r="Y346" t="s">
        <v>2338</v>
      </c>
      <c r="Z346" t="s">
        <v>123</v>
      </c>
      <c r="AC346" t="s">
        <v>112</v>
      </c>
      <c r="AD346" t="s">
        <v>2338</v>
      </c>
      <c r="AE346">
        <v>0</v>
      </c>
      <c r="AL346" t="s">
        <v>2647</v>
      </c>
      <c r="AQ346">
        <v>0</v>
      </c>
      <c r="AR346" t="s">
        <v>2648</v>
      </c>
      <c r="AS346">
        <v>0</v>
      </c>
      <c r="AT346">
        <v>0</v>
      </c>
      <c r="AW346">
        <v>0</v>
      </c>
      <c r="AZ346">
        <v>0</v>
      </c>
      <c r="BC346">
        <v>0</v>
      </c>
      <c r="BO346">
        <v>0</v>
      </c>
      <c r="BP346">
        <v>0</v>
      </c>
      <c r="BQ346">
        <v>0</v>
      </c>
      <c r="BR346">
        <v>0</v>
      </c>
      <c r="BS346">
        <v>0</v>
      </c>
      <c r="BT346">
        <v>0</v>
      </c>
      <c r="BU346">
        <v>1</v>
      </c>
      <c r="BV346">
        <v>1</v>
      </c>
      <c r="BW346">
        <v>0</v>
      </c>
      <c r="BX346">
        <v>0</v>
      </c>
      <c r="BY346">
        <v>1</v>
      </c>
      <c r="BZ346">
        <v>0</v>
      </c>
      <c r="CA346">
        <v>0</v>
      </c>
      <c r="CB346">
        <v>0</v>
      </c>
      <c r="CC346">
        <v>0</v>
      </c>
      <c r="CD346">
        <v>0</v>
      </c>
      <c r="CE346">
        <v>0</v>
      </c>
      <c r="CF346">
        <v>0</v>
      </c>
      <c r="CG346">
        <v>0</v>
      </c>
      <c r="CH346">
        <v>0</v>
      </c>
      <c r="CI346">
        <v>0</v>
      </c>
      <c r="CJ346">
        <v>0</v>
      </c>
      <c r="CK346">
        <v>0</v>
      </c>
      <c r="CL346">
        <v>0</v>
      </c>
      <c r="CM346">
        <v>0</v>
      </c>
      <c r="CN346">
        <v>0</v>
      </c>
      <c r="CO346">
        <v>0</v>
      </c>
      <c r="CP346">
        <v>0</v>
      </c>
      <c r="CQ346">
        <v>0</v>
      </c>
    </row>
    <row r="347" spans="1:95" hidden="1">
      <c r="A347" t="s">
        <v>2649</v>
      </c>
      <c r="B347" t="s">
        <v>904</v>
      </c>
      <c r="C347" t="s">
        <v>826</v>
      </c>
      <c r="D347" t="s">
        <v>826</v>
      </c>
      <c r="E347" t="s">
        <v>146</v>
      </c>
      <c r="F347" t="s">
        <v>2650</v>
      </c>
      <c r="G347">
        <v>15</v>
      </c>
      <c r="H347">
        <v>4</v>
      </c>
      <c r="I347">
        <f t="shared" si="5"/>
        <v>60</v>
      </c>
      <c r="J347">
        <v>39.084158000000002</v>
      </c>
      <c r="K347">
        <v>117.2</v>
      </c>
      <c r="M347" t="s">
        <v>2651</v>
      </c>
      <c r="O347" t="s">
        <v>2652</v>
      </c>
      <c r="P347" t="s">
        <v>2652</v>
      </c>
      <c r="R347" t="s">
        <v>137</v>
      </c>
      <c r="S347" t="s">
        <v>2653</v>
      </c>
      <c r="U347" t="s">
        <v>2654</v>
      </c>
      <c r="X347" t="s">
        <v>1007</v>
      </c>
      <c r="Y347" t="s">
        <v>2153</v>
      </c>
      <c r="AC347" t="s">
        <v>124</v>
      </c>
      <c r="AD347" t="s">
        <v>2516</v>
      </c>
      <c r="AE347">
        <v>0</v>
      </c>
      <c r="AF347" t="s">
        <v>2655</v>
      </c>
      <c r="AH347" t="s">
        <v>2656</v>
      </c>
      <c r="AJ347" t="s">
        <v>2153</v>
      </c>
      <c r="AQ347">
        <v>0</v>
      </c>
      <c r="AS347">
        <v>0</v>
      </c>
      <c r="AT347">
        <v>0</v>
      </c>
      <c r="AW347">
        <v>0</v>
      </c>
      <c r="AZ347">
        <v>0</v>
      </c>
      <c r="BC347">
        <v>0</v>
      </c>
      <c r="BO347">
        <v>0</v>
      </c>
      <c r="BP347">
        <v>0</v>
      </c>
      <c r="BQ347">
        <v>0</v>
      </c>
      <c r="BR347">
        <v>0</v>
      </c>
      <c r="BS347">
        <v>0</v>
      </c>
      <c r="BT347">
        <v>0</v>
      </c>
      <c r="BU347">
        <v>1</v>
      </c>
      <c r="BV347">
        <v>0</v>
      </c>
      <c r="BW347">
        <v>0</v>
      </c>
      <c r="BX347">
        <v>0</v>
      </c>
      <c r="BY347">
        <v>1</v>
      </c>
      <c r="BZ347">
        <v>0</v>
      </c>
      <c r="CA347">
        <v>0</v>
      </c>
      <c r="CB347">
        <v>0</v>
      </c>
      <c r="CC347">
        <v>0</v>
      </c>
      <c r="CD347">
        <v>0</v>
      </c>
      <c r="CE347">
        <v>0</v>
      </c>
      <c r="CF347">
        <v>1</v>
      </c>
      <c r="CG347">
        <v>0</v>
      </c>
      <c r="CH347">
        <v>0</v>
      </c>
      <c r="CI347">
        <v>0</v>
      </c>
      <c r="CJ347">
        <v>0</v>
      </c>
      <c r="CK347">
        <v>0</v>
      </c>
      <c r="CL347">
        <v>0</v>
      </c>
      <c r="CM347">
        <v>0</v>
      </c>
      <c r="CN347">
        <v>0</v>
      </c>
      <c r="CO347">
        <v>0</v>
      </c>
      <c r="CP347">
        <v>0</v>
      </c>
      <c r="CQ347">
        <v>0</v>
      </c>
    </row>
    <row r="348" spans="1:95" hidden="1">
      <c r="A348" t="s">
        <v>2657</v>
      </c>
      <c r="B348" t="s">
        <v>904</v>
      </c>
      <c r="C348" t="s">
        <v>826</v>
      </c>
      <c r="D348" t="s">
        <v>1538</v>
      </c>
      <c r="E348" t="s">
        <v>146</v>
      </c>
      <c r="F348" t="s">
        <v>2658</v>
      </c>
      <c r="G348">
        <v>200</v>
      </c>
      <c r="H348">
        <v>4</v>
      </c>
      <c r="I348">
        <f t="shared" si="5"/>
        <v>800</v>
      </c>
      <c r="J348">
        <v>22.720358000000001</v>
      </c>
      <c r="K348">
        <v>114.25</v>
      </c>
      <c r="M348" t="s">
        <v>2659</v>
      </c>
      <c r="O348" t="s">
        <v>2660</v>
      </c>
      <c r="P348" t="s">
        <v>2661</v>
      </c>
      <c r="R348" t="s">
        <v>137</v>
      </c>
      <c r="S348" t="s">
        <v>2377</v>
      </c>
      <c r="U348" t="s">
        <v>2662</v>
      </c>
      <c r="X348" t="s">
        <v>1007</v>
      </c>
      <c r="AC348" t="s">
        <v>124</v>
      </c>
      <c r="AD348" t="s">
        <v>1545</v>
      </c>
      <c r="AE348">
        <v>0</v>
      </c>
      <c r="AH348" t="s">
        <v>1545</v>
      </c>
      <c r="AJ348" t="s">
        <v>1545</v>
      </c>
      <c r="AQ348">
        <v>0</v>
      </c>
      <c r="AR348" t="s">
        <v>2663</v>
      </c>
      <c r="AS348">
        <v>0</v>
      </c>
      <c r="AT348">
        <v>0</v>
      </c>
      <c r="AW348">
        <v>0</v>
      </c>
      <c r="AZ348">
        <v>0</v>
      </c>
      <c r="BC348">
        <v>0</v>
      </c>
      <c r="BO348">
        <v>0</v>
      </c>
      <c r="BP348">
        <v>0</v>
      </c>
      <c r="BQ348">
        <v>0</v>
      </c>
      <c r="BR348">
        <v>0</v>
      </c>
      <c r="BS348">
        <v>0</v>
      </c>
      <c r="BT348">
        <v>0</v>
      </c>
      <c r="BU348">
        <v>1</v>
      </c>
      <c r="BV348">
        <v>0</v>
      </c>
      <c r="BW348">
        <v>0</v>
      </c>
      <c r="BX348">
        <v>0</v>
      </c>
      <c r="BY348">
        <v>0</v>
      </c>
      <c r="BZ348">
        <v>0</v>
      </c>
      <c r="CA348">
        <v>0</v>
      </c>
      <c r="CB348">
        <v>1</v>
      </c>
      <c r="CC348">
        <v>0</v>
      </c>
      <c r="CD348">
        <v>0</v>
      </c>
      <c r="CE348">
        <v>0</v>
      </c>
      <c r="CF348">
        <v>1</v>
      </c>
      <c r="CG348">
        <v>0</v>
      </c>
      <c r="CH348">
        <v>0</v>
      </c>
      <c r="CI348">
        <v>0</v>
      </c>
      <c r="CJ348">
        <v>0</v>
      </c>
      <c r="CK348">
        <v>0</v>
      </c>
      <c r="CL348">
        <v>0</v>
      </c>
      <c r="CM348">
        <v>0</v>
      </c>
      <c r="CN348">
        <v>0</v>
      </c>
      <c r="CO348">
        <v>0</v>
      </c>
      <c r="CP348">
        <v>0</v>
      </c>
      <c r="CQ348">
        <v>0</v>
      </c>
    </row>
    <row r="349" spans="1:95" hidden="1">
      <c r="A349" t="s">
        <v>2664</v>
      </c>
      <c r="B349" t="s">
        <v>904</v>
      </c>
      <c r="C349" t="s">
        <v>826</v>
      </c>
      <c r="D349" t="s">
        <v>826</v>
      </c>
      <c r="E349" t="s">
        <v>146</v>
      </c>
      <c r="F349" t="s">
        <v>2665</v>
      </c>
      <c r="G349">
        <v>50</v>
      </c>
      <c r="H349">
        <v>2</v>
      </c>
      <c r="I349">
        <f t="shared" si="5"/>
        <v>100</v>
      </c>
      <c r="J349">
        <v>49.211575000000003</v>
      </c>
      <c r="K349">
        <v>119.77</v>
      </c>
      <c r="M349" t="s">
        <v>2666</v>
      </c>
      <c r="O349" t="s">
        <v>2667</v>
      </c>
      <c r="P349" t="s">
        <v>2668</v>
      </c>
      <c r="R349" t="s">
        <v>137</v>
      </c>
      <c r="S349" t="s">
        <v>2669</v>
      </c>
      <c r="U349" t="s">
        <v>2670</v>
      </c>
      <c r="X349" t="s">
        <v>1007</v>
      </c>
      <c r="Y349" t="s">
        <v>2338</v>
      </c>
      <c r="Z349" t="s">
        <v>123</v>
      </c>
      <c r="AC349" t="s">
        <v>112</v>
      </c>
      <c r="AD349" t="s">
        <v>2338</v>
      </c>
      <c r="AE349">
        <v>0</v>
      </c>
      <c r="AQ349">
        <v>0</v>
      </c>
      <c r="AS349">
        <v>0</v>
      </c>
      <c r="AT349">
        <v>0</v>
      </c>
      <c r="AW349">
        <v>0</v>
      </c>
      <c r="AZ349">
        <v>0</v>
      </c>
      <c r="BC349">
        <v>0</v>
      </c>
      <c r="BO349">
        <v>1</v>
      </c>
      <c r="BP349">
        <v>0</v>
      </c>
      <c r="BQ349">
        <v>0</v>
      </c>
      <c r="BR349">
        <v>0</v>
      </c>
      <c r="BS349">
        <v>0</v>
      </c>
      <c r="BT349">
        <v>0</v>
      </c>
      <c r="BU349">
        <v>0</v>
      </c>
      <c r="BV349">
        <v>0</v>
      </c>
      <c r="BW349">
        <v>0</v>
      </c>
      <c r="BX349">
        <v>0</v>
      </c>
      <c r="BY349">
        <v>0</v>
      </c>
      <c r="BZ349">
        <v>0</v>
      </c>
      <c r="CA349">
        <v>0</v>
      </c>
      <c r="CB349">
        <v>0</v>
      </c>
      <c r="CC349">
        <v>0</v>
      </c>
      <c r="CD349">
        <v>0</v>
      </c>
      <c r="CE349">
        <v>0</v>
      </c>
      <c r="CF349">
        <v>1</v>
      </c>
      <c r="CG349">
        <v>0</v>
      </c>
      <c r="CH349">
        <v>1</v>
      </c>
      <c r="CI349">
        <v>0</v>
      </c>
      <c r="CJ349">
        <v>0</v>
      </c>
      <c r="CK349">
        <v>0</v>
      </c>
      <c r="CL349">
        <v>0</v>
      </c>
      <c r="CM349">
        <v>0</v>
      </c>
      <c r="CN349">
        <v>0</v>
      </c>
      <c r="CO349">
        <v>0</v>
      </c>
      <c r="CP349">
        <v>0</v>
      </c>
      <c r="CQ349">
        <v>0</v>
      </c>
    </row>
    <row r="350" spans="1:95" hidden="1">
      <c r="A350" t="s">
        <v>2671</v>
      </c>
      <c r="B350" t="s">
        <v>985</v>
      </c>
      <c r="C350" t="s">
        <v>2176</v>
      </c>
      <c r="D350" t="s">
        <v>2176</v>
      </c>
      <c r="E350" t="s">
        <v>146</v>
      </c>
      <c r="F350" t="s">
        <v>2672</v>
      </c>
      <c r="G350">
        <v>41000</v>
      </c>
      <c r="H350">
        <v>0</v>
      </c>
      <c r="I350">
        <f t="shared" si="5"/>
        <v>0</v>
      </c>
      <c r="J350">
        <v>38.265728000000003</v>
      </c>
      <c r="K350">
        <v>113.98</v>
      </c>
      <c r="M350" t="s">
        <v>672</v>
      </c>
      <c r="O350" t="s">
        <v>2397</v>
      </c>
      <c r="P350" t="s">
        <v>2239</v>
      </c>
      <c r="R350" t="s">
        <v>137</v>
      </c>
      <c r="S350" t="s">
        <v>2673</v>
      </c>
      <c r="U350" t="s">
        <v>2674</v>
      </c>
      <c r="X350" t="s">
        <v>1007</v>
      </c>
      <c r="Z350" t="s">
        <v>123</v>
      </c>
      <c r="AC350" t="s">
        <v>112</v>
      </c>
      <c r="AD350" t="s">
        <v>2516</v>
      </c>
      <c r="AE350">
        <v>0</v>
      </c>
      <c r="AQ350">
        <v>0</v>
      </c>
      <c r="AS350">
        <v>0</v>
      </c>
      <c r="AT350">
        <v>0</v>
      </c>
      <c r="AW350">
        <v>0</v>
      </c>
      <c r="AZ350">
        <v>0</v>
      </c>
      <c r="BC350">
        <v>0</v>
      </c>
      <c r="BO350">
        <v>0</v>
      </c>
      <c r="BP350">
        <v>0</v>
      </c>
      <c r="BQ350">
        <v>0</v>
      </c>
      <c r="BR350">
        <v>0</v>
      </c>
      <c r="BS350">
        <v>0</v>
      </c>
      <c r="BT350">
        <v>0</v>
      </c>
      <c r="BU350">
        <v>1</v>
      </c>
      <c r="BV350">
        <v>1</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row>
    <row r="351" spans="1:95" hidden="1">
      <c r="A351" t="s">
        <v>2675</v>
      </c>
      <c r="B351" t="s">
        <v>985</v>
      </c>
      <c r="C351" t="s">
        <v>2176</v>
      </c>
      <c r="D351" t="s">
        <v>2176</v>
      </c>
      <c r="E351" t="s">
        <v>146</v>
      </c>
      <c r="F351" t="s">
        <v>2676</v>
      </c>
      <c r="G351">
        <v>22000</v>
      </c>
      <c r="H351">
        <v>0</v>
      </c>
      <c r="I351">
        <f t="shared" si="5"/>
        <v>0</v>
      </c>
      <c r="J351">
        <v>40.376299000000003</v>
      </c>
      <c r="K351">
        <v>116.84</v>
      </c>
      <c r="M351" t="s">
        <v>672</v>
      </c>
      <c r="O351" t="s">
        <v>2677</v>
      </c>
      <c r="P351" t="s">
        <v>1756</v>
      </c>
      <c r="R351" t="s">
        <v>137</v>
      </c>
      <c r="S351" t="s">
        <v>2678</v>
      </c>
      <c r="U351" t="s">
        <v>2679</v>
      </c>
      <c r="X351" t="s">
        <v>1007</v>
      </c>
      <c r="Z351" t="s">
        <v>123</v>
      </c>
      <c r="AC351" t="s">
        <v>95</v>
      </c>
      <c r="AD351" t="s">
        <v>2516</v>
      </c>
      <c r="AE351">
        <v>0</v>
      </c>
      <c r="AQ351">
        <v>0</v>
      </c>
      <c r="AS351">
        <v>0</v>
      </c>
      <c r="AT351">
        <v>0</v>
      </c>
      <c r="AW351">
        <v>0</v>
      </c>
      <c r="AZ351">
        <v>0</v>
      </c>
      <c r="BC351">
        <v>0</v>
      </c>
      <c r="BO351">
        <v>0</v>
      </c>
      <c r="BP351">
        <v>0</v>
      </c>
      <c r="BQ351">
        <v>0</v>
      </c>
      <c r="BR351">
        <v>0</v>
      </c>
      <c r="BS351">
        <v>0</v>
      </c>
      <c r="BT351">
        <v>0</v>
      </c>
      <c r="BU351">
        <v>1</v>
      </c>
      <c r="BV351">
        <v>1</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row>
    <row r="352" spans="1:95" hidden="1">
      <c r="A352" t="s">
        <v>2680</v>
      </c>
      <c r="B352" t="s">
        <v>985</v>
      </c>
      <c r="C352" t="s">
        <v>2176</v>
      </c>
      <c r="D352" t="s">
        <v>2176</v>
      </c>
      <c r="E352" t="s">
        <v>146</v>
      </c>
      <c r="F352" t="s">
        <v>2681</v>
      </c>
      <c r="G352">
        <v>420000</v>
      </c>
      <c r="H352">
        <v>0</v>
      </c>
      <c r="I352">
        <f t="shared" si="5"/>
        <v>0</v>
      </c>
      <c r="J352">
        <v>40.141500000000001</v>
      </c>
      <c r="K352">
        <v>118.31</v>
      </c>
      <c r="M352" t="s">
        <v>672</v>
      </c>
      <c r="O352" t="s">
        <v>2682</v>
      </c>
      <c r="P352" t="s">
        <v>2239</v>
      </c>
      <c r="R352" t="s">
        <v>137</v>
      </c>
      <c r="S352" t="s">
        <v>2683</v>
      </c>
      <c r="U352" t="s">
        <v>2684</v>
      </c>
      <c r="X352" t="s">
        <v>1007</v>
      </c>
      <c r="Y352" t="s">
        <v>2637</v>
      </c>
      <c r="Z352" t="s">
        <v>123</v>
      </c>
      <c r="AC352" t="s">
        <v>112</v>
      </c>
      <c r="AD352" t="s">
        <v>2637</v>
      </c>
      <c r="AE352">
        <v>0</v>
      </c>
      <c r="AQ352">
        <v>0</v>
      </c>
      <c r="AS352">
        <v>0</v>
      </c>
      <c r="AT352">
        <v>0</v>
      </c>
      <c r="AW352">
        <v>0</v>
      </c>
      <c r="AZ352">
        <v>0</v>
      </c>
      <c r="BC352">
        <v>0</v>
      </c>
      <c r="BO352">
        <v>0</v>
      </c>
      <c r="BP352">
        <v>0</v>
      </c>
      <c r="BQ352">
        <v>0</v>
      </c>
      <c r="BR352">
        <v>0</v>
      </c>
      <c r="BS352">
        <v>0</v>
      </c>
      <c r="BT352">
        <v>0</v>
      </c>
      <c r="BU352">
        <v>1</v>
      </c>
      <c r="BV352">
        <v>1</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row>
    <row r="353" spans="1:95" hidden="1">
      <c r="A353" t="s">
        <v>2685</v>
      </c>
      <c r="B353" t="s">
        <v>985</v>
      </c>
      <c r="C353" t="s">
        <v>2176</v>
      </c>
      <c r="D353" t="s">
        <v>2176</v>
      </c>
      <c r="E353" t="s">
        <v>146</v>
      </c>
      <c r="F353" t="s">
        <v>2520</v>
      </c>
      <c r="G353">
        <v>2000</v>
      </c>
      <c r="H353">
        <v>0</v>
      </c>
      <c r="I353">
        <f t="shared" si="5"/>
        <v>0</v>
      </c>
      <c r="J353">
        <v>30.537713</v>
      </c>
      <c r="K353">
        <v>105.19</v>
      </c>
      <c r="M353" t="s">
        <v>672</v>
      </c>
      <c r="O353" t="s">
        <v>2686</v>
      </c>
      <c r="P353" t="s">
        <v>2116</v>
      </c>
      <c r="R353" t="s">
        <v>137</v>
      </c>
      <c r="S353" t="s">
        <v>2687</v>
      </c>
      <c r="U353" t="s">
        <v>2688</v>
      </c>
      <c r="X353" t="s">
        <v>1007</v>
      </c>
      <c r="Z353" t="s">
        <v>123</v>
      </c>
      <c r="AC353" t="s">
        <v>112</v>
      </c>
      <c r="AD353" t="s">
        <v>2516</v>
      </c>
      <c r="AE353">
        <v>0</v>
      </c>
      <c r="AQ353">
        <v>0</v>
      </c>
      <c r="AS353">
        <v>0</v>
      </c>
      <c r="AT353">
        <v>0</v>
      </c>
      <c r="AW353">
        <v>0</v>
      </c>
      <c r="AZ353">
        <v>0</v>
      </c>
      <c r="BC353">
        <v>0</v>
      </c>
      <c r="BO353">
        <v>0</v>
      </c>
      <c r="BP353">
        <v>0</v>
      </c>
      <c r="BQ353">
        <v>0</v>
      </c>
      <c r="BR353">
        <v>0</v>
      </c>
      <c r="BS353">
        <v>0</v>
      </c>
      <c r="BT353">
        <v>0</v>
      </c>
      <c r="BU353">
        <v>1</v>
      </c>
      <c r="BV353">
        <v>1</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row>
    <row r="354" spans="1:95" hidden="1">
      <c r="A354" t="s">
        <v>2689</v>
      </c>
      <c r="B354" t="s">
        <v>985</v>
      </c>
      <c r="C354" t="s">
        <v>2176</v>
      </c>
      <c r="D354" t="s">
        <v>2176</v>
      </c>
      <c r="E354" t="s">
        <v>146</v>
      </c>
      <c r="F354" t="s">
        <v>2690</v>
      </c>
      <c r="G354">
        <v>137000</v>
      </c>
      <c r="H354">
        <v>0</v>
      </c>
      <c r="I354">
        <f t="shared" si="5"/>
        <v>0</v>
      </c>
      <c r="J354">
        <v>35.308031999999997</v>
      </c>
      <c r="K354">
        <v>138.19999999999999</v>
      </c>
      <c r="M354" t="s">
        <v>672</v>
      </c>
      <c r="O354" t="s">
        <v>2691</v>
      </c>
      <c r="P354" t="s">
        <v>2692</v>
      </c>
      <c r="R354" t="s">
        <v>724</v>
      </c>
      <c r="S354" t="s">
        <v>2693</v>
      </c>
      <c r="U354" t="s">
        <v>2231</v>
      </c>
      <c r="V354" t="s">
        <v>2585</v>
      </c>
      <c r="X354" t="s">
        <v>1007</v>
      </c>
      <c r="Z354" t="s">
        <v>92</v>
      </c>
      <c r="AC354" t="s">
        <v>112</v>
      </c>
      <c r="AD354" t="s">
        <v>2694</v>
      </c>
      <c r="AE354">
        <v>0</v>
      </c>
      <c r="AQ354">
        <v>0</v>
      </c>
      <c r="AS354">
        <v>0</v>
      </c>
      <c r="AT354">
        <v>0</v>
      </c>
      <c r="AW354">
        <v>0</v>
      </c>
      <c r="AZ354">
        <v>0</v>
      </c>
      <c r="BC354">
        <v>0</v>
      </c>
      <c r="BO354">
        <v>0</v>
      </c>
      <c r="BP354">
        <v>0</v>
      </c>
      <c r="BQ354">
        <v>0</v>
      </c>
      <c r="BR354">
        <v>0</v>
      </c>
      <c r="BS354">
        <v>0</v>
      </c>
      <c r="BT354">
        <v>0</v>
      </c>
      <c r="BU354">
        <v>1</v>
      </c>
      <c r="BV354">
        <v>1</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row>
    <row r="355" spans="1:95" hidden="1">
      <c r="A355" t="s">
        <v>2695</v>
      </c>
      <c r="B355" t="s">
        <v>985</v>
      </c>
      <c r="C355" t="s">
        <v>2176</v>
      </c>
      <c r="D355" t="s">
        <v>2176</v>
      </c>
      <c r="E355" t="s">
        <v>146</v>
      </c>
      <c r="F355" t="s">
        <v>2696</v>
      </c>
      <c r="G355">
        <v>620000</v>
      </c>
      <c r="H355">
        <v>0</v>
      </c>
      <c r="I355">
        <f t="shared" si="5"/>
        <v>0</v>
      </c>
      <c r="J355">
        <v>34.541134700000001</v>
      </c>
      <c r="K355">
        <v>132.51</v>
      </c>
      <c r="M355" t="s">
        <v>672</v>
      </c>
      <c r="O355" t="s">
        <v>2697</v>
      </c>
      <c r="P355" t="s">
        <v>2698</v>
      </c>
      <c r="R355" t="s">
        <v>724</v>
      </c>
      <c r="S355" t="s">
        <v>2699</v>
      </c>
      <c r="U355" t="s">
        <v>2371</v>
      </c>
      <c r="V355" t="s">
        <v>2202</v>
      </c>
      <c r="X355" t="s">
        <v>1007</v>
      </c>
      <c r="AC355" t="s">
        <v>112</v>
      </c>
      <c r="AD355" t="s">
        <v>2700</v>
      </c>
      <c r="AE355">
        <v>0</v>
      </c>
      <c r="AQ355">
        <v>0</v>
      </c>
      <c r="AS355">
        <v>0</v>
      </c>
      <c r="AT355">
        <v>0</v>
      </c>
      <c r="AW355">
        <v>0</v>
      </c>
      <c r="AZ355">
        <v>0</v>
      </c>
      <c r="BC355">
        <v>0</v>
      </c>
      <c r="BO355">
        <v>0</v>
      </c>
      <c r="BP355">
        <v>0</v>
      </c>
      <c r="BQ355">
        <v>0</v>
      </c>
      <c r="BR355">
        <v>0</v>
      </c>
      <c r="BS355">
        <v>0</v>
      </c>
      <c r="BT355">
        <v>0</v>
      </c>
      <c r="BU355">
        <v>1</v>
      </c>
      <c r="BV355">
        <v>1</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row>
    <row r="356" spans="1:95" hidden="1">
      <c r="A356" t="s">
        <v>2701</v>
      </c>
      <c r="B356" t="s">
        <v>985</v>
      </c>
      <c r="C356" t="s">
        <v>2176</v>
      </c>
      <c r="D356" t="s">
        <v>2176</v>
      </c>
      <c r="E356" t="s">
        <v>146</v>
      </c>
      <c r="F356" t="s">
        <v>2702</v>
      </c>
      <c r="G356">
        <v>303000</v>
      </c>
      <c r="H356">
        <v>0</v>
      </c>
      <c r="I356">
        <f t="shared" si="5"/>
        <v>0</v>
      </c>
      <c r="J356">
        <v>34.822844000000003</v>
      </c>
      <c r="K356">
        <v>133.4</v>
      </c>
      <c r="M356" t="s">
        <v>2143</v>
      </c>
      <c r="O356" t="s">
        <v>2703</v>
      </c>
      <c r="P356" t="s">
        <v>2704</v>
      </c>
      <c r="R356" t="s">
        <v>724</v>
      </c>
      <c r="S356" t="s">
        <v>2705</v>
      </c>
      <c r="U356" t="s">
        <v>2219</v>
      </c>
      <c r="X356" t="s">
        <v>1007</v>
      </c>
      <c r="Z356" t="s">
        <v>92</v>
      </c>
      <c r="AC356" t="s">
        <v>112</v>
      </c>
      <c r="AD356" t="s">
        <v>2700</v>
      </c>
      <c r="AE356">
        <v>0</v>
      </c>
      <c r="AQ356">
        <v>0</v>
      </c>
      <c r="AS356">
        <v>0</v>
      </c>
      <c r="AT356">
        <v>0</v>
      </c>
      <c r="AW356">
        <v>0</v>
      </c>
      <c r="AZ356">
        <v>0</v>
      </c>
      <c r="BC356">
        <v>0</v>
      </c>
      <c r="BO356">
        <v>0</v>
      </c>
      <c r="BP356">
        <v>0</v>
      </c>
      <c r="BQ356">
        <v>0</v>
      </c>
      <c r="BR356">
        <v>0</v>
      </c>
      <c r="BS356">
        <v>0</v>
      </c>
      <c r="BT356">
        <v>0</v>
      </c>
      <c r="BU356">
        <v>1</v>
      </c>
      <c r="BV356">
        <v>1</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row>
    <row r="357" spans="1:95">
      <c r="A357" t="s">
        <v>2706</v>
      </c>
      <c r="B357" t="s">
        <v>904</v>
      </c>
      <c r="C357" t="s">
        <v>905</v>
      </c>
      <c r="D357" t="s">
        <v>906</v>
      </c>
      <c r="E357" t="s">
        <v>146</v>
      </c>
      <c r="F357" t="s">
        <v>2707</v>
      </c>
      <c r="G357">
        <v>100</v>
      </c>
      <c r="H357">
        <v>2.27</v>
      </c>
      <c r="I357">
        <f t="shared" si="5"/>
        <v>227</v>
      </c>
      <c r="J357">
        <v>37</v>
      </c>
      <c r="K357">
        <v>-94</v>
      </c>
      <c r="M357" t="s">
        <v>2708</v>
      </c>
      <c r="N357" t="s">
        <v>2709</v>
      </c>
      <c r="O357" t="s">
        <v>2710</v>
      </c>
      <c r="P357" t="s">
        <v>2711</v>
      </c>
      <c r="Q357">
        <v>64836</v>
      </c>
      <c r="R357" t="s">
        <v>107</v>
      </c>
      <c r="S357" t="s">
        <v>2712</v>
      </c>
      <c r="T357" t="s">
        <v>2713</v>
      </c>
      <c r="U357" t="s">
        <v>2714</v>
      </c>
      <c r="V357" t="s">
        <v>2715</v>
      </c>
      <c r="X357" t="s">
        <v>738</v>
      </c>
      <c r="Y357" t="s">
        <v>2716</v>
      </c>
      <c r="Z357" t="s">
        <v>599</v>
      </c>
      <c r="AA357" t="s">
        <v>164</v>
      </c>
      <c r="AB357" t="s">
        <v>2717</v>
      </c>
      <c r="AC357" t="s">
        <v>112</v>
      </c>
      <c r="AD357" t="s">
        <v>2706</v>
      </c>
      <c r="AE357">
        <v>0</v>
      </c>
      <c r="AH357" t="s">
        <v>1009</v>
      </c>
      <c r="AI357" t="s">
        <v>2042</v>
      </c>
      <c r="AJ357" t="s">
        <v>2718</v>
      </c>
      <c r="AL357" t="s">
        <v>2718</v>
      </c>
      <c r="AQ357">
        <v>20</v>
      </c>
      <c r="AS357">
        <v>0</v>
      </c>
      <c r="AT357">
        <v>0</v>
      </c>
      <c r="AU357" t="s">
        <v>492</v>
      </c>
      <c r="AW357">
        <v>0</v>
      </c>
      <c r="AZ357">
        <v>0</v>
      </c>
      <c r="BC357">
        <v>0</v>
      </c>
      <c r="BO357">
        <v>0</v>
      </c>
      <c r="BP357">
        <v>0</v>
      </c>
      <c r="BQ357">
        <v>1</v>
      </c>
      <c r="BR357">
        <v>1</v>
      </c>
      <c r="BS357">
        <v>0</v>
      </c>
      <c r="BT357">
        <v>1</v>
      </c>
      <c r="BU357">
        <v>0</v>
      </c>
      <c r="BV357">
        <v>0</v>
      </c>
      <c r="BW357">
        <v>0</v>
      </c>
      <c r="BX357">
        <v>0</v>
      </c>
      <c r="BY357">
        <v>0</v>
      </c>
      <c r="BZ357">
        <v>1</v>
      </c>
      <c r="CA357">
        <v>0</v>
      </c>
      <c r="CB357">
        <v>0</v>
      </c>
      <c r="CC357">
        <v>0</v>
      </c>
      <c r="CD357">
        <v>0</v>
      </c>
      <c r="CE357">
        <v>0</v>
      </c>
      <c r="CF357">
        <v>1</v>
      </c>
      <c r="CG357">
        <v>0</v>
      </c>
      <c r="CH357">
        <v>0</v>
      </c>
      <c r="CI357">
        <v>0</v>
      </c>
      <c r="CJ357">
        <v>0</v>
      </c>
      <c r="CK357">
        <v>0</v>
      </c>
      <c r="CL357">
        <v>0</v>
      </c>
      <c r="CM357">
        <v>0</v>
      </c>
      <c r="CN357">
        <v>0</v>
      </c>
      <c r="CO357">
        <v>0</v>
      </c>
      <c r="CP357">
        <v>0</v>
      </c>
      <c r="CQ357">
        <v>0</v>
      </c>
    </row>
    <row r="358" spans="1:95" hidden="1">
      <c r="A358" t="s">
        <v>2719</v>
      </c>
      <c r="B358" t="s">
        <v>985</v>
      </c>
      <c r="C358" t="s">
        <v>2176</v>
      </c>
      <c r="D358" t="s">
        <v>2176</v>
      </c>
      <c r="E358" t="s">
        <v>146</v>
      </c>
      <c r="F358" t="s">
        <v>2720</v>
      </c>
      <c r="G358">
        <v>500000</v>
      </c>
      <c r="H358">
        <v>0</v>
      </c>
      <c r="I358">
        <f t="shared" si="5"/>
        <v>0</v>
      </c>
      <c r="J358">
        <v>32.507437099999997</v>
      </c>
      <c r="K358">
        <v>130.6</v>
      </c>
      <c r="M358" t="s">
        <v>2143</v>
      </c>
      <c r="O358" t="s">
        <v>2721</v>
      </c>
      <c r="P358" t="s">
        <v>2722</v>
      </c>
      <c r="R358" t="s">
        <v>724</v>
      </c>
      <c r="S358" t="s">
        <v>2705</v>
      </c>
      <c r="U358" t="s">
        <v>2257</v>
      </c>
      <c r="X358" t="s">
        <v>1007</v>
      </c>
      <c r="Z358" t="s">
        <v>92</v>
      </c>
      <c r="AC358" t="s">
        <v>112</v>
      </c>
      <c r="AD358" t="s">
        <v>1992</v>
      </c>
      <c r="AE358">
        <v>0</v>
      </c>
      <c r="AQ358">
        <v>0</v>
      </c>
      <c r="AS358">
        <v>0</v>
      </c>
      <c r="AT358">
        <v>0</v>
      </c>
      <c r="AW358">
        <v>0</v>
      </c>
      <c r="AZ358">
        <v>0</v>
      </c>
      <c r="BC358">
        <v>0</v>
      </c>
      <c r="BO358">
        <v>0</v>
      </c>
      <c r="BP358">
        <v>0</v>
      </c>
      <c r="BQ358">
        <v>0</v>
      </c>
      <c r="BR358">
        <v>0</v>
      </c>
      <c r="BS358">
        <v>0</v>
      </c>
      <c r="BT358">
        <v>0</v>
      </c>
      <c r="BU358">
        <v>1</v>
      </c>
      <c r="BV358">
        <v>1</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row>
    <row r="359" spans="1:95" hidden="1">
      <c r="A359" t="s">
        <v>2723</v>
      </c>
      <c r="B359" t="s">
        <v>985</v>
      </c>
      <c r="C359" t="s">
        <v>2176</v>
      </c>
      <c r="D359" t="s">
        <v>2176</v>
      </c>
      <c r="E359" t="s">
        <v>146</v>
      </c>
      <c r="F359" t="s">
        <v>2720</v>
      </c>
      <c r="G359">
        <v>1200000</v>
      </c>
      <c r="H359">
        <v>0</v>
      </c>
      <c r="I359">
        <f t="shared" si="5"/>
        <v>0</v>
      </c>
      <c r="J359">
        <v>31.907673599999999</v>
      </c>
      <c r="K359">
        <v>131.41999999999999</v>
      </c>
      <c r="M359" t="s">
        <v>2610</v>
      </c>
      <c r="O359" t="s">
        <v>2724</v>
      </c>
      <c r="P359" t="s">
        <v>2724</v>
      </c>
      <c r="R359" t="s">
        <v>724</v>
      </c>
      <c r="S359" t="s">
        <v>2725</v>
      </c>
      <c r="U359" t="s">
        <v>2053</v>
      </c>
      <c r="X359" t="s">
        <v>1007</v>
      </c>
      <c r="Z359" t="s">
        <v>92</v>
      </c>
      <c r="AC359" t="s">
        <v>112</v>
      </c>
      <c r="AD359" t="s">
        <v>1992</v>
      </c>
      <c r="AE359">
        <v>0</v>
      </c>
      <c r="AH359" t="s">
        <v>2726</v>
      </c>
      <c r="AQ359">
        <v>0</v>
      </c>
      <c r="AS359">
        <v>0</v>
      </c>
      <c r="AT359">
        <v>0</v>
      </c>
      <c r="AW359">
        <v>0</v>
      </c>
      <c r="AZ359">
        <v>0</v>
      </c>
      <c r="BC359">
        <v>0</v>
      </c>
      <c r="BO359">
        <v>0</v>
      </c>
      <c r="BP359">
        <v>0</v>
      </c>
      <c r="BQ359">
        <v>0</v>
      </c>
      <c r="BR359">
        <v>0</v>
      </c>
      <c r="BS359">
        <v>0</v>
      </c>
      <c r="BT359">
        <v>0</v>
      </c>
      <c r="BU359">
        <v>1</v>
      </c>
      <c r="BV359">
        <v>1</v>
      </c>
      <c r="BW359">
        <v>0</v>
      </c>
      <c r="BX359">
        <v>0</v>
      </c>
      <c r="BY359">
        <v>1</v>
      </c>
      <c r="BZ359">
        <v>0</v>
      </c>
      <c r="CA359">
        <v>0</v>
      </c>
      <c r="CB359">
        <v>0</v>
      </c>
      <c r="CC359">
        <v>0</v>
      </c>
      <c r="CD359">
        <v>0</v>
      </c>
      <c r="CE359">
        <v>0</v>
      </c>
      <c r="CF359">
        <v>0</v>
      </c>
      <c r="CG359">
        <v>0</v>
      </c>
      <c r="CH359">
        <v>0</v>
      </c>
      <c r="CI359">
        <v>0</v>
      </c>
      <c r="CJ359">
        <v>0</v>
      </c>
      <c r="CK359">
        <v>0</v>
      </c>
      <c r="CL359">
        <v>0</v>
      </c>
      <c r="CM359">
        <v>0</v>
      </c>
      <c r="CN359">
        <v>0</v>
      </c>
      <c r="CO359">
        <v>0</v>
      </c>
      <c r="CP359">
        <v>0</v>
      </c>
      <c r="CQ359">
        <v>0</v>
      </c>
    </row>
    <row r="360" spans="1:95" hidden="1">
      <c r="A360" t="s">
        <v>2727</v>
      </c>
      <c r="B360" t="s">
        <v>985</v>
      </c>
      <c r="C360" t="s">
        <v>2176</v>
      </c>
      <c r="D360" t="s">
        <v>2176</v>
      </c>
      <c r="E360" t="s">
        <v>146</v>
      </c>
      <c r="F360" t="s">
        <v>2728</v>
      </c>
      <c r="G360">
        <v>600000</v>
      </c>
      <c r="H360">
        <v>0</v>
      </c>
      <c r="I360">
        <f t="shared" si="5"/>
        <v>0</v>
      </c>
      <c r="J360">
        <v>33.431907000000002</v>
      </c>
      <c r="K360">
        <v>129.94999999999999</v>
      </c>
      <c r="M360" t="s">
        <v>672</v>
      </c>
      <c r="O360" t="s">
        <v>2729</v>
      </c>
      <c r="P360" t="s">
        <v>2730</v>
      </c>
      <c r="R360" t="s">
        <v>724</v>
      </c>
      <c r="S360" t="s">
        <v>2725</v>
      </c>
      <c r="U360" t="s">
        <v>2731</v>
      </c>
      <c r="X360" t="s">
        <v>1007</v>
      </c>
      <c r="Z360" t="s">
        <v>92</v>
      </c>
      <c r="AC360" t="s">
        <v>112</v>
      </c>
      <c r="AD360" t="s">
        <v>1992</v>
      </c>
      <c r="AE360">
        <v>0</v>
      </c>
      <c r="AH360" t="s">
        <v>2726</v>
      </c>
      <c r="AI360" t="s">
        <v>2656</v>
      </c>
      <c r="AQ360">
        <v>0</v>
      </c>
      <c r="AS360">
        <v>0</v>
      </c>
      <c r="AT360">
        <v>0</v>
      </c>
      <c r="AW360">
        <v>0</v>
      </c>
      <c r="AZ360">
        <v>0</v>
      </c>
      <c r="BC360">
        <v>0</v>
      </c>
      <c r="BO360">
        <v>0</v>
      </c>
      <c r="BP360">
        <v>0</v>
      </c>
      <c r="BQ360">
        <v>0</v>
      </c>
      <c r="BR360">
        <v>0</v>
      </c>
      <c r="BS360">
        <v>0</v>
      </c>
      <c r="BT360">
        <v>0</v>
      </c>
      <c r="BU360">
        <v>1</v>
      </c>
      <c r="BV360">
        <v>1</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row>
    <row r="361" spans="1:95" hidden="1">
      <c r="A361" t="s">
        <v>2732</v>
      </c>
      <c r="B361" t="s">
        <v>985</v>
      </c>
      <c r="C361" t="s">
        <v>2176</v>
      </c>
      <c r="D361" t="s">
        <v>2176</v>
      </c>
      <c r="E361" t="s">
        <v>146</v>
      </c>
      <c r="F361" t="s">
        <v>2733</v>
      </c>
      <c r="G361">
        <v>615000</v>
      </c>
      <c r="H361">
        <v>0</v>
      </c>
      <c r="I361">
        <f t="shared" si="5"/>
        <v>0</v>
      </c>
      <c r="J361">
        <v>33.558803500000003</v>
      </c>
      <c r="K361">
        <v>133.53</v>
      </c>
      <c r="M361" t="s">
        <v>672</v>
      </c>
      <c r="O361" t="s">
        <v>2734</v>
      </c>
      <c r="P361" t="s">
        <v>2735</v>
      </c>
      <c r="R361" t="s">
        <v>724</v>
      </c>
      <c r="S361" t="s">
        <v>2736</v>
      </c>
      <c r="U361" t="s">
        <v>2592</v>
      </c>
      <c r="X361" t="s">
        <v>1007</v>
      </c>
      <c r="Z361" t="s">
        <v>92</v>
      </c>
      <c r="AC361" t="s">
        <v>112</v>
      </c>
      <c r="AD361" t="s">
        <v>2232</v>
      </c>
      <c r="AE361">
        <v>0</v>
      </c>
      <c r="AH361" t="s">
        <v>2737</v>
      </c>
      <c r="AQ361">
        <v>0</v>
      </c>
      <c r="AS361">
        <v>0</v>
      </c>
      <c r="AT361">
        <v>0</v>
      </c>
      <c r="AW361">
        <v>0</v>
      </c>
      <c r="AZ361">
        <v>0</v>
      </c>
      <c r="BC361">
        <v>0</v>
      </c>
      <c r="BO361">
        <v>0</v>
      </c>
      <c r="BP361">
        <v>0</v>
      </c>
      <c r="BQ361">
        <v>0</v>
      </c>
      <c r="BR361">
        <v>0</v>
      </c>
      <c r="BS361">
        <v>0</v>
      </c>
      <c r="BT361">
        <v>0</v>
      </c>
      <c r="BU361">
        <v>1</v>
      </c>
      <c r="BV361">
        <v>1</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row>
    <row r="362" spans="1:95" hidden="1">
      <c r="A362" t="s">
        <v>2738</v>
      </c>
      <c r="B362" t="s">
        <v>985</v>
      </c>
      <c r="C362" t="s">
        <v>2176</v>
      </c>
      <c r="D362" t="s">
        <v>2176</v>
      </c>
      <c r="E362" t="s">
        <v>146</v>
      </c>
      <c r="F362" t="s">
        <v>2739</v>
      </c>
      <c r="G362">
        <v>460000</v>
      </c>
      <c r="H362">
        <v>0</v>
      </c>
      <c r="I362">
        <f t="shared" si="5"/>
        <v>0</v>
      </c>
      <c r="J362">
        <v>37.453851</v>
      </c>
      <c r="K362">
        <v>139.52000000000001</v>
      </c>
      <c r="M362" t="s">
        <v>672</v>
      </c>
      <c r="O362" t="s">
        <v>2740</v>
      </c>
      <c r="P362" t="s">
        <v>2741</v>
      </c>
      <c r="R362" t="s">
        <v>724</v>
      </c>
      <c r="S362" t="s">
        <v>2742</v>
      </c>
      <c r="U362" t="s">
        <v>2743</v>
      </c>
      <c r="V362" t="s">
        <v>2597</v>
      </c>
      <c r="X362" t="s">
        <v>1007</v>
      </c>
      <c r="Z362" t="s">
        <v>92</v>
      </c>
      <c r="AC362" t="s">
        <v>112</v>
      </c>
      <c r="AD362" t="s">
        <v>2744</v>
      </c>
      <c r="AE362">
        <v>0</v>
      </c>
      <c r="AQ362">
        <v>0</v>
      </c>
      <c r="AS362">
        <v>0</v>
      </c>
      <c r="AT362">
        <v>0</v>
      </c>
      <c r="AW362">
        <v>0</v>
      </c>
      <c r="AZ362">
        <v>0</v>
      </c>
      <c r="BC362">
        <v>0</v>
      </c>
      <c r="BO362">
        <v>0</v>
      </c>
      <c r="BP362">
        <v>0</v>
      </c>
      <c r="BQ362">
        <v>0</v>
      </c>
      <c r="BR362">
        <v>0</v>
      </c>
      <c r="BS362">
        <v>0</v>
      </c>
      <c r="BT362">
        <v>0</v>
      </c>
      <c r="BU362">
        <v>1</v>
      </c>
      <c r="BV362">
        <v>1</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row>
    <row r="363" spans="1:95" hidden="1">
      <c r="A363" t="s">
        <v>2745</v>
      </c>
      <c r="B363" t="s">
        <v>985</v>
      </c>
      <c r="C363" t="s">
        <v>2176</v>
      </c>
      <c r="D363" t="s">
        <v>2176</v>
      </c>
      <c r="E363" t="s">
        <v>146</v>
      </c>
      <c r="F363" t="s">
        <v>2746</v>
      </c>
      <c r="G363">
        <v>623000</v>
      </c>
      <c r="H363">
        <v>0</v>
      </c>
      <c r="I363">
        <f t="shared" si="5"/>
        <v>0</v>
      </c>
      <c r="J363">
        <v>36</v>
      </c>
      <c r="K363">
        <v>138</v>
      </c>
      <c r="M363" t="s">
        <v>672</v>
      </c>
      <c r="N363" t="s">
        <v>2747</v>
      </c>
      <c r="O363" t="s">
        <v>2748</v>
      </c>
      <c r="P363" t="s">
        <v>2749</v>
      </c>
      <c r="R363" t="s">
        <v>724</v>
      </c>
      <c r="S363" t="s">
        <v>2750</v>
      </c>
      <c r="U363" t="s">
        <v>2751</v>
      </c>
      <c r="X363" t="s">
        <v>1007</v>
      </c>
      <c r="Z363" t="s">
        <v>92</v>
      </c>
      <c r="AC363" t="s">
        <v>112</v>
      </c>
      <c r="AD363" t="s">
        <v>728</v>
      </c>
      <c r="AE363">
        <v>0</v>
      </c>
      <c r="AQ363">
        <v>0</v>
      </c>
      <c r="AS363">
        <v>0</v>
      </c>
      <c r="AT363">
        <v>0</v>
      </c>
      <c r="AW363">
        <v>0</v>
      </c>
      <c r="AZ363">
        <v>0</v>
      </c>
      <c r="BC363">
        <v>0</v>
      </c>
      <c r="BO363">
        <v>0</v>
      </c>
      <c r="BP363">
        <v>0</v>
      </c>
      <c r="BQ363">
        <v>0</v>
      </c>
      <c r="BR363">
        <v>0</v>
      </c>
      <c r="BS363">
        <v>0</v>
      </c>
      <c r="BT363">
        <v>0</v>
      </c>
      <c r="BU363">
        <v>1</v>
      </c>
      <c r="BV363">
        <v>1</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row>
    <row r="364" spans="1:95" hidden="1">
      <c r="A364" t="s">
        <v>2752</v>
      </c>
      <c r="B364" t="s">
        <v>985</v>
      </c>
      <c r="C364" t="s">
        <v>2176</v>
      </c>
      <c r="D364" t="s">
        <v>2176</v>
      </c>
      <c r="E364" t="s">
        <v>146</v>
      </c>
      <c r="F364" t="s">
        <v>2753</v>
      </c>
      <c r="G364">
        <v>260000</v>
      </c>
      <c r="H364">
        <v>0</v>
      </c>
      <c r="I364">
        <f t="shared" si="5"/>
        <v>0</v>
      </c>
      <c r="J364">
        <v>36.154152000000003</v>
      </c>
      <c r="K364">
        <v>137.75</v>
      </c>
      <c r="M364" t="s">
        <v>672</v>
      </c>
      <c r="N364" t="s">
        <v>2754</v>
      </c>
      <c r="O364" t="s">
        <v>2748</v>
      </c>
      <c r="P364" t="s">
        <v>2749</v>
      </c>
      <c r="R364" t="s">
        <v>724</v>
      </c>
      <c r="S364" t="s">
        <v>2750</v>
      </c>
      <c r="U364" t="s">
        <v>2316</v>
      </c>
      <c r="X364" t="s">
        <v>1007</v>
      </c>
      <c r="Z364" t="s">
        <v>92</v>
      </c>
      <c r="AC364" t="s">
        <v>112</v>
      </c>
      <c r="AD364" t="s">
        <v>728</v>
      </c>
      <c r="AE364">
        <v>0</v>
      </c>
      <c r="AQ364">
        <v>0</v>
      </c>
      <c r="AS364">
        <v>0</v>
      </c>
      <c r="AT364">
        <v>0</v>
      </c>
      <c r="AW364">
        <v>0</v>
      </c>
      <c r="AZ364">
        <v>0</v>
      </c>
      <c r="BC364">
        <v>0</v>
      </c>
      <c r="BO364">
        <v>0</v>
      </c>
      <c r="BP364">
        <v>0</v>
      </c>
      <c r="BQ364">
        <v>0</v>
      </c>
      <c r="BR364">
        <v>0</v>
      </c>
      <c r="BS364">
        <v>0</v>
      </c>
      <c r="BT364">
        <v>0</v>
      </c>
      <c r="BU364">
        <v>1</v>
      </c>
      <c r="BV364">
        <v>1</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row>
    <row r="365" spans="1:95" hidden="1">
      <c r="A365" t="s">
        <v>2755</v>
      </c>
      <c r="B365" t="s">
        <v>985</v>
      </c>
      <c r="C365" t="s">
        <v>2176</v>
      </c>
      <c r="D365" t="s">
        <v>2176</v>
      </c>
      <c r="E365" t="s">
        <v>146</v>
      </c>
      <c r="F365" t="s">
        <v>2756</v>
      </c>
      <c r="G365">
        <v>900000</v>
      </c>
      <c r="H365">
        <v>0</v>
      </c>
      <c r="I365">
        <f t="shared" si="5"/>
        <v>0</v>
      </c>
      <c r="J365">
        <v>36.961697999999998</v>
      </c>
      <c r="K365">
        <v>140.05000000000001</v>
      </c>
      <c r="M365" t="s">
        <v>672</v>
      </c>
      <c r="N365" t="s">
        <v>2757</v>
      </c>
      <c r="O365" t="s">
        <v>2758</v>
      </c>
      <c r="P365" t="s">
        <v>2759</v>
      </c>
      <c r="R365" t="s">
        <v>724</v>
      </c>
      <c r="S365" t="s">
        <v>2750</v>
      </c>
      <c r="U365" t="s">
        <v>2760</v>
      </c>
      <c r="X365" t="s">
        <v>1007</v>
      </c>
      <c r="Z365" t="s">
        <v>92</v>
      </c>
      <c r="AC365" t="s">
        <v>112</v>
      </c>
      <c r="AD365" t="s">
        <v>728</v>
      </c>
      <c r="AE365">
        <v>0</v>
      </c>
      <c r="AI365" t="s">
        <v>2656</v>
      </c>
      <c r="AQ365">
        <v>0</v>
      </c>
      <c r="AS365">
        <v>0</v>
      </c>
      <c r="AT365">
        <v>0</v>
      </c>
      <c r="AW365">
        <v>0</v>
      </c>
      <c r="AZ365">
        <v>0</v>
      </c>
      <c r="BC365">
        <v>0</v>
      </c>
      <c r="BO365">
        <v>0</v>
      </c>
      <c r="BP365">
        <v>0</v>
      </c>
      <c r="BQ365">
        <v>0</v>
      </c>
      <c r="BR365">
        <v>0</v>
      </c>
      <c r="BS365">
        <v>0</v>
      </c>
      <c r="BT365">
        <v>0</v>
      </c>
      <c r="BU365">
        <v>1</v>
      </c>
      <c r="BV365">
        <v>1</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row>
    <row r="366" spans="1:95" hidden="1">
      <c r="A366" t="s">
        <v>2761</v>
      </c>
      <c r="B366" t="s">
        <v>985</v>
      </c>
      <c r="C366" t="s">
        <v>2176</v>
      </c>
      <c r="D366" t="s">
        <v>2176</v>
      </c>
      <c r="E366" t="s">
        <v>146</v>
      </c>
      <c r="F366" t="s">
        <v>2762</v>
      </c>
      <c r="G366">
        <v>1200000</v>
      </c>
      <c r="H366">
        <v>0</v>
      </c>
      <c r="I366">
        <f t="shared" si="5"/>
        <v>0</v>
      </c>
      <c r="J366">
        <v>36.786266500000004</v>
      </c>
      <c r="K366">
        <v>139.16</v>
      </c>
      <c r="M366" t="s">
        <v>672</v>
      </c>
      <c r="N366" t="s">
        <v>2763</v>
      </c>
      <c r="O366" t="s">
        <v>2764</v>
      </c>
      <c r="P366" t="s">
        <v>2765</v>
      </c>
      <c r="R366" t="s">
        <v>724</v>
      </c>
      <c r="S366" t="s">
        <v>2750</v>
      </c>
      <c r="U366" t="s">
        <v>2294</v>
      </c>
      <c r="X366" t="s">
        <v>1007</v>
      </c>
      <c r="Z366" t="s">
        <v>92</v>
      </c>
      <c r="AC366" t="s">
        <v>112</v>
      </c>
      <c r="AD366" t="s">
        <v>728</v>
      </c>
      <c r="AE366">
        <v>0</v>
      </c>
      <c r="AQ366">
        <v>0</v>
      </c>
      <c r="AS366">
        <v>0</v>
      </c>
      <c r="AT366">
        <v>0</v>
      </c>
      <c r="AW366">
        <v>0</v>
      </c>
      <c r="AZ366">
        <v>0</v>
      </c>
      <c r="BC366">
        <v>0</v>
      </c>
      <c r="BO366">
        <v>0</v>
      </c>
      <c r="BP366">
        <v>0</v>
      </c>
      <c r="BQ366">
        <v>0</v>
      </c>
      <c r="BR366">
        <v>0</v>
      </c>
      <c r="BS366">
        <v>0</v>
      </c>
      <c r="BT366">
        <v>0</v>
      </c>
      <c r="BU366">
        <v>1</v>
      </c>
      <c r="BV366">
        <v>1</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row>
    <row r="367" spans="1:95" hidden="1">
      <c r="A367" t="s">
        <v>2766</v>
      </c>
      <c r="B367" t="s">
        <v>985</v>
      </c>
      <c r="C367" t="s">
        <v>2176</v>
      </c>
      <c r="D367" t="s">
        <v>2176</v>
      </c>
      <c r="E367" t="s">
        <v>146</v>
      </c>
      <c r="F367" t="s">
        <v>2767</v>
      </c>
      <c r="G367">
        <v>466000</v>
      </c>
      <c r="H367">
        <v>0</v>
      </c>
      <c r="I367">
        <f t="shared" si="5"/>
        <v>0</v>
      </c>
      <c r="J367">
        <v>34.884460599999997</v>
      </c>
      <c r="K367">
        <v>135.80000000000001</v>
      </c>
      <c r="M367" t="s">
        <v>672</v>
      </c>
      <c r="O367" t="s">
        <v>2768</v>
      </c>
      <c r="P367" t="s">
        <v>2769</v>
      </c>
      <c r="R367" t="s">
        <v>724</v>
      </c>
      <c r="S367" t="s">
        <v>2770</v>
      </c>
      <c r="U367" t="s">
        <v>2771</v>
      </c>
      <c r="X367" t="s">
        <v>1007</v>
      </c>
      <c r="Y367" t="s">
        <v>2772</v>
      </c>
      <c r="Z367" t="s">
        <v>92</v>
      </c>
      <c r="AC367" t="s">
        <v>112</v>
      </c>
      <c r="AD367" t="s">
        <v>2772</v>
      </c>
      <c r="AE367">
        <v>0</v>
      </c>
      <c r="AQ367">
        <v>0</v>
      </c>
      <c r="AS367">
        <v>0</v>
      </c>
      <c r="AT367">
        <v>0</v>
      </c>
      <c r="AW367">
        <v>0</v>
      </c>
      <c r="AZ367">
        <v>0</v>
      </c>
      <c r="BC367">
        <v>0</v>
      </c>
      <c r="BO367">
        <v>0</v>
      </c>
      <c r="BP367">
        <v>0</v>
      </c>
      <c r="BQ367">
        <v>0</v>
      </c>
      <c r="BR367">
        <v>0</v>
      </c>
      <c r="BS367">
        <v>0</v>
      </c>
      <c r="BT367">
        <v>0</v>
      </c>
      <c r="BU367">
        <v>1</v>
      </c>
      <c r="BV367">
        <v>1</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row>
    <row r="368" spans="1:95" hidden="1">
      <c r="A368" t="s">
        <v>2773</v>
      </c>
      <c r="B368" t="s">
        <v>985</v>
      </c>
      <c r="C368" t="s">
        <v>2176</v>
      </c>
      <c r="D368" t="s">
        <v>2176</v>
      </c>
      <c r="E368" t="s">
        <v>146</v>
      </c>
      <c r="F368" t="s">
        <v>2774</v>
      </c>
      <c r="G368">
        <v>240000</v>
      </c>
      <c r="H368">
        <v>0</v>
      </c>
      <c r="I368">
        <f t="shared" si="5"/>
        <v>0</v>
      </c>
      <c r="J368">
        <v>36.678699600000002</v>
      </c>
      <c r="K368">
        <v>139</v>
      </c>
      <c r="M368" t="s">
        <v>672</v>
      </c>
      <c r="O368" t="s">
        <v>2775</v>
      </c>
      <c r="P368" t="s">
        <v>2765</v>
      </c>
      <c r="R368" t="s">
        <v>724</v>
      </c>
      <c r="S368" t="s">
        <v>2776</v>
      </c>
      <c r="U368" t="s">
        <v>2288</v>
      </c>
      <c r="X368" t="s">
        <v>1007</v>
      </c>
      <c r="Z368" t="s">
        <v>599</v>
      </c>
      <c r="AA368" t="s">
        <v>518</v>
      </c>
      <c r="AC368" t="s">
        <v>112</v>
      </c>
      <c r="AD368" t="s">
        <v>2777</v>
      </c>
      <c r="AE368">
        <v>0</v>
      </c>
      <c r="AI368" t="s">
        <v>1627</v>
      </c>
      <c r="AJ368" t="s">
        <v>1627</v>
      </c>
      <c r="AQ368">
        <v>0</v>
      </c>
      <c r="AS368">
        <v>0</v>
      </c>
      <c r="AT368">
        <v>0</v>
      </c>
      <c r="AW368">
        <v>0</v>
      </c>
      <c r="AZ368">
        <v>0</v>
      </c>
      <c r="BC368">
        <v>0</v>
      </c>
      <c r="BO368">
        <v>0</v>
      </c>
      <c r="BP368">
        <v>0</v>
      </c>
      <c r="BQ368">
        <v>0</v>
      </c>
      <c r="BR368">
        <v>0</v>
      </c>
      <c r="BS368">
        <v>0</v>
      </c>
      <c r="BT368">
        <v>0</v>
      </c>
      <c r="BU368">
        <v>1</v>
      </c>
      <c r="BV368">
        <v>1</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row>
    <row r="369" spans="1:95" hidden="1">
      <c r="A369" t="s">
        <v>2778</v>
      </c>
      <c r="B369" t="s">
        <v>985</v>
      </c>
      <c r="C369" t="s">
        <v>2176</v>
      </c>
      <c r="D369" t="s">
        <v>2176</v>
      </c>
      <c r="E369" t="s">
        <v>146</v>
      </c>
      <c r="F369" t="s">
        <v>2227</v>
      </c>
      <c r="G369">
        <v>200000</v>
      </c>
      <c r="H369">
        <v>0</v>
      </c>
      <c r="I369">
        <f t="shared" si="5"/>
        <v>0</v>
      </c>
      <c r="J369">
        <v>43.062095800000002</v>
      </c>
      <c r="K369">
        <v>141.35</v>
      </c>
      <c r="M369" t="s">
        <v>672</v>
      </c>
      <c r="O369" t="s">
        <v>2779</v>
      </c>
      <c r="P369" t="s">
        <v>2780</v>
      </c>
      <c r="R369" t="s">
        <v>724</v>
      </c>
      <c r="S369" t="s">
        <v>2705</v>
      </c>
      <c r="T369" t="s">
        <v>2781</v>
      </c>
      <c r="X369" t="s">
        <v>1007</v>
      </c>
      <c r="Y369" t="s">
        <v>2782</v>
      </c>
      <c r="Z369" t="s">
        <v>92</v>
      </c>
      <c r="AA369" t="s">
        <v>518</v>
      </c>
      <c r="AC369" t="s">
        <v>112</v>
      </c>
      <c r="AD369" t="s">
        <v>2782</v>
      </c>
      <c r="AE369">
        <v>0</v>
      </c>
      <c r="AH369" t="s">
        <v>2783</v>
      </c>
      <c r="AI369" t="s">
        <v>2783</v>
      </c>
      <c r="AQ369">
        <v>0</v>
      </c>
      <c r="AS369">
        <v>0</v>
      </c>
      <c r="AT369">
        <v>0</v>
      </c>
      <c r="AW369">
        <v>0</v>
      </c>
      <c r="AZ369">
        <v>0</v>
      </c>
      <c r="BC369">
        <v>0</v>
      </c>
      <c r="BO369">
        <v>0</v>
      </c>
      <c r="BP369">
        <v>0</v>
      </c>
      <c r="BQ369">
        <v>0</v>
      </c>
      <c r="BR369">
        <v>0</v>
      </c>
      <c r="BS369">
        <v>0</v>
      </c>
      <c r="BT369">
        <v>0</v>
      </c>
      <c r="BU369">
        <v>1</v>
      </c>
      <c r="BV369">
        <v>1</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row>
    <row r="370" spans="1:95" hidden="1">
      <c r="A370" t="s">
        <v>2784</v>
      </c>
      <c r="B370" t="s">
        <v>985</v>
      </c>
      <c r="C370" t="s">
        <v>2176</v>
      </c>
      <c r="D370" t="s">
        <v>2176</v>
      </c>
      <c r="E370" t="s">
        <v>146</v>
      </c>
      <c r="F370" t="s">
        <v>2785</v>
      </c>
      <c r="G370">
        <v>1280</v>
      </c>
      <c r="H370">
        <v>0</v>
      </c>
      <c r="I370">
        <f t="shared" si="5"/>
        <v>0</v>
      </c>
      <c r="J370">
        <v>34.023739399999997</v>
      </c>
      <c r="K370">
        <v>131.93</v>
      </c>
      <c r="M370" t="s">
        <v>672</v>
      </c>
      <c r="O370" t="s">
        <v>2786</v>
      </c>
      <c r="P370" t="s">
        <v>2787</v>
      </c>
      <c r="R370" t="s">
        <v>724</v>
      </c>
      <c r="S370" t="s">
        <v>2788</v>
      </c>
      <c r="U370" t="s">
        <v>2789</v>
      </c>
      <c r="X370" t="s">
        <v>1007</v>
      </c>
      <c r="Y370" t="s">
        <v>2772</v>
      </c>
      <c r="Z370" t="s">
        <v>92</v>
      </c>
      <c r="AA370" t="s">
        <v>518</v>
      </c>
      <c r="AC370" t="s">
        <v>112</v>
      </c>
      <c r="AD370" t="s">
        <v>2772</v>
      </c>
      <c r="AE370">
        <v>0</v>
      </c>
      <c r="AH370" t="s">
        <v>2656</v>
      </c>
      <c r="AJ370" t="s">
        <v>2656</v>
      </c>
      <c r="AQ370">
        <v>0</v>
      </c>
      <c r="AS370">
        <v>0</v>
      </c>
      <c r="AT370">
        <v>0</v>
      </c>
      <c r="AW370">
        <v>0</v>
      </c>
      <c r="AZ370">
        <v>0</v>
      </c>
      <c r="BC370">
        <v>0</v>
      </c>
      <c r="BO370">
        <v>0</v>
      </c>
      <c r="BP370">
        <v>0</v>
      </c>
      <c r="BQ370">
        <v>0</v>
      </c>
      <c r="BR370">
        <v>0</v>
      </c>
      <c r="BS370">
        <v>0</v>
      </c>
      <c r="BT370">
        <v>0</v>
      </c>
      <c r="BU370">
        <v>1</v>
      </c>
      <c r="BV370">
        <v>1</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row>
    <row r="371" spans="1:95" hidden="1">
      <c r="A371" t="s">
        <v>2790</v>
      </c>
      <c r="B371" t="s">
        <v>985</v>
      </c>
      <c r="C371" t="s">
        <v>2176</v>
      </c>
      <c r="D371" t="s">
        <v>2176</v>
      </c>
      <c r="E371" t="s">
        <v>146</v>
      </c>
      <c r="F371" t="s">
        <v>2791</v>
      </c>
      <c r="G371">
        <v>1880000</v>
      </c>
      <c r="H371">
        <v>0</v>
      </c>
      <c r="I371">
        <f t="shared" si="5"/>
        <v>0</v>
      </c>
      <c r="J371">
        <v>36.035985199999999</v>
      </c>
      <c r="K371">
        <v>138.55000000000001</v>
      </c>
      <c r="M371" t="s">
        <v>2792</v>
      </c>
      <c r="O371" t="s">
        <v>2793</v>
      </c>
      <c r="P371" t="s">
        <v>2749</v>
      </c>
      <c r="R371" t="s">
        <v>724</v>
      </c>
      <c r="S371" t="s">
        <v>2794</v>
      </c>
      <c r="U371" t="s">
        <v>798</v>
      </c>
      <c r="X371" t="s">
        <v>1007</v>
      </c>
      <c r="Z371" t="s">
        <v>92</v>
      </c>
      <c r="AC371" t="s">
        <v>112</v>
      </c>
      <c r="AD371" t="s">
        <v>2777</v>
      </c>
      <c r="AE371">
        <v>0</v>
      </c>
      <c r="AH371" t="s">
        <v>1627</v>
      </c>
      <c r="AI371" t="s">
        <v>2795</v>
      </c>
      <c r="AL371" t="s">
        <v>2777</v>
      </c>
      <c r="AQ371">
        <v>0</v>
      </c>
      <c r="AS371">
        <v>0</v>
      </c>
      <c r="AT371">
        <v>0</v>
      </c>
      <c r="AW371">
        <v>0</v>
      </c>
      <c r="AZ371">
        <v>0</v>
      </c>
      <c r="BC371">
        <v>0</v>
      </c>
      <c r="BO371">
        <v>1</v>
      </c>
      <c r="BP371">
        <v>0</v>
      </c>
      <c r="BQ371">
        <v>0</v>
      </c>
      <c r="BR371">
        <v>0</v>
      </c>
      <c r="BS371">
        <v>0</v>
      </c>
      <c r="BT371">
        <v>0</v>
      </c>
      <c r="BU371">
        <v>1</v>
      </c>
      <c r="BV371">
        <v>1</v>
      </c>
      <c r="BW371">
        <v>0</v>
      </c>
      <c r="BX371">
        <v>1</v>
      </c>
      <c r="BY371">
        <v>1</v>
      </c>
      <c r="BZ371">
        <v>0</v>
      </c>
      <c r="CA371">
        <v>0</v>
      </c>
      <c r="CB371">
        <v>0</v>
      </c>
      <c r="CC371">
        <v>0</v>
      </c>
      <c r="CD371">
        <v>0</v>
      </c>
      <c r="CE371">
        <v>0</v>
      </c>
      <c r="CF371">
        <v>0</v>
      </c>
      <c r="CG371">
        <v>0</v>
      </c>
      <c r="CH371">
        <v>0</v>
      </c>
      <c r="CI371">
        <v>0</v>
      </c>
      <c r="CJ371">
        <v>0</v>
      </c>
      <c r="CK371">
        <v>0</v>
      </c>
      <c r="CL371">
        <v>0</v>
      </c>
      <c r="CM371">
        <v>0</v>
      </c>
      <c r="CN371">
        <v>0</v>
      </c>
      <c r="CO371">
        <v>0</v>
      </c>
      <c r="CP371">
        <v>0</v>
      </c>
      <c r="CQ371">
        <v>0</v>
      </c>
    </row>
    <row r="372" spans="1:95" hidden="1">
      <c r="A372" t="s">
        <v>2796</v>
      </c>
      <c r="B372" t="s">
        <v>985</v>
      </c>
      <c r="C372" t="s">
        <v>2176</v>
      </c>
      <c r="D372" t="s">
        <v>2176</v>
      </c>
      <c r="E372" t="s">
        <v>146</v>
      </c>
      <c r="F372" t="s">
        <v>2797</v>
      </c>
      <c r="G372">
        <v>675000</v>
      </c>
      <c r="H372">
        <v>0</v>
      </c>
      <c r="I372">
        <f t="shared" si="5"/>
        <v>0</v>
      </c>
      <c r="J372">
        <v>36</v>
      </c>
      <c r="K372">
        <v>138</v>
      </c>
      <c r="M372" t="s">
        <v>672</v>
      </c>
      <c r="O372" t="s">
        <v>2798</v>
      </c>
      <c r="P372" t="s">
        <v>2799</v>
      </c>
      <c r="R372" t="s">
        <v>724</v>
      </c>
      <c r="S372" t="s">
        <v>2800</v>
      </c>
      <c r="U372" t="s">
        <v>2801</v>
      </c>
      <c r="V372" t="s">
        <v>2802</v>
      </c>
      <c r="X372" t="s">
        <v>1007</v>
      </c>
      <c r="Z372" t="s">
        <v>92</v>
      </c>
      <c r="AC372" t="s">
        <v>112</v>
      </c>
      <c r="AD372" t="s">
        <v>2281</v>
      </c>
      <c r="AE372">
        <v>0</v>
      </c>
      <c r="AL372" t="s">
        <v>2281</v>
      </c>
      <c r="AQ372">
        <v>0</v>
      </c>
      <c r="AS372">
        <v>0</v>
      </c>
      <c r="AT372">
        <v>0</v>
      </c>
      <c r="AW372">
        <v>0</v>
      </c>
      <c r="AZ372">
        <v>0</v>
      </c>
      <c r="BC372">
        <v>0</v>
      </c>
      <c r="BO372">
        <v>0</v>
      </c>
      <c r="BP372">
        <v>0</v>
      </c>
      <c r="BQ372">
        <v>0</v>
      </c>
      <c r="BR372">
        <v>0</v>
      </c>
      <c r="BS372">
        <v>0</v>
      </c>
      <c r="BT372">
        <v>0</v>
      </c>
      <c r="BU372">
        <v>1</v>
      </c>
      <c r="BV372">
        <v>1</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row>
    <row r="373" spans="1:95" hidden="1">
      <c r="A373" t="s">
        <v>2803</v>
      </c>
      <c r="B373" t="s">
        <v>985</v>
      </c>
      <c r="C373" t="s">
        <v>2176</v>
      </c>
      <c r="D373" t="s">
        <v>2176</v>
      </c>
      <c r="E373" t="s">
        <v>146</v>
      </c>
      <c r="F373" t="s">
        <v>2804</v>
      </c>
      <c r="G373">
        <v>600000</v>
      </c>
      <c r="H373">
        <v>0</v>
      </c>
      <c r="I373">
        <f t="shared" si="5"/>
        <v>0</v>
      </c>
      <c r="J373">
        <v>36</v>
      </c>
      <c r="K373">
        <v>138</v>
      </c>
      <c r="M373" t="s">
        <v>672</v>
      </c>
      <c r="O373" t="s">
        <v>2805</v>
      </c>
      <c r="P373" t="s">
        <v>2806</v>
      </c>
      <c r="R373" t="s">
        <v>724</v>
      </c>
      <c r="S373" t="s">
        <v>2807</v>
      </c>
      <c r="U373" t="s">
        <v>2808</v>
      </c>
      <c r="V373" t="s">
        <v>2809</v>
      </c>
      <c r="X373" t="s">
        <v>1007</v>
      </c>
      <c r="Z373" t="s">
        <v>92</v>
      </c>
      <c r="AC373" t="s">
        <v>112</v>
      </c>
      <c r="AD373" t="s">
        <v>2281</v>
      </c>
      <c r="AE373">
        <v>0</v>
      </c>
      <c r="AH373" t="s">
        <v>1627</v>
      </c>
      <c r="AI373" t="s">
        <v>1627</v>
      </c>
      <c r="AL373" t="s">
        <v>2281</v>
      </c>
      <c r="AQ373">
        <v>0</v>
      </c>
      <c r="AS373">
        <v>0</v>
      </c>
      <c r="AT373">
        <v>0</v>
      </c>
      <c r="AW373">
        <v>0</v>
      </c>
      <c r="AZ373">
        <v>0</v>
      </c>
      <c r="BC373">
        <v>0</v>
      </c>
      <c r="BO373">
        <v>0</v>
      </c>
      <c r="BP373">
        <v>0</v>
      </c>
      <c r="BQ373">
        <v>0</v>
      </c>
      <c r="BR373">
        <v>0</v>
      </c>
      <c r="BS373">
        <v>0</v>
      </c>
      <c r="BT373">
        <v>0</v>
      </c>
      <c r="BU373">
        <v>1</v>
      </c>
      <c r="BV373">
        <v>1</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row>
    <row r="374" spans="1:95" hidden="1">
      <c r="A374" t="s">
        <v>2810</v>
      </c>
      <c r="B374" t="s">
        <v>985</v>
      </c>
      <c r="C374" t="s">
        <v>2176</v>
      </c>
      <c r="D374" t="s">
        <v>2176</v>
      </c>
      <c r="E374" t="s">
        <v>146</v>
      </c>
      <c r="F374" t="s">
        <v>2811</v>
      </c>
      <c r="G374">
        <v>1000000</v>
      </c>
      <c r="H374">
        <v>0</v>
      </c>
      <c r="I374">
        <f t="shared" si="5"/>
        <v>0</v>
      </c>
      <c r="J374">
        <v>36</v>
      </c>
      <c r="K374">
        <v>138</v>
      </c>
      <c r="M374" t="s">
        <v>672</v>
      </c>
      <c r="O374" t="s">
        <v>2805</v>
      </c>
      <c r="P374" t="s">
        <v>2806</v>
      </c>
      <c r="R374" t="s">
        <v>724</v>
      </c>
      <c r="S374" t="s">
        <v>2812</v>
      </c>
      <c r="U374" t="s">
        <v>2294</v>
      </c>
      <c r="V374" t="s">
        <v>2813</v>
      </c>
      <c r="X374" t="s">
        <v>1007</v>
      </c>
      <c r="Z374" t="s">
        <v>92</v>
      </c>
      <c r="AC374" t="s">
        <v>112</v>
      </c>
      <c r="AD374" t="s">
        <v>2281</v>
      </c>
      <c r="AE374">
        <v>0</v>
      </c>
      <c r="AL374" t="s">
        <v>2281</v>
      </c>
      <c r="AQ374">
        <v>0</v>
      </c>
      <c r="AS374">
        <v>0</v>
      </c>
      <c r="AT374">
        <v>0</v>
      </c>
      <c r="AW374">
        <v>0</v>
      </c>
      <c r="AZ374">
        <v>0</v>
      </c>
      <c r="BC374">
        <v>0</v>
      </c>
      <c r="BO374">
        <v>0</v>
      </c>
      <c r="BP374">
        <v>0</v>
      </c>
      <c r="BQ374">
        <v>0</v>
      </c>
      <c r="BR374">
        <v>0</v>
      </c>
      <c r="BS374">
        <v>0</v>
      </c>
      <c r="BT374">
        <v>0</v>
      </c>
      <c r="BU374">
        <v>1</v>
      </c>
      <c r="BV374">
        <v>1</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row>
    <row r="375" spans="1:95" hidden="1">
      <c r="A375" t="s">
        <v>2814</v>
      </c>
      <c r="B375" t="s">
        <v>985</v>
      </c>
      <c r="C375" t="s">
        <v>2176</v>
      </c>
      <c r="D375" t="s">
        <v>2176</v>
      </c>
      <c r="E375" t="s">
        <v>146</v>
      </c>
      <c r="F375" t="s">
        <v>2815</v>
      </c>
      <c r="G375">
        <v>350000</v>
      </c>
      <c r="H375">
        <v>0</v>
      </c>
      <c r="I375">
        <f t="shared" si="5"/>
        <v>0</v>
      </c>
      <c r="J375">
        <v>34.042191000000003</v>
      </c>
      <c r="K375">
        <v>135.97999999999999</v>
      </c>
      <c r="M375" t="s">
        <v>672</v>
      </c>
      <c r="O375" t="s">
        <v>2816</v>
      </c>
      <c r="P375" t="s">
        <v>2817</v>
      </c>
      <c r="R375" t="s">
        <v>724</v>
      </c>
      <c r="S375" t="s">
        <v>2818</v>
      </c>
      <c r="U375" t="s">
        <v>2193</v>
      </c>
      <c r="V375" t="s">
        <v>2819</v>
      </c>
      <c r="X375" t="s">
        <v>1007</v>
      </c>
      <c r="Z375" t="s">
        <v>92</v>
      </c>
      <c r="AC375" t="s">
        <v>112</v>
      </c>
      <c r="AD375" t="s">
        <v>2281</v>
      </c>
      <c r="AE375">
        <v>0</v>
      </c>
      <c r="AL375" t="s">
        <v>2281</v>
      </c>
      <c r="AQ375">
        <v>0</v>
      </c>
      <c r="AS375">
        <v>0</v>
      </c>
      <c r="AT375">
        <v>0</v>
      </c>
      <c r="AW375">
        <v>0</v>
      </c>
      <c r="AZ375">
        <v>0</v>
      </c>
      <c r="BC375">
        <v>0</v>
      </c>
      <c r="BO375">
        <v>0</v>
      </c>
      <c r="BP375">
        <v>0</v>
      </c>
      <c r="BQ375">
        <v>0</v>
      </c>
      <c r="BR375">
        <v>0</v>
      </c>
      <c r="BS375">
        <v>0</v>
      </c>
      <c r="BT375">
        <v>0</v>
      </c>
      <c r="BU375">
        <v>1</v>
      </c>
      <c r="BV375">
        <v>1</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row>
    <row r="376" spans="1:95" hidden="1">
      <c r="A376" t="s">
        <v>2820</v>
      </c>
      <c r="B376" t="s">
        <v>985</v>
      </c>
      <c r="C376" t="s">
        <v>2176</v>
      </c>
      <c r="D376" t="s">
        <v>2176</v>
      </c>
      <c r="E376" t="s">
        <v>146</v>
      </c>
      <c r="F376" t="s">
        <v>2821</v>
      </c>
      <c r="G376">
        <v>220000</v>
      </c>
      <c r="H376">
        <v>0</v>
      </c>
      <c r="I376">
        <f t="shared" si="5"/>
        <v>0</v>
      </c>
      <c r="J376">
        <v>36.648549600000003</v>
      </c>
      <c r="K376">
        <v>138.19</v>
      </c>
      <c r="M376" t="s">
        <v>2143</v>
      </c>
      <c r="O376" t="s">
        <v>2749</v>
      </c>
      <c r="P376" t="s">
        <v>2749</v>
      </c>
      <c r="R376" t="s">
        <v>724</v>
      </c>
      <c r="S376" t="s">
        <v>2822</v>
      </c>
      <c r="U376" t="s">
        <v>2219</v>
      </c>
      <c r="V376" t="s">
        <v>2823</v>
      </c>
      <c r="X376" t="s">
        <v>1007</v>
      </c>
      <c r="Z376" t="s">
        <v>92</v>
      </c>
      <c r="AC376" t="s">
        <v>112</v>
      </c>
      <c r="AD376" t="s">
        <v>2281</v>
      </c>
      <c r="AE376">
        <v>0</v>
      </c>
      <c r="AL376" t="s">
        <v>2281</v>
      </c>
      <c r="AQ376">
        <v>0</v>
      </c>
      <c r="AS376">
        <v>0</v>
      </c>
      <c r="AT376">
        <v>0</v>
      </c>
      <c r="AW376">
        <v>0</v>
      </c>
      <c r="AZ376">
        <v>0</v>
      </c>
      <c r="BC376">
        <v>0</v>
      </c>
      <c r="BO376">
        <v>0</v>
      </c>
      <c r="BP376">
        <v>0</v>
      </c>
      <c r="BQ376">
        <v>0</v>
      </c>
      <c r="BR376">
        <v>0</v>
      </c>
      <c r="BS376">
        <v>0</v>
      </c>
      <c r="BT376">
        <v>0</v>
      </c>
      <c r="BU376">
        <v>1</v>
      </c>
      <c r="BV376">
        <v>1</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row>
    <row r="377" spans="1:95" hidden="1">
      <c r="A377" t="s">
        <v>2824</v>
      </c>
      <c r="B377" t="s">
        <v>985</v>
      </c>
      <c r="C377" t="s">
        <v>2176</v>
      </c>
      <c r="D377" t="s">
        <v>2176</v>
      </c>
      <c r="E377" t="s">
        <v>146</v>
      </c>
      <c r="F377" t="s">
        <v>2825</v>
      </c>
      <c r="G377">
        <v>288000</v>
      </c>
      <c r="H377">
        <v>0</v>
      </c>
      <c r="I377">
        <f t="shared" si="5"/>
        <v>0</v>
      </c>
      <c r="J377">
        <v>35.4232984</v>
      </c>
      <c r="K377">
        <v>136.76</v>
      </c>
      <c r="M377" t="s">
        <v>672</v>
      </c>
      <c r="O377" t="s">
        <v>2826</v>
      </c>
      <c r="P377" t="s">
        <v>2827</v>
      </c>
      <c r="R377" t="s">
        <v>724</v>
      </c>
      <c r="S377" t="s">
        <v>2828</v>
      </c>
      <c r="U377" t="s">
        <v>2829</v>
      </c>
      <c r="X377" t="s">
        <v>1007</v>
      </c>
      <c r="Z377" t="s">
        <v>92</v>
      </c>
      <c r="AC377" t="s">
        <v>112</v>
      </c>
      <c r="AD377" t="s">
        <v>2694</v>
      </c>
      <c r="AE377">
        <v>0</v>
      </c>
      <c r="AH377" t="s">
        <v>2656</v>
      </c>
      <c r="AQ377">
        <v>0</v>
      </c>
      <c r="AR377" t="s">
        <v>2830</v>
      </c>
      <c r="AS377">
        <v>0</v>
      </c>
      <c r="AT377">
        <v>0</v>
      </c>
      <c r="AW377">
        <v>0</v>
      </c>
      <c r="AZ377">
        <v>0</v>
      </c>
      <c r="BC377">
        <v>0</v>
      </c>
      <c r="BO377">
        <v>0</v>
      </c>
      <c r="BP377">
        <v>0</v>
      </c>
      <c r="BQ377">
        <v>0</v>
      </c>
      <c r="BR377">
        <v>0</v>
      </c>
      <c r="BS377">
        <v>0</v>
      </c>
      <c r="BT377">
        <v>0</v>
      </c>
      <c r="BU377">
        <v>1</v>
      </c>
      <c r="BV377">
        <v>1</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row>
    <row r="378" spans="1:95" hidden="1">
      <c r="A378" t="s">
        <v>2831</v>
      </c>
      <c r="B378" t="s">
        <v>985</v>
      </c>
      <c r="C378" t="s">
        <v>2176</v>
      </c>
      <c r="D378" t="s">
        <v>2176</v>
      </c>
      <c r="E378" t="s">
        <v>146</v>
      </c>
      <c r="F378" t="s">
        <v>2746</v>
      </c>
      <c r="G378">
        <v>1500000</v>
      </c>
      <c r="H378">
        <v>0</v>
      </c>
      <c r="I378">
        <f t="shared" si="5"/>
        <v>0</v>
      </c>
      <c r="J378">
        <v>36.648549600000003</v>
      </c>
      <c r="K378">
        <v>138.19</v>
      </c>
      <c r="M378" t="s">
        <v>672</v>
      </c>
      <c r="O378" t="s">
        <v>2749</v>
      </c>
      <c r="P378" t="s">
        <v>2749</v>
      </c>
      <c r="R378" t="s">
        <v>724</v>
      </c>
      <c r="S378" t="s">
        <v>2828</v>
      </c>
      <c r="U378" t="s">
        <v>2832</v>
      </c>
      <c r="X378" t="s">
        <v>1007</v>
      </c>
      <c r="Z378" t="s">
        <v>92</v>
      </c>
      <c r="AC378" t="s">
        <v>112</v>
      </c>
      <c r="AD378" t="s">
        <v>2694</v>
      </c>
      <c r="AE378">
        <v>0</v>
      </c>
      <c r="AQ378">
        <v>0</v>
      </c>
      <c r="AS378">
        <v>0</v>
      </c>
      <c r="AT378">
        <v>0</v>
      </c>
      <c r="AW378">
        <v>0</v>
      </c>
      <c r="AZ378">
        <v>0</v>
      </c>
      <c r="BC378">
        <v>0</v>
      </c>
      <c r="BO378">
        <v>0</v>
      </c>
      <c r="BP378">
        <v>0</v>
      </c>
      <c r="BQ378">
        <v>0</v>
      </c>
      <c r="BR378">
        <v>0</v>
      </c>
      <c r="BS378">
        <v>0</v>
      </c>
      <c r="BT378">
        <v>0</v>
      </c>
      <c r="BU378">
        <v>1</v>
      </c>
      <c r="BV378">
        <v>1</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row>
    <row r="379" spans="1:95" hidden="1">
      <c r="A379" t="s">
        <v>2833</v>
      </c>
      <c r="B379" t="s">
        <v>985</v>
      </c>
      <c r="C379" t="s">
        <v>2176</v>
      </c>
      <c r="D379" t="s">
        <v>2176</v>
      </c>
      <c r="E379" t="s">
        <v>146</v>
      </c>
      <c r="F379" t="s">
        <v>2825</v>
      </c>
      <c r="G379">
        <v>317000</v>
      </c>
      <c r="H379">
        <v>0</v>
      </c>
      <c r="I379">
        <f t="shared" si="5"/>
        <v>0</v>
      </c>
      <c r="J379">
        <v>35.180188299999998</v>
      </c>
      <c r="K379">
        <v>136.91</v>
      </c>
      <c r="M379" t="s">
        <v>672</v>
      </c>
      <c r="O379" t="s">
        <v>2834</v>
      </c>
      <c r="P379" t="s">
        <v>2835</v>
      </c>
      <c r="R379" t="s">
        <v>724</v>
      </c>
      <c r="S379" t="s">
        <v>2693</v>
      </c>
      <c r="U379" t="s">
        <v>2836</v>
      </c>
      <c r="V379" t="s">
        <v>2836</v>
      </c>
      <c r="X379" t="s">
        <v>1007</v>
      </c>
      <c r="Z379" t="s">
        <v>92</v>
      </c>
      <c r="AC379" t="s">
        <v>112</v>
      </c>
      <c r="AD379" t="s">
        <v>2694</v>
      </c>
      <c r="AE379">
        <v>0</v>
      </c>
      <c r="AQ379">
        <v>0</v>
      </c>
      <c r="AS379">
        <v>0</v>
      </c>
      <c r="AT379">
        <v>0</v>
      </c>
      <c r="AW379">
        <v>0</v>
      </c>
      <c r="AZ379">
        <v>0</v>
      </c>
      <c r="BC379">
        <v>0</v>
      </c>
      <c r="BO379">
        <v>0</v>
      </c>
      <c r="BP379">
        <v>0</v>
      </c>
      <c r="BQ379">
        <v>0</v>
      </c>
      <c r="BR379">
        <v>0</v>
      </c>
      <c r="BS379">
        <v>0</v>
      </c>
      <c r="BT379">
        <v>0</v>
      </c>
      <c r="BU379">
        <v>1</v>
      </c>
      <c r="BV379">
        <v>1</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row>
    <row r="380" spans="1:95" hidden="1">
      <c r="A380" t="s">
        <v>2837</v>
      </c>
      <c r="B380" t="s">
        <v>985</v>
      </c>
      <c r="C380" t="s">
        <v>2176</v>
      </c>
      <c r="D380" t="s">
        <v>2176</v>
      </c>
      <c r="E380" t="s">
        <v>146</v>
      </c>
      <c r="F380" t="s">
        <v>2825</v>
      </c>
      <c r="G380">
        <v>780000</v>
      </c>
      <c r="H380">
        <v>0</v>
      </c>
      <c r="I380">
        <f t="shared" si="5"/>
        <v>0</v>
      </c>
      <c r="J380">
        <v>35.180188299999998</v>
      </c>
      <c r="K380">
        <v>136.91</v>
      </c>
      <c r="M380" t="s">
        <v>2143</v>
      </c>
      <c r="O380" t="s">
        <v>2834</v>
      </c>
      <c r="P380" t="s">
        <v>2835</v>
      </c>
      <c r="R380" t="s">
        <v>724</v>
      </c>
      <c r="S380" t="s">
        <v>2693</v>
      </c>
      <c r="U380" t="s">
        <v>2836</v>
      </c>
      <c r="X380" t="s">
        <v>1007</v>
      </c>
      <c r="Z380" t="s">
        <v>92</v>
      </c>
      <c r="AC380" t="s">
        <v>112</v>
      </c>
      <c r="AD380" t="s">
        <v>2694</v>
      </c>
      <c r="AE380">
        <v>0</v>
      </c>
      <c r="AH380" t="s">
        <v>2838</v>
      </c>
      <c r="AI380" t="s">
        <v>2838</v>
      </c>
      <c r="AQ380">
        <v>0</v>
      </c>
      <c r="AS380">
        <v>0</v>
      </c>
      <c r="AT380">
        <v>0</v>
      </c>
      <c r="AW380">
        <v>0</v>
      </c>
      <c r="AZ380">
        <v>0</v>
      </c>
      <c r="BC380">
        <v>0</v>
      </c>
      <c r="BO380">
        <v>0</v>
      </c>
      <c r="BP380">
        <v>0</v>
      </c>
      <c r="BQ380">
        <v>0</v>
      </c>
      <c r="BR380">
        <v>0</v>
      </c>
      <c r="BS380">
        <v>0</v>
      </c>
      <c r="BT380">
        <v>0</v>
      </c>
      <c r="BU380">
        <v>1</v>
      </c>
      <c r="BV380">
        <v>1</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row>
    <row r="381" spans="1:95" hidden="1">
      <c r="A381" t="s">
        <v>2839</v>
      </c>
      <c r="B381" t="s">
        <v>985</v>
      </c>
      <c r="C381" t="s">
        <v>2176</v>
      </c>
      <c r="D381" t="s">
        <v>2176</v>
      </c>
      <c r="E381" t="s">
        <v>146</v>
      </c>
      <c r="F381" t="s">
        <v>2840</v>
      </c>
      <c r="G381">
        <v>340000</v>
      </c>
      <c r="H381">
        <v>0</v>
      </c>
      <c r="I381">
        <f t="shared" si="5"/>
        <v>0</v>
      </c>
      <c r="J381">
        <v>35.6473601</v>
      </c>
      <c r="K381">
        <v>138.63999999999999</v>
      </c>
      <c r="M381" t="s">
        <v>672</v>
      </c>
      <c r="O381" t="s">
        <v>2841</v>
      </c>
      <c r="P381" t="s">
        <v>2842</v>
      </c>
      <c r="R381" t="s">
        <v>724</v>
      </c>
      <c r="S381" t="s">
        <v>2693</v>
      </c>
      <c r="U381" t="s">
        <v>2843</v>
      </c>
      <c r="X381" t="s">
        <v>1007</v>
      </c>
      <c r="Z381" t="s">
        <v>92</v>
      </c>
      <c r="AC381" t="s">
        <v>112</v>
      </c>
      <c r="AD381" t="s">
        <v>2694</v>
      </c>
      <c r="AE381">
        <v>0</v>
      </c>
      <c r="AQ381">
        <v>0</v>
      </c>
      <c r="AS381">
        <v>0</v>
      </c>
      <c r="AT381">
        <v>0</v>
      </c>
      <c r="AW381">
        <v>0</v>
      </c>
      <c r="AZ381">
        <v>0</v>
      </c>
      <c r="BC381">
        <v>0</v>
      </c>
      <c r="BO381">
        <v>0</v>
      </c>
      <c r="BP381">
        <v>0</v>
      </c>
      <c r="BQ381">
        <v>0</v>
      </c>
      <c r="BR381">
        <v>0</v>
      </c>
      <c r="BS381">
        <v>0</v>
      </c>
      <c r="BT381">
        <v>0</v>
      </c>
      <c r="BU381">
        <v>1</v>
      </c>
      <c r="BV381">
        <v>1</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row>
    <row r="382" spans="1:95" hidden="1">
      <c r="A382" t="s">
        <v>2844</v>
      </c>
      <c r="B382" t="s">
        <v>985</v>
      </c>
      <c r="C382" t="s">
        <v>2176</v>
      </c>
      <c r="D382" t="s">
        <v>2176</v>
      </c>
      <c r="E382" t="s">
        <v>146</v>
      </c>
      <c r="F382" t="s">
        <v>2845</v>
      </c>
      <c r="G382">
        <v>200000</v>
      </c>
      <c r="H382">
        <v>0</v>
      </c>
      <c r="I382">
        <f t="shared" si="5"/>
        <v>0</v>
      </c>
      <c r="J382">
        <v>42.362405500000001</v>
      </c>
      <c r="K382">
        <v>142.32</v>
      </c>
      <c r="M382" t="s">
        <v>2143</v>
      </c>
      <c r="O382" t="s">
        <v>2846</v>
      </c>
      <c r="P382" t="s">
        <v>2847</v>
      </c>
      <c r="R382" t="s">
        <v>724</v>
      </c>
      <c r="S382" t="s">
        <v>2848</v>
      </c>
      <c r="U382" t="s">
        <v>2849</v>
      </c>
      <c r="X382" t="s">
        <v>1007</v>
      </c>
      <c r="Y382" t="s">
        <v>2782</v>
      </c>
      <c r="Z382" t="s">
        <v>92</v>
      </c>
      <c r="AC382" t="s">
        <v>112</v>
      </c>
      <c r="AD382" t="s">
        <v>2782</v>
      </c>
      <c r="AE382">
        <v>0</v>
      </c>
      <c r="AQ382">
        <v>0</v>
      </c>
      <c r="AS382">
        <v>0</v>
      </c>
      <c r="AT382">
        <v>0</v>
      </c>
      <c r="AW382">
        <v>0</v>
      </c>
      <c r="AZ382">
        <v>0</v>
      </c>
      <c r="BC382">
        <v>0</v>
      </c>
      <c r="BO382">
        <v>0</v>
      </c>
      <c r="BP382">
        <v>0</v>
      </c>
      <c r="BQ382">
        <v>0</v>
      </c>
      <c r="BR382">
        <v>0</v>
      </c>
      <c r="BS382">
        <v>0</v>
      </c>
      <c r="BT382">
        <v>0</v>
      </c>
      <c r="BU382">
        <v>1</v>
      </c>
      <c r="BV382">
        <v>1</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row>
    <row r="383" spans="1:95" hidden="1">
      <c r="A383" t="s">
        <v>2850</v>
      </c>
      <c r="B383" t="s">
        <v>999</v>
      </c>
      <c r="C383" t="s">
        <v>1000</v>
      </c>
      <c r="D383" t="s">
        <v>1000</v>
      </c>
      <c r="E383" t="s">
        <v>146</v>
      </c>
      <c r="F383" t="s">
        <v>2851</v>
      </c>
      <c r="G383">
        <v>45</v>
      </c>
      <c r="H383">
        <v>4.67</v>
      </c>
      <c r="I383">
        <f t="shared" si="5"/>
        <v>210.15</v>
      </c>
      <c r="J383">
        <v>44</v>
      </c>
      <c r="K383">
        <v>-73</v>
      </c>
      <c r="M383" t="s">
        <v>1198</v>
      </c>
      <c r="N383" t="s">
        <v>2852</v>
      </c>
      <c r="O383" t="s">
        <v>2853</v>
      </c>
      <c r="P383" t="s">
        <v>1707</v>
      </c>
      <c r="Q383">
        <v>5701</v>
      </c>
      <c r="R383" t="s">
        <v>107</v>
      </c>
      <c r="S383" t="s">
        <v>2854</v>
      </c>
      <c r="T383" t="s">
        <v>2855</v>
      </c>
      <c r="X383" t="s">
        <v>394</v>
      </c>
      <c r="Y383" t="s">
        <v>2856</v>
      </c>
      <c r="AA383" t="s">
        <v>164</v>
      </c>
      <c r="AC383" t="s">
        <v>112</v>
      </c>
      <c r="AD383" t="s">
        <v>2856</v>
      </c>
      <c r="AE383">
        <v>100</v>
      </c>
      <c r="AH383" t="s">
        <v>1010</v>
      </c>
      <c r="AI383" t="s">
        <v>1329</v>
      </c>
      <c r="AJ383" t="s">
        <v>1010</v>
      </c>
      <c r="AK383" t="s">
        <v>1010</v>
      </c>
      <c r="AL383" t="s">
        <v>2857</v>
      </c>
      <c r="AQ383">
        <v>0</v>
      </c>
      <c r="AS383">
        <v>0</v>
      </c>
      <c r="AT383">
        <v>0</v>
      </c>
      <c r="AW383">
        <v>0</v>
      </c>
      <c r="AZ383">
        <v>0</v>
      </c>
      <c r="BC383">
        <v>0</v>
      </c>
      <c r="BO383">
        <v>0</v>
      </c>
      <c r="BP383">
        <v>0</v>
      </c>
      <c r="BQ383">
        <v>0</v>
      </c>
      <c r="BR383">
        <v>0</v>
      </c>
      <c r="BS383">
        <v>1</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row>
    <row r="384" spans="1:95" hidden="1">
      <c r="A384" t="s">
        <v>2858</v>
      </c>
      <c r="B384" t="s">
        <v>904</v>
      </c>
      <c r="C384" t="s">
        <v>904</v>
      </c>
      <c r="D384" t="s">
        <v>904</v>
      </c>
      <c r="E384" t="s">
        <v>146</v>
      </c>
      <c r="F384" t="s">
        <v>2859</v>
      </c>
      <c r="G384">
        <v>0</v>
      </c>
      <c r="H384">
        <v>0</v>
      </c>
      <c r="I384">
        <f t="shared" si="5"/>
        <v>0</v>
      </c>
      <c r="J384">
        <v>43.318334</v>
      </c>
      <c r="K384">
        <v>-1.98</v>
      </c>
      <c r="M384" t="s">
        <v>672</v>
      </c>
      <c r="O384" t="s">
        <v>665</v>
      </c>
      <c r="P384" t="s">
        <v>666</v>
      </c>
      <c r="R384" t="s">
        <v>607</v>
      </c>
      <c r="S384" t="s">
        <v>667</v>
      </c>
      <c r="T384" t="s">
        <v>2860</v>
      </c>
      <c r="X384" t="s">
        <v>1007</v>
      </c>
      <c r="AC384" t="s">
        <v>124</v>
      </c>
      <c r="AD384" t="s">
        <v>669</v>
      </c>
      <c r="AE384">
        <v>0</v>
      </c>
      <c r="AQ384">
        <v>0</v>
      </c>
      <c r="AS384">
        <v>0</v>
      </c>
      <c r="AT384">
        <v>0</v>
      </c>
      <c r="AW384">
        <v>0</v>
      </c>
      <c r="AZ384">
        <v>0</v>
      </c>
      <c r="BC384">
        <v>0</v>
      </c>
      <c r="BO384">
        <v>0</v>
      </c>
      <c r="BP384">
        <v>0</v>
      </c>
      <c r="BQ384">
        <v>0</v>
      </c>
      <c r="BR384">
        <v>0</v>
      </c>
      <c r="BS384">
        <v>0</v>
      </c>
      <c r="BT384">
        <v>0</v>
      </c>
      <c r="BU384">
        <v>1</v>
      </c>
      <c r="BV384">
        <v>1</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row>
    <row r="385" spans="1:95" hidden="1">
      <c r="A385" t="s">
        <v>2861</v>
      </c>
      <c r="B385" t="s">
        <v>985</v>
      </c>
      <c r="C385" t="s">
        <v>2176</v>
      </c>
      <c r="D385" t="s">
        <v>2176</v>
      </c>
      <c r="E385" t="s">
        <v>146</v>
      </c>
      <c r="F385" t="s">
        <v>2862</v>
      </c>
      <c r="G385">
        <v>47000</v>
      </c>
      <c r="H385">
        <v>0</v>
      </c>
      <c r="I385">
        <f t="shared" si="5"/>
        <v>0</v>
      </c>
      <c r="J385">
        <v>46.700482600000001</v>
      </c>
      <c r="K385">
        <v>10.09</v>
      </c>
      <c r="M385" t="s">
        <v>672</v>
      </c>
      <c r="O385" t="s">
        <v>2863</v>
      </c>
      <c r="P385" t="s">
        <v>2864</v>
      </c>
      <c r="R385" t="s">
        <v>499</v>
      </c>
      <c r="S385" t="s">
        <v>2865</v>
      </c>
      <c r="T385" t="s">
        <v>2866</v>
      </c>
      <c r="X385" t="s">
        <v>1007</v>
      </c>
      <c r="AA385" t="s">
        <v>93</v>
      </c>
      <c r="AC385" t="s">
        <v>95</v>
      </c>
      <c r="AD385" t="s">
        <v>2867</v>
      </c>
      <c r="AE385">
        <v>0</v>
      </c>
      <c r="AQ385">
        <v>0</v>
      </c>
      <c r="AS385">
        <v>0</v>
      </c>
      <c r="AT385">
        <v>0</v>
      </c>
      <c r="AW385">
        <v>0</v>
      </c>
      <c r="AZ385">
        <v>0</v>
      </c>
      <c r="BC385">
        <v>0</v>
      </c>
      <c r="BO385">
        <v>0</v>
      </c>
      <c r="BP385">
        <v>0</v>
      </c>
      <c r="BQ385">
        <v>0</v>
      </c>
      <c r="BR385">
        <v>0</v>
      </c>
      <c r="BS385">
        <v>0</v>
      </c>
      <c r="BT385">
        <v>0</v>
      </c>
      <c r="BU385">
        <v>1</v>
      </c>
      <c r="BV385">
        <v>1</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row>
    <row r="386" spans="1:95" hidden="1">
      <c r="A386" t="s">
        <v>2868</v>
      </c>
      <c r="B386" t="s">
        <v>985</v>
      </c>
      <c r="C386" t="s">
        <v>2176</v>
      </c>
      <c r="D386" t="s">
        <v>2176</v>
      </c>
      <c r="E386" t="s">
        <v>146</v>
      </c>
      <c r="F386" t="s">
        <v>2869</v>
      </c>
      <c r="G386">
        <v>1000000</v>
      </c>
      <c r="H386">
        <v>0</v>
      </c>
      <c r="I386">
        <f t="shared" si="5"/>
        <v>0</v>
      </c>
      <c r="J386">
        <v>46.326500000000003</v>
      </c>
      <c r="K386">
        <v>10.06</v>
      </c>
      <c r="M386" t="s">
        <v>672</v>
      </c>
      <c r="O386" t="s">
        <v>2870</v>
      </c>
      <c r="P386" t="s">
        <v>2864</v>
      </c>
      <c r="R386" t="s">
        <v>499</v>
      </c>
      <c r="S386" t="s">
        <v>2871</v>
      </c>
      <c r="T386" t="s">
        <v>2872</v>
      </c>
      <c r="X386" t="s">
        <v>1007</v>
      </c>
      <c r="AC386" t="s">
        <v>112</v>
      </c>
      <c r="AD386" t="s">
        <v>2873</v>
      </c>
      <c r="AE386">
        <v>0</v>
      </c>
      <c r="AQ386">
        <v>0</v>
      </c>
      <c r="AS386">
        <v>0</v>
      </c>
      <c r="AT386">
        <v>0</v>
      </c>
      <c r="AW386">
        <v>0</v>
      </c>
      <c r="AZ386">
        <v>0</v>
      </c>
      <c r="BC386">
        <v>0</v>
      </c>
      <c r="BO386">
        <v>0</v>
      </c>
      <c r="BP386">
        <v>0</v>
      </c>
      <c r="BQ386">
        <v>0</v>
      </c>
      <c r="BR386">
        <v>0</v>
      </c>
      <c r="BS386">
        <v>0</v>
      </c>
      <c r="BT386">
        <v>0</v>
      </c>
      <c r="BU386">
        <v>1</v>
      </c>
      <c r="BV386">
        <v>1</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row>
    <row r="387" spans="1:95" hidden="1">
      <c r="A387" t="s">
        <v>2874</v>
      </c>
      <c r="B387" t="s">
        <v>985</v>
      </c>
      <c r="C387" t="s">
        <v>2176</v>
      </c>
      <c r="D387" t="s">
        <v>2176</v>
      </c>
      <c r="E387" t="s">
        <v>146</v>
      </c>
      <c r="F387" t="s">
        <v>2875</v>
      </c>
      <c r="G387">
        <v>185000</v>
      </c>
      <c r="H387">
        <v>0</v>
      </c>
      <c r="I387">
        <f t="shared" ref="I387:I450" si="6">H387*G387</f>
        <v>0</v>
      </c>
      <c r="J387">
        <v>46.530193400000002</v>
      </c>
      <c r="K387">
        <v>9.4499999999999993</v>
      </c>
      <c r="M387" t="s">
        <v>672</v>
      </c>
      <c r="O387" t="s">
        <v>2876</v>
      </c>
      <c r="P387" t="s">
        <v>2877</v>
      </c>
      <c r="R387" t="s">
        <v>499</v>
      </c>
      <c r="S387" t="s">
        <v>2878</v>
      </c>
      <c r="T387" t="s">
        <v>2866</v>
      </c>
      <c r="X387" t="s">
        <v>1007</v>
      </c>
      <c r="AC387" t="s">
        <v>95</v>
      </c>
      <c r="AD387" t="s">
        <v>2879</v>
      </c>
      <c r="AE387">
        <v>0</v>
      </c>
      <c r="AF387" t="s">
        <v>2880</v>
      </c>
      <c r="AH387" t="s">
        <v>2881</v>
      </c>
      <c r="AI387" t="s">
        <v>113</v>
      </c>
      <c r="AQ387">
        <v>0</v>
      </c>
      <c r="AS387">
        <v>0</v>
      </c>
      <c r="AT387">
        <v>0</v>
      </c>
      <c r="AW387">
        <v>0</v>
      </c>
      <c r="AZ387">
        <v>0</v>
      </c>
      <c r="BC387">
        <v>0</v>
      </c>
      <c r="BO387">
        <v>0</v>
      </c>
      <c r="BP387">
        <v>0</v>
      </c>
      <c r="BQ387">
        <v>0</v>
      </c>
      <c r="BR387">
        <v>0</v>
      </c>
      <c r="BS387">
        <v>0</v>
      </c>
      <c r="BT387">
        <v>0</v>
      </c>
      <c r="BU387">
        <v>1</v>
      </c>
      <c r="BV387">
        <v>1</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row>
    <row r="388" spans="1:95" hidden="1">
      <c r="A388" t="s">
        <v>2882</v>
      </c>
      <c r="B388" t="s">
        <v>985</v>
      </c>
      <c r="C388" t="s">
        <v>2176</v>
      </c>
      <c r="D388" t="s">
        <v>2176</v>
      </c>
      <c r="E388" t="s">
        <v>146</v>
      </c>
      <c r="F388" t="s">
        <v>2883</v>
      </c>
      <c r="G388">
        <v>141000</v>
      </c>
      <c r="H388">
        <v>0</v>
      </c>
      <c r="I388">
        <f t="shared" si="6"/>
        <v>0</v>
      </c>
      <c r="J388">
        <v>46.878482400000003</v>
      </c>
      <c r="K388">
        <v>8.98</v>
      </c>
      <c r="M388" t="s">
        <v>672</v>
      </c>
      <c r="O388" t="s">
        <v>2884</v>
      </c>
      <c r="P388" t="s">
        <v>2885</v>
      </c>
      <c r="R388" t="s">
        <v>499</v>
      </c>
      <c r="S388" t="s">
        <v>2886</v>
      </c>
      <c r="T388" t="s">
        <v>2866</v>
      </c>
      <c r="X388" t="s">
        <v>1007</v>
      </c>
      <c r="AA388" t="s">
        <v>93</v>
      </c>
      <c r="AC388" t="s">
        <v>95</v>
      </c>
      <c r="AD388" t="s">
        <v>2887</v>
      </c>
      <c r="AE388">
        <v>85</v>
      </c>
      <c r="AF388" t="s">
        <v>2888</v>
      </c>
      <c r="AG388">
        <v>15</v>
      </c>
      <c r="AQ388">
        <v>0</v>
      </c>
      <c r="AS388">
        <v>0</v>
      </c>
      <c r="AT388">
        <v>0</v>
      </c>
      <c r="AW388">
        <v>0</v>
      </c>
      <c r="AZ388">
        <v>0</v>
      </c>
      <c r="BC388">
        <v>0</v>
      </c>
      <c r="BO388">
        <v>0</v>
      </c>
      <c r="BP388">
        <v>0</v>
      </c>
      <c r="BQ388">
        <v>0</v>
      </c>
      <c r="BR388">
        <v>0</v>
      </c>
      <c r="BS388">
        <v>0</v>
      </c>
      <c r="BT388">
        <v>0</v>
      </c>
      <c r="BU388">
        <v>1</v>
      </c>
      <c r="BV388">
        <v>1</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row>
    <row r="389" spans="1:95" hidden="1">
      <c r="A389" t="s">
        <v>2889</v>
      </c>
      <c r="B389" t="s">
        <v>985</v>
      </c>
      <c r="C389" t="s">
        <v>2176</v>
      </c>
      <c r="D389" t="s">
        <v>2176</v>
      </c>
      <c r="E389" t="s">
        <v>146</v>
      </c>
      <c r="F389" t="s">
        <v>2890</v>
      </c>
      <c r="G389">
        <v>135000</v>
      </c>
      <c r="H389">
        <v>0</v>
      </c>
      <c r="I389">
        <f t="shared" si="6"/>
        <v>0</v>
      </c>
      <c r="J389">
        <v>47.136962599999997</v>
      </c>
      <c r="K389">
        <v>8.7799999999999994</v>
      </c>
      <c r="M389" t="s">
        <v>2891</v>
      </c>
      <c r="O389" t="s">
        <v>2892</v>
      </c>
      <c r="P389" t="s">
        <v>2893</v>
      </c>
      <c r="R389" t="s">
        <v>499</v>
      </c>
      <c r="S389" t="s">
        <v>2894</v>
      </c>
      <c r="U389" t="s">
        <v>2895</v>
      </c>
      <c r="V389" t="s">
        <v>2896</v>
      </c>
      <c r="X389" t="s">
        <v>1007</v>
      </c>
      <c r="AC389" t="s">
        <v>124</v>
      </c>
      <c r="AD389" t="s">
        <v>2897</v>
      </c>
      <c r="AE389">
        <v>100</v>
      </c>
      <c r="AQ389">
        <v>0</v>
      </c>
      <c r="AS389">
        <v>0</v>
      </c>
      <c r="AT389">
        <v>0</v>
      </c>
      <c r="AW389">
        <v>0</v>
      </c>
      <c r="AZ389">
        <v>0</v>
      </c>
      <c r="BC389">
        <v>0</v>
      </c>
      <c r="BO389">
        <v>0</v>
      </c>
      <c r="BP389">
        <v>0</v>
      </c>
      <c r="BQ389">
        <v>0</v>
      </c>
      <c r="BR389">
        <v>0</v>
      </c>
      <c r="BS389">
        <v>0</v>
      </c>
      <c r="BT389">
        <v>0</v>
      </c>
      <c r="BU389">
        <v>1</v>
      </c>
      <c r="BV389">
        <v>1</v>
      </c>
      <c r="BW389">
        <v>0</v>
      </c>
      <c r="BX389">
        <v>0</v>
      </c>
      <c r="BY389">
        <v>0</v>
      </c>
      <c r="BZ389">
        <v>0</v>
      </c>
      <c r="CA389">
        <v>0</v>
      </c>
      <c r="CB389">
        <v>0</v>
      </c>
      <c r="CC389">
        <v>0</v>
      </c>
      <c r="CD389">
        <v>1</v>
      </c>
      <c r="CE389">
        <v>0</v>
      </c>
      <c r="CF389">
        <v>0</v>
      </c>
      <c r="CG389">
        <v>0</v>
      </c>
      <c r="CH389">
        <v>0</v>
      </c>
      <c r="CI389">
        <v>0</v>
      </c>
      <c r="CJ389">
        <v>0</v>
      </c>
      <c r="CK389">
        <v>0</v>
      </c>
      <c r="CL389">
        <v>0</v>
      </c>
      <c r="CM389">
        <v>0</v>
      </c>
      <c r="CN389">
        <v>0</v>
      </c>
      <c r="CO389">
        <v>0</v>
      </c>
      <c r="CP389">
        <v>0</v>
      </c>
      <c r="CQ389">
        <v>0</v>
      </c>
    </row>
    <row r="390" spans="1:95" hidden="1">
      <c r="A390" t="s">
        <v>2898</v>
      </c>
      <c r="B390" t="s">
        <v>985</v>
      </c>
      <c r="C390" t="s">
        <v>2176</v>
      </c>
      <c r="D390" t="s">
        <v>2176</v>
      </c>
      <c r="E390" t="s">
        <v>146</v>
      </c>
      <c r="F390" t="s">
        <v>2899</v>
      </c>
      <c r="G390">
        <v>160000</v>
      </c>
      <c r="H390">
        <v>0</v>
      </c>
      <c r="I390">
        <f t="shared" si="6"/>
        <v>0</v>
      </c>
      <c r="J390">
        <v>46.336793800000002</v>
      </c>
      <c r="K390">
        <v>8.61</v>
      </c>
      <c r="M390" t="s">
        <v>672</v>
      </c>
      <c r="O390" t="s">
        <v>2900</v>
      </c>
      <c r="P390" t="s">
        <v>498</v>
      </c>
      <c r="R390" t="s">
        <v>499</v>
      </c>
      <c r="S390" t="s">
        <v>2901</v>
      </c>
      <c r="T390" t="s">
        <v>2866</v>
      </c>
      <c r="X390" t="s">
        <v>1007</v>
      </c>
      <c r="AA390" t="s">
        <v>93</v>
      </c>
      <c r="AC390" t="s">
        <v>95</v>
      </c>
      <c r="AD390" t="s">
        <v>2902</v>
      </c>
      <c r="AE390">
        <v>0</v>
      </c>
      <c r="AQ390">
        <v>0</v>
      </c>
      <c r="AS390">
        <v>0</v>
      </c>
      <c r="AT390">
        <v>0</v>
      </c>
      <c r="AW390">
        <v>0</v>
      </c>
      <c r="AZ390">
        <v>0</v>
      </c>
      <c r="BC390">
        <v>0</v>
      </c>
      <c r="BO390">
        <v>0</v>
      </c>
      <c r="BP390">
        <v>0</v>
      </c>
      <c r="BQ390">
        <v>0</v>
      </c>
      <c r="BR390">
        <v>0</v>
      </c>
      <c r="BS390">
        <v>0</v>
      </c>
      <c r="BT390">
        <v>0</v>
      </c>
      <c r="BU390">
        <v>1</v>
      </c>
      <c r="BV390">
        <v>1</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row>
    <row r="391" spans="1:95" hidden="1">
      <c r="A391" t="s">
        <v>2903</v>
      </c>
      <c r="B391" t="s">
        <v>985</v>
      </c>
      <c r="C391" t="s">
        <v>2176</v>
      </c>
      <c r="D391" t="s">
        <v>2176</v>
      </c>
      <c r="E391" t="s">
        <v>146</v>
      </c>
      <c r="F391" t="s">
        <v>2904</v>
      </c>
      <c r="G391">
        <v>232000</v>
      </c>
      <c r="H391">
        <v>0</v>
      </c>
      <c r="I391">
        <f t="shared" si="6"/>
        <v>0</v>
      </c>
      <c r="J391">
        <v>47.0531826</v>
      </c>
      <c r="K391">
        <v>9.75</v>
      </c>
      <c r="M391" t="s">
        <v>2143</v>
      </c>
      <c r="O391" t="s">
        <v>2905</v>
      </c>
      <c r="P391" t="s">
        <v>2906</v>
      </c>
      <c r="R391" t="s">
        <v>2907</v>
      </c>
      <c r="S391" t="s">
        <v>2908</v>
      </c>
      <c r="U391" t="s">
        <v>2909</v>
      </c>
      <c r="V391" t="s">
        <v>2910</v>
      </c>
      <c r="X391" t="s">
        <v>1007</v>
      </c>
      <c r="AC391" t="s">
        <v>112</v>
      </c>
      <c r="AD391" t="s">
        <v>2911</v>
      </c>
      <c r="AE391">
        <v>0</v>
      </c>
      <c r="AQ391">
        <v>0</v>
      </c>
      <c r="AS391">
        <v>0</v>
      </c>
      <c r="AT391">
        <v>0</v>
      </c>
      <c r="AW391">
        <v>0</v>
      </c>
      <c r="AZ391">
        <v>0</v>
      </c>
      <c r="BC391">
        <v>0</v>
      </c>
      <c r="BO391">
        <v>0</v>
      </c>
      <c r="BP391">
        <v>0</v>
      </c>
      <c r="BQ391">
        <v>0</v>
      </c>
      <c r="BR391">
        <v>0</v>
      </c>
      <c r="BS391">
        <v>0</v>
      </c>
      <c r="BT391">
        <v>0</v>
      </c>
      <c r="BU391">
        <v>1</v>
      </c>
      <c r="BV391">
        <v>1</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row>
    <row r="392" spans="1:95" hidden="1">
      <c r="A392" t="s">
        <v>2912</v>
      </c>
      <c r="B392" t="s">
        <v>985</v>
      </c>
      <c r="C392" t="s">
        <v>2176</v>
      </c>
      <c r="D392" t="s">
        <v>2176</v>
      </c>
      <c r="E392" t="s">
        <v>146</v>
      </c>
      <c r="F392" t="s">
        <v>2913</v>
      </c>
      <c r="G392">
        <v>198000</v>
      </c>
      <c r="H392">
        <v>0</v>
      </c>
      <c r="I392">
        <f t="shared" si="6"/>
        <v>0</v>
      </c>
      <c r="J392">
        <v>47.085140000000003</v>
      </c>
      <c r="K392">
        <v>9.8800000000000008</v>
      </c>
      <c r="M392" t="s">
        <v>2143</v>
      </c>
      <c r="O392" t="s">
        <v>2914</v>
      </c>
      <c r="P392" t="s">
        <v>2915</v>
      </c>
      <c r="R392" t="s">
        <v>2907</v>
      </c>
      <c r="S392" t="s">
        <v>2916</v>
      </c>
      <c r="T392" t="s">
        <v>2781</v>
      </c>
      <c r="X392" t="s">
        <v>1007</v>
      </c>
      <c r="AC392" t="s">
        <v>112</v>
      </c>
      <c r="AD392" t="s">
        <v>2911</v>
      </c>
      <c r="AE392">
        <v>0</v>
      </c>
      <c r="AQ392">
        <v>0</v>
      </c>
      <c r="AS392">
        <v>0</v>
      </c>
      <c r="AT392">
        <v>0</v>
      </c>
      <c r="AW392">
        <v>0</v>
      </c>
      <c r="AZ392">
        <v>0</v>
      </c>
      <c r="BC392">
        <v>0</v>
      </c>
      <c r="BO392">
        <v>0</v>
      </c>
      <c r="BP392">
        <v>0</v>
      </c>
      <c r="BQ392">
        <v>0</v>
      </c>
      <c r="BR392">
        <v>0</v>
      </c>
      <c r="BS392">
        <v>0</v>
      </c>
      <c r="BT392">
        <v>0</v>
      </c>
      <c r="BU392">
        <v>1</v>
      </c>
      <c r="BV392">
        <v>1</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row>
    <row r="393" spans="1:95" hidden="1">
      <c r="A393" t="s">
        <v>2917</v>
      </c>
      <c r="B393" t="s">
        <v>985</v>
      </c>
      <c r="C393" t="s">
        <v>2176</v>
      </c>
      <c r="D393" t="s">
        <v>2176</v>
      </c>
      <c r="E393" t="s">
        <v>146</v>
      </c>
      <c r="F393" t="s">
        <v>2918</v>
      </c>
      <c r="G393">
        <v>7000</v>
      </c>
      <c r="H393">
        <v>0</v>
      </c>
      <c r="I393">
        <f t="shared" si="6"/>
        <v>0</v>
      </c>
      <c r="J393">
        <v>46.978255300000001</v>
      </c>
      <c r="K393">
        <v>10.039999999999999</v>
      </c>
      <c r="M393" t="s">
        <v>2919</v>
      </c>
      <c r="O393" t="s">
        <v>2920</v>
      </c>
      <c r="P393" t="s">
        <v>2921</v>
      </c>
      <c r="R393" t="s">
        <v>2907</v>
      </c>
      <c r="S393" t="s">
        <v>2922</v>
      </c>
      <c r="U393" t="s">
        <v>2751</v>
      </c>
      <c r="X393" t="s">
        <v>1007</v>
      </c>
      <c r="AC393" t="s">
        <v>112</v>
      </c>
      <c r="AD393" t="s">
        <v>2911</v>
      </c>
      <c r="AE393">
        <v>0</v>
      </c>
      <c r="AQ393">
        <v>0</v>
      </c>
      <c r="AS393">
        <v>0</v>
      </c>
      <c r="AT393">
        <v>0</v>
      </c>
      <c r="AW393">
        <v>0</v>
      </c>
      <c r="AZ393">
        <v>0</v>
      </c>
      <c r="BC393">
        <v>0</v>
      </c>
      <c r="BO393">
        <v>0</v>
      </c>
      <c r="BP393">
        <v>0</v>
      </c>
      <c r="BQ393">
        <v>0</v>
      </c>
      <c r="BR393">
        <v>0</v>
      </c>
      <c r="BS393">
        <v>0</v>
      </c>
      <c r="BT393">
        <v>1</v>
      </c>
      <c r="BU393">
        <v>0</v>
      </c>
      <c r="BV393">
        <v>1</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row>
    <row r="394" spans="1:95" hidden="1">
      <c r="A394" t="s">
        <v>2923</v>
      </c>
      <c r="B394" t="s">
        <v>985</v>
      </c>
      <c r="C394" t="s">
        <v>2176</v>
      </c>
      <c r="D394" t="s">
        <v>2176</v>
      </c>
      <c r="E394" t="s">
        <v>146</v>
      </c>
      <c r="F394" t="s">
        <v>2924</v>
      </c>
      <c r="G394">
        <v>12000</v>
      </c>
      <c r="H394">
        <v>0</v>
      </c>
      <c r="I394">
        <f t="shared" si="6"/>
        <v>0</v>
      </c>
      <c r="J394">
        <v>47.0531826</v>
      </c>
      <c r="K394">
        <v>9.75</v>
      </c>
      <c r="M394" t="s">
        <v>2143</v>
      </c>
      <c r="O394" t="s">
        <v>2925</v>
      </c>
      <c r="P394" t="s">
        <v>2926</v>
      </c>
      <c r="R394" t="s">
        <v>2907</v>
      </c>
      <c r="S394" t="s">
        <v>2927</v>
      </c>
      <c r="V394" t="s">
        <v>652</v>
      </c>
      <c r="X394" t="s">
        <v>1007</v>
      </c>
      <c r="AA394" t="s">
        <v>164</v>
      </c>
      <c r="AC394" t="s">
        <v>112</v>
      </c>
      <c r="AD394" t="s">
        <v>2911</v>
      </c>
      <c r="AE394">
        <v>0</v>
      </c>
      <c r="AQ394">
        <v>0</v>
      </c>
      <c r="AS394">
        <v>0</v>
      </c>
      <c r="AT394">
        <v>0</v>
      </c>
      <c r="AW394">
        <v>0</v>
      </c>
      <c r="AZ394">
        <v>0</v>
      </c>
      <c r="BC394">
        <v>0</v>
      </c>
      <c r="BO394">
        <v>0</v>
      </c>
      <c r="BP394">
        <v>0</v>
      </c>
      <c r="BQ394">
        <v>0</v>
      </c>
      <c r="BR394">
        <v>0</v>
      </c>
      <c r="BS394">
        <v>0</v>
      </c>
      <c r="BT394">
        <v>0</v>
      </c>
      <c r="BU394">
        <v>1</v>
      </c>
      <c r="BV394">
        <v>1</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row>
    <row r="395" spans="1:95" hidden="1">
      <c r="A395" t="s">
        <v>2928</v>
      </c>
      <c r="B395" t="s">
        <v>985</v>
      </c>
      <c r="C395" t="s">
        <v>2176</v>
      </c>
      <c r="D395" t="s">
        <v>2176</v>
      </c>
      <c r="E395" t="s">
        <v>146</v>
      </c>
      <c r="F395" t="s">
        <v>2929</v>
      </c>
      <c r="G395">
        <v>1670000</v>
      </c>
      <c r="H395">
        <v>0</v>
      </c>
      <c r="I395">
        <f t="shared" si="6"/>
        <v>0</v>
      </c>
      <c r="J395">
        <v>16.0732748</v>
      </c>
      <c r="K395">
        <v>78.87</v>
      </c>
      <c r="M395" t="s">
        <v>672</v>
      </c>
      <c r="O395" t="s">
        <v>2930</v>
      </c>
      <c r="P395" t="s">
        <v>1396</v>
      </c>
      <c r="R395" t="s">
        <v>1183</v>
      </c>
      <c r="S395" t="s">
        <v>2931</v>
      </c>
      <c r="U395" t="s">
        <v>2932</v>
      </c>
      <c r="V395" t="s">
        <v>2213</v>
      </c>
      <c r="X395" t="s">
        <v>1007</v>
      </c>
      <c r="AA395" t="s">
        <v>518</v>
      </c>
      <c r="AC395" t="s">
        <v>95</v>
      </c>
      <c r="AD395" t="s">
        <v>2933</v>
      </c>
      <c r="AE395">
        <v>0</v>
      </c>
      <c r="AP395" t="s">
        <v>2934</v>
      </c>
      <c r="AQ395">
        <v>0</v>
      </c>
      <c r="AS395">
        <v>0</v>
      </c>
      <c r="AT395">
        <v>0</v>
      </c>
      <c r="AW395">
        <v>0</v>
      </c>
      <c r="AZ395">
        <v>0</v>
      </c>
      <c r="BC395">
        <v>0</v>
      </c>
      <c r="BO395">
        <v>0</v>
      </c>
      <c r="BP395">
        <v>0</v>
      </c>
      <c r="BQ395">
        <v>0</v>
      </c>
      <c r="BR395">
        <v>0</v>
      </c>
      <c r="BS395">
        <v>0</v>
      </c>
      <c r="BT395">
        <v>0</v>
      </c>
      <c r="BU395">
        <v>1</v>
      </c>
      <c r="BV395">
        <v>1</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row>
    <row r="396" spans="1:95" hidden="1">
      <c r="A396" t="s">
        <v>2935</v>
      </c>
      <c r="B396" t="s">
        <v>985</v>
      </c>
      <c r="C396" t="s">
        <v>2176</v>
      </c>
      <c r="D396" t="s">
        <v>2176</v>
      </c>
      <c r="E396" t="s">
        <v>190</v>
      </c>
      <c r="F396" t="s">
        <v>2936</v>
      </c>
      <c r="G396">
        <v>572000</v>
      </c>
      <c r="H396">
        <v>0</v>
      </c>
      <c r="I396">
        <f t="shared" si="6"/>
        <v>0</v>
      </c>
      <c r="J396">
        <v>41.287660299999999</v>
      </c>
      <c r="K396">
        <v>14.74</v>
      </c>
      <c r="M396" t="s">
        <v>672</v>
      </c>
      <c r="O396" t="s">
        <v>2937</v>
      </c>
      <c r="P396" t="s">
        <v>2938</v>
      </c>
      <c r="R396" t="s">
        <v>1803</v>
      </c>
      <c r="S396" t="s">
        <v>2939</v>
      </c>
      <c r="T396" t="s">
        <v>619</v>
      </c>
      <c r="X396" t="s">
        <v>1007</v>
      </c>
      <c r="AC396" t="s">
        <v>95</v>
      </c>
      <c r="AD396" t="s">
        <v>2940</v>
      </c>
      <c r="AE396">
        <v>0</v>
      </c>
      <c r="AL396" t="s">
        <v>2941</v>
      </c>
      <c r="AQ396">
        <v>0</v>
      </c>
      <c r="AS396">
        <v>0</v>
      </c>
      <c r="AT396">
        <v>0</v>
      </c>
      <c r="AW396">
        <v>0</v>
      </c>
      <c r="AZ396">
        <v>0</v>
      </c>
      <c r="BC396">
        <v>0</v>
      </c>
      <c r="BO396">
        <v>0</v>
      </c>
      <c r="BP396">
        <v>0</v>
      </c>
      <c r="BQ396">
        <v>0</v>
      </c>
      <c r="BR396">
        <v>0</v>
      </c>
      <c r="BS396">
        <v>0</v>
      </c>
      <c r="BT396">
        <v>0</v>
      </c>
      <c r="BU396">
        <v>1</v>
      </c>
      <c r="BV396">
        <v>1</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row>
    <row r="397" spans="1:95" hidden="1">
      <c r="A397" t="s">
        <v>2942</v>
      </c>
      <c r="B397" t="s">
        <v>985</v>
      </c>
      <c r="C397" t="s">
        <v>2176</v>
      </c>
      <c r="D397" t="s">
        <v>2176</v>
      </c>
      <c r="E397" t="s">
        <v>146</v>
      </c>
      <c r="F397" t="s">
        <v>2943</v>
      </c>
      <c r="G397">
        <v>198000</v>
      </c>
      <c r="H397">
        <v>0</v>
      </c>
      <c r="I397">
        <f t="shared" si="6"/>
        <v>0</v>
      </c>
      <c r="J397">
        <v>49.098611099999999</v>
      </c>
      <c r="K397">
        <v>19.489999999999998</v>
      </c>
      <c r="M397" t="s">
        <v>2944</v>
      </c>
      <c r="N397" t="s">
        <v>2945</v>
      </c>
      <c r="O397" t="s">
        <v>2946</v>
      </c>
      <c r="P397" t="s">
        <v>2947</v>
      </c>
      <c r="R397" t="s">
        <v>2948</v>
      </c>
      <c r="S397" t="s">
        <v>2949</v>
      </c>
      <c r="U397" t="s">
        <v>2257</v>
      </c>
      <c r="V397" t="s">
        <v>2193</v>
      </c>
      <c r="X397" t="s">
        <v>1007</v>
      </c>
      <c r="AA397" t="s">
        <v>93</v>
      </c>
      <c r="AC397" t="s">
        <v>95</v>
      </c>
      <c r="AD397" t="s">
        <v>2950</v>
      </c>
      <c r="AE397">
        <v>0</v>
      </c>
      <c r="AH397" t="s">
        <v>2441</v>
      </c>
      <c r="AQ397">
        <v>0</v>
      </c>
      <c r="AR397" t="s">
        <v>2951</v>
      </c>
      <c r="AS397">
        <v>0</v>
      </c>
      <c r="AT397">
        <v>0</v>
      </c>
      <c r="AW397">
        <v>0</v>
      </c>
      <c r="AZ397">
        <v>0</v>
      </c>
      <c r="BC397">
        <v>0</v>
      </c>
      <c r="BO397">
        <v>0</v>
      </c>
      <c r="BP397">
        <v>0</v>
      </c>
      <c r="BQ397">
        <v>0</v>
      </c>
      <c r="BR397">
        <v>0</v>
      </c>
      <c r="BS397">
        <v>0</v>
      </c>
      <c r="BT397">
        <v>0</v>
      </c>
      <c r="BU397">
        <v>1</v>
      </c>
      <c r="BV397">
        <v>1</v>
      </c>
      <c r="BW397">
        <v>0</v>
      </c>
      <c r="BX397">
        <v>1</v>
      </c>
      <c r="BY397">
        <v>1</v>
      </c>
      <c r="BZ397">
        <v>0</v>
      </c>
      <c r="CA397">
        <v>0</v>
      </c>
      <c r="CB397">
        <v>0</v>
      </c>
      <c r="CC397">
        <v>0</v>
      </c>
      <c r="CD397">
        <v>0</v>
      </c>
      <c r="CE397">
        <v>0</v>
      </c>
      <c r="CF397">
        <v>0</v>
      </c>
      <c r="CG397">
        <v>0</v>
      </c>
      <c r="CH397">
        <v>0</v>
      </c>
      <c r="CI397">
        <v>0</v>
      </c>
      <c r="CJ397">
        <v>0</v>
      </c>
      <c r="CK397">
        <v>0</v>
      </c>
      <c r="CL397">
        <v>0</v>
      </c>
      <c r="CM397">
        <v>0</v>
      </c>
      <c r="CN397">
        <v>0</v>
      </c>
      <c r="CO397">
        <v>0</v>
      </c>
      <c r="CP397">
        <v>0</v>
      </c>
      <c r="CQ397">
        <v>1</v>
      </c>
    </row>
    <row r="398" spans="1:95" hidden="1">
      <c r="A398" t="s">
        <v>2952</v>
      </c>
      <c r="B398" t="s">
        <v>985</v>
      </c>
      <c r="C398" t="s">
        <v>2176</v>
      </c>
      <c r="D398" t="s">
        <v>2176</v>
      </c>
      <c r="E398" t="s">
        <v>146</v>
      </c>
      <c r="F398" t="s">
        <v>2953</v>
      </c>
      <c r="G398">
        <v>60000</v>
      </c>
      <c r="H398">
        <v>0</v>
      </c>
      <c r="I398">
        <f t="shared" si="6"/>
        <v>0</v>
      </c>
      <c r="J398">
        <v>48.863109999999999</v>
      </c>
      <c r="K398">
        <v>21.09</v>
      </c>
      <c r="M398" t="s">
        <v>2954</v>
      </c>
      <c r="O398" t="s">
        <v>2955</v>
      </c>
      <c r="P398" t="s">
        <v>2956</v>
      </c>
      <c r="R398" t="s">
        <v>2948</v>
      </c>
      <c r="S398" t="s">
        <v>2957</v>
      </c>
      <c r="U398" t="s">
        <v>2225</v>
      </c>
      <c r="X398" t="s">
        <v>1007</v>
      </c>
      <c r="AA398" t="s">
        <v>93</v>
      </c>
      <c r="AC398" t="s">
        <v>95</v>
      </c>
      <c r="AD398" t="s">
        <v>2950</v>
      </c>
      <c r="AE398">
        <v>0</v>
      </c>
      <c r="AH398" t="s">
        <v>2441</v>
      </c>
      <c r="AQ398">
        <v>0</v>
      </c>
      <c r="AR398" t="s">
        <v>2958</v>
      </c>
      <c r="AS398">
        <v>0</v>
      </c>
      <c r="AT398">
        <v>0</v>
      </c>
      <c r="AW398">
        <v>0</v>
      </c>
      <c r="AZ398">
        <v>0</v>
      </c>
      <c r="BC398">
        <v>0</v>
      </c>
      <c r="BO398">
        <v>0</v>
      </c>
      <c r="BP398">
        <v>0</v>
      </c>
      <c r="BQ398">
        <v>0</v>
      </c>
      <c r="BR398">
        <v>0</v>
      </c>
      <c r="BS398">
        <v>0</v>
      </c>
      <c r="BT398">
        <v>0</v>
      </c>
      <c r="BU398">
        <v>1</v>
      </c>
      <c r="BV398">
        <v>1</v>
      </c>
      <c r="BW398">
        <v>0</v>
      </c>
      <c r="BX398">
        <v>1</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row>
    <row r="399" spans="1:95" hidden="1">
      <c r="A399" t="s">
        <v>2959</v>
      </c>
      <c r="B399" t="s">
        <v>985</v>
      </c>
      <c r="C399" t="s">
        <v>2176</v>
      </c>
      <c r="D399" t="s">
        <v>2176</v>
      </c>
      <c r="E399" t="s">
        <v>146</v>
      </c>
      <c r="F399" t="s">
        <v>2960</v>
      </c>
      <c r="G399">
        <v>200000</v>
      </c>
      <c r="H399">
        <v>0</v>
      </c>
      <c r="I399">
        <f t="shared" si="6"/>
        <v>0</v>
      </c>
      <c r="J399">
        <v>49.395832300000002</v>
      </c>
      <c r="K399">
        <v>22.46</v>
      </c>
      <c r="M399" t="s">
        <v>2954</v>
      </c>
      <c r="O399" t="s">
        <v>2961</v>
      </c>
      <c r="P399" t="s">
        <v>2962</v>
      </c>
      <c r="R399" t="s">
        <v>2437</v>
      </c>
      <c r="S399" t="s">
        <v>2963</v>
      </c>
      <c r="U399" t="s">
        <v>2219</v>
      </c>
      <c r="V399" t="s">
        <v>2231</v>
      </c>
      <c r="X399" t="s">
        <v>1007</v>
      </c>
      <c r="AA399" t="s">
        <v>93</v>
      </c>
      <c r="AC399" t="s">
        <v>95</v>
      </c>
      <c r="AD399" t="s">
        <v>2964</v>
      </c>
      <c r="AE399">
        <v>0</v>
      </c>
      <c r="AH399" t="s">
        <v>2965</v>
      </c>
      <c r="AQ399">
        <v>0</v>
      </c>
      <c r="AS399">
        <v>0</v>
      </c>
      <c r="AT399">
        <v>0</v>
      </c>
      <c r="AW399">
        <v>0</v>
      </c>
      <c r="AZ399">
        <v>0</v>
      </c>
      <c r="BC399">
        <v>0</v>
      </c>
      <c r="BO399">
        <v>0</v>
      </c>
      <c r="BP399">
        <v>0</v>
      </c>
      <c r="BQ399">
        <v>0</v>
      </c>
      <c r="BR399">
        <v>0</v>
      </c>
      <c r="BS399">
        <v>0</v>
      </c>
      <c r="BT399">
        <v>0</v>
      </c>
      <c r="BU399">
        <v>1</v>
      </c>
      <c r="BV399">
        <v>1</v>
      </c>
      <c r="BW399">
        <v>0</v>
      </c>
      <c r="BX399">
        <v>1</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row>
    <row r="400" spans="1:95" hidden="1">
      <c r="A400" t="s">
        <v>2966</v>
      </c>
      <c r="B400" t="s">
        <v>985</v>
      </c>
      <c r="C400" t="s">
        <v>2176</v>
      </c>
      <c r="D400" t="s">
        <v>2176</v>
      </c>
      <c r="E400" t="s">
        <v>146</v>
      </c>
      <c r="F400" t="s">
        <v>2967</v>
      </c>
      <c r="G400">
        <v>716000</v>
      </c>
      <c r="H400">
        <v>0</v>
      </c>
      <c r="I400">
        <f t="shared" si="6"/>
        <v>0</v>
      </c>
      <c r="J400">
        <v>54.769765499999998</v>
      </c>
      <c r="K400">
        <v>18.05</v>
      </c>
      <c r="M400" t="s">
        <v>2954</v>
      </c>
      <c r="N400" t="s">
        <v>2968</v>
      </c>
      <c r="O400" t="s">
        <v>2969</v>
      </c>
      <c r="P400" t="s">
        <v>2970</v>
      </c>
      <c r="R400" t="s">
        <v>2437</v>
      </c>
      <c r="S400" t="s">
        <v>2971</v>
      </c>
      <c r="U400" t="s">
        <v>2972</v>
      </c>
      <c r="V400" t="s">
        <v>2371</v>
      </c>
      <c r="X400" t="s">
        <v>1007</v>
      </c>
      <c r="AA400" t="s">
        <v>93</v>
      </c>
      <c r="AC400" t="s">
        <v>95</v>
      </c>
      <c r="AD400" t="s">
        <v>2964</v>
      </c>
      <c r="AE400">
        <v>0</v>
      </c>
      <c r="AH400" t="s">
        <v>2973</v>
      </c>
      <c r="AM400" t="s">
        <v>2974</v>
      </c>
      <c r="AQ400">
        <v>0</v>
      </c>
      <c r="AS400">
        <v>0</v>
      </c>
      <c r="AT400">
        <v>0</v>
      </c>
      <c r="AW400">
        <v>0</v>
      </c>
      <c r="AZ400">
        <v>0</v>
      </c>
      <c r="BC400">
        <v>0</v>
      </c>
      <c r="BO400">
        <v>0</v>
      </c>
      <c r="BP400">
        <v>0</v>
      </c>
      <c r="BQ400">
        <v>0</v>
      </c>
      <c r="BR400">
        <v>0</v>
      </c>
      <c r="BS400">
        <v>0</v>
      </c>
      <c r="BT400">
        <v>0</v>
      </c>
      <c r="BU400">
        <v>1</v>
      </c>
      <c r="BV400">
        <v>1</v>
      </c>
      <c r="BW400">
        <v>0</v>
      </c>
      <c r="BX400">
        <v>1</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row>
    <row r="401" spans="1:95" hidden="1">
      <c r="A401" t="s">
        <v>2975</v>
      </c>
      <c r="B401" t="s">
        <v>985</v>
      </c>
      <c r="C401" t="s">
        <v>2176</v>
      </c>
      <c r="D401" t="s">
        <v>2176</v>
      </c>
      <c r="E401" t="s">
        <v>146</v>
      </c>
      <c r="F401" t="s">
        <v>2976</v>
      </c>
      <c r="G401">
        <v>360000</v>
      </c>
      <c r="H401">
        <v>0</v>
      </c>
      <c r="I401">
        <f t="shared" si="6"/>
        <v>0</v>
      </c>
      <c r="J401">
        <v>43.092928999999998</v>
      </c>
      <c r="K401">
        <v>-4.0199999999999996</v>
      </c>
      <c r="M401" t="s">
        <v>2977</v>
      </c>
      <c r="O401" t="s">
        <v>2978</v>
      </c>
      <c r="P401" t="s">
        <v>2979</v>
      </c>
      <c r="R401" t="s">
        <v>607</v>
      </c>
      <c r="S401" t="s">
        <v>2980</v>
      </c>
      <c r="U401" t="s">
        <v>2294</v>
      </c>
      <c r="X401" t="s">
        <v>1007</v>
      </c>
      <c r="Y401" t="s">
        <v>2981</v>
      </c>
      <c r="Z401" t="s">
        <v>92</v>
      </c>
      <c r="AA401" t="s">
        <v>93</v>
      </c>
      <c r="AC401" t="s">
        <v>112</v>
      </c>
      <c r="AD401" t="s">
        <v>2981</v>
      </c>
      <c r="AE401">
        <v>0</v>
      </c>
      <c r="AH401" t="s">
        <v>2982</v>
      </c>
      <c r="AQ401">
        <v>0</v>
      </c>
      <c r="AR401" t="s">
        <v>2983</v>
      </c>
      <c r="AS401">
        <v>0</v>
      </c>
      <c r="AT401">
        <v>0</v>
      </c>
      <c r="AW401">
        <v>0</v>
      </c>
      <c r="AZ401">
        <v>0</v>
      </c>
      <c r="BC401">
        <v>0</v>
      </c>
      <c r="BO401">
        <v>0</v>
      </c>
      <c r="BP401">
        <v>0</v>
      </c>
      <c r="BQ401">
        <v>0</v>
      </c>
      <c r="BR401">
        <v>0</v>
      </c>
      <c r="BS401">
        <v>0</v>
      </c>
      <c r="BT401">
        <v>0</v>
      </c>
      <c r="BU401">
        <v>1</v>
      </c>
      <c r="BV401">
        <v>1</v>
      </c>
      <c r="BW401">
        <v>0</v>
      </c>
      <c r="BX401">
        <v>1</v>
      </c>
      <c r="BY401">
        <v>0</v>
      </c>
      <c r="BZ401">
        <v>0</v>
      </c>
      <c r="CA401">
        <v>0</v>
      </c>
      <c r="CB401">
        <v>0</v>
      </c>
      <c r="CC401">
        <v>0</v>
      </c>
      <c r="CD401">
        <v>0</v>
      </c>
      <c r="CE401">
        <v>0</v>
      </c>
      <c r="CF401">
        <v>0</v>
      </c>
      <c r="CG401">
        <v>0</v>
      </c>
      <c r="CH401">
        <v>1</v>
      </c>
      <c r="CI401">
        <v>0</v>
      </c>
      <c r="CJ401">
        <v>0</v>
      </c>
      <c r="CK401">
        <v>0</v>
      </c>
      <c r="CL401">
        <v>0</v>
      </c>
      <c r="CM401">
        <v>0</v>
      </c>
      <c r="CN401">
        <v>0</v>
      </c>
      <c r="CO401">
        <v>0</v>
      </c>
      <c r="CP401">
        <v>0</v>
      </c>
      <c r="CQ401">
        <v>0</v>
      </c>
    </row>
    <row r="402" spans="1:95" hidden="1">
      <c r="A402" t="s">
        <v>2984</v>
      </c>
      <c r="B402" t="s">
        <v>985</v>
      </c>
      <c r="C402" t="s">
        <v>2176</v>
      </c>
      <c r="D402" t="s">
        <v>2176</v>
      </c>
      <c r="E402" t="s">
        <v>146</v>
      </c>
      <c r="F402" t="s">
        <v>2985</v>
      </c>
      <c r="G402">
        <v>1014000</v>
      </c>
      <c r="H402">
        <v>0</v>
      </c>
      <c r="I402">
        <f t="shared" si="6"/>
        <v>0</v>
      </c>
      <c r="J402">
        <v>43.127624900000001</v>
      </c>
      <c r="K402">
        <v>-4.0599999999999996</v>
      </c>
      <c r="M402" t="s">
        <v>2977</v>
      </c>
      <c r="O402" t="s">
        <v>2978</v>
      </c>
      <c r="P402" t="s">
        <v>2979</v>
      </c>
      <c r="R402" t="s">
        <v>607</v>
      </c>
      <c r="S402" t="s">
        <v>2986</v>
      </c>
      <c r="V402" t="s">
        <v>528</v>
      </c>
      <c r="X402" t="s">
        <v>1007</v>
      </c>
      <c r="Y402" t="s">
        <v>2981</v>
      </c>
      <c r="Z402" t="s">
        <v>92</v>
      </c>
      <c r="AA402" t="s">
        <v>93</v>
      </c>
      <c r="AC402" t="s">
        <v>112</v>
      </c>
      <c r="AD402" t="s">
        <v>2981</v>
      </c>
      <c r="AE402">
        <v>0</v>
      </c>
      <c r="AL402" t="s">
        <v>2981</v>
      </c>
      <c r="AQ402">
        <v>0</v>
      </c>
      <c r="AS402">
        <v>790000000</v>
      </c>
      <c r="AT402">
        <v>0</v>
      </c>
      <c r="AW402">
        <v>0</v>
      </c>
      <c r="AZ402">
        <v>0</v>
      </c>
      <c r="BC402">
        <v>0</v>
      </c>
      <c r="BO402">
        <v>0</v>
      </c>
      <c r="BP402">
        <v>0</v>
      </c>
      <c r="BQ402">
        <v>0</v>
      </c>
      <c r="BR402">
        <v>0</v>
      </c>
      <c r="BS402">
        <v>0</v>
      </c>
      <c r="BT402">
        <v>0</v>
      </c>
      <c r="BU402">
        <v>1</v>
      </c>
      <c r="BV402">
        <v>1</v>
      </c>
      <c r="BW402">
        <v>0</v>
      </c>
      <c r="BX402">
        <v>1</v>
      </c>
      <c r="BY402">
        <v>0</v>
      </c>
      <c r="BZ402">
        <v>0</v>
      </c>
      <c r="CA402">
        <v>0</v>
      </c>
      <c r="CB402">
        <v>0</v>
      </c>
      <c r="CC402">
        <v>0</v>
      </c>
      <c r="CD402">
        <v>0</v>
      </c>
      <c r="CE402">
        <v>0</v>
      </c>
      <c r="CF402">
        <v>0</v>
      </c>
      <c r="CG402">
        <v>0</v>
      </c>
      <c r="CH402">
        <v>1</v>
      </c>
      <c r="CI402">
        <v>0</v>
      </c>
      <c r="CJ402">
        <v>0</v>
      </c>
      <c r="CK402">
        <v>0</v>
      </c>
      <c r="CL402">
        <v>0</v>
      </c>
      <c r="CM402">
        <v>0</v>
      </c>
      <c r="CN402">
        <v>0</v>
      </c>
      <c r="CO402">
        <v>0</v>
      </c>
      <c r="CP402">
        <v>0</v>
      </c>
      <c r="CQ402">
        <v>0</v>
      </c>
    </row>
    <row r="403" spans="1:95" hidden="1">
      <c r="A403" t="s">
        <v>2987</v>
      </c>
      <c r="B403" t="s">
        <v>999</v>
      </c>
      <c r="C403" t="s">
        <v>1144</v>
      </c>
      <c r="D403" t="s">
        <v>1144</v>
      </c>
      <c r="E403" t="s">
        <v>146</v>
      </c>
      <c r="F403" t="s">
        <v>2988</v>
      </c>
      <c r="G403">
        <v>175</v>
      </c>
      <c r="H403">
        <v>48</v>
      </c>
      <c r="I403">
        <f t="shared" si="6"/>
        <v>8400</v>
      </c>
      <c r="J403">
        <v>28.482833899999999</v>
      </c>
      <c r="K403">
        <v>77.52</v>
      </c>
      <c r="M403" t="s">
        <v>2989</v>
      </c>
      <c r="O403" t="s">
        <v>2990</v>
      </c>
      <c r="P403" t="s">
        <v>2991</v>
      </c>
      <c r="Q403">
        <v>201308</v>
      </c>
      <c r="R403" t="s">
        <v>1183</v>
      </c>
      <c r="S403" t="s">
        <v>2992</v>
      </c>
      <c r="T403" t="s">
        <v>2993</v>
      </c>
      <c r="U403" t="s">
        <v>2994</v>
      </c>
      <c r="X403" t="s">
        <v>1007</v>
      </c>
      <c r="AC403" t="s">
        <v>95</v>
      </c>
      <c r="AD403" t="s">
        <v>2995</v>
      </c>
      <c r="AE403">
        <v>0</v>
      </c>
      <c r="AH403" t="s">
        <v>2996</v>
      </c>
      <c r="AQ403">
        <v>0</v>
      </c>
      <c r="AS403">
        <v>0</v>
      </c>
      <c r="AT403">
        <v>0</v>
      </c>
      <c r="AW403">
        <v>0</v>
      </c>
      <c r="AZ403">
        <v>0</v>
      </c>
      <c r="BC403">
        <v>0</v>
      </c>
      <c r="BO403">
        <v>0</v>
      </c>
      <c r="BP403">
        <v>0</v>
      </c>
      <c r="BQ403">
        <v>0</v>
      </c>
      <c r="BR403">
        <v>0</v>
      </c>
      <c r="BS403">
        <v>0</v>
      </c>
      <c r="BT403">
        <v>1</v>
      </c>
      <c r="BU403">
        <v>0</v>
      </c>
      <c r="BV403">
        <v>0</v>
      </c>
      <c r="BW403">
        <v>0</v>
      </c>
      <c r="BX403">
        <v>0</v>
      </c>
      <c r="BY403">
        <v>0</v>
      </c>
      <c r="BZ403">
        <v>0</v>
      </c>
      <c r="CA403">
        <v>0</v>
      </c>
      <c r="CB403">
        <v>0</v>
      </c>
      <c r="CC403">
        <v>0</v>
      </c>
      <c r="CD403">
        <v>0</v>
      </c>
      <c r="CE403">
        <v>1</v>
      </c>
      <c r="CF403">
        <v>0</v>
      </c>
      <c r="CG403">
        <v>0</v>
      </c>
      <c r="CH403">
        <v>0</v>
      </c>
      <c r="CI403">
        <v>0</v>
      </c>
      <c r="CJ403">
        <v>0</v>
      </c>
      <c r="CK403">
        <v>0</v>
      </c>
      <c r="CL403">
        <v>0</v>
      </c>
      <c r="CM403">
        <v>0</v>
      </c>
      <c r="CN403">
        <v>0</v>
      </c>
      <c r="CO403">
        <v>0</v>
      </c>
      <c r="CP403">
        <v>0</v>
      </c>
      <c r="CQ403">
        <v>0</v>
      </c>
    </row>
    <row r="404" spans="1:95" hidden="1">
      <c r="A404" t="s">
        <v>2997</v>
      </c>
      <c r="B404" t="s">
        <v>904</v>
      </c>
      <c r="C404" t="s">
        <v>905</v>
      </c>
      <c r="D404" t="s">
        <v>905</v>
      </c>
      <c r="E404" t="s">
        <v>146</v>
      </c>
      <c r="F404" t="s">
        <v>2998</v>
      </c>
      <c r="G404">
        <v>40</v>
      </c>
      <c r="H404">
        <v>0</v>
      </c>
      <c r="I404">
        <f t="shared" si="6"/>
        <v>0</v>
      </c>
      <c r="J404">
        <v>25</v>
      </c>
      <c r="K404">
        <v>75</v>
      </c>
      <c r="M404" t="s">
        <v>2999</v>
      </c>
      <c r="O404" t="s">
        <v>3000</v>
      </c>
      <c r="P404" t="s">
        <v>3001</v>
      </c>
      <c r="R404" t="s">
        <v>1183</v>
      </c>
      <c r="S404" t="s">
        <v>3002</v>
      </c>
      <c r="U404" t="s">
        <v>3003</v>
      </c>
      <c r="X404" t="s">
        <v>1007</v>
      </c>
      <c r="AC404" t="s">
        <v>95</v>
      </c>
      <c r="AD404" t="s">
        <v>3004</v>
      </c>
      <c r="AE404">
        <v>0</v>
      </c>
      <c r="AL404" t="s">
        <v>3004</v>
      </c>
      <c r="AQ404">
        <v>0</v>
      </c>
      <c r="AS404">
        <v>0</v>
      </c>
      <c r="AT404">
        <v>0</v>
      </c>
      <c r="AW404">
        <v>0</v>
      </c>
      <c r="AZ404">
        <v>0</v>
      </c>
      <c r="BC404">
        <v>0</v>
      </c>
      <c r="BO404">
        <v>0</v>
      </c>
      <c r="BP404">
        <v>0</v>
      </c>
      <c r="BQ404">
        <v>0</v>
      </c>
      <c r="BR404">
        <v>0</v>
      </c>
      <c r="BS404">
        <v>0</v>
      </c>
      <c r="BT404">
        <v>0</v>
      </c>
      <c r="BU404">
        <v>0</v>
      </c>
      <c r="BV404">
        <v>1</v>
      </c>
      <c r="BW404">
        <v>0</v>
      </c>
      <c r="BX404">
        <v>0</v>
      </c>
      <c r="BY404">
        <v>0</v>
      </c>
      <c r="BZ404">
        <v>0</v>
      </c>
      <c r="CA404">
        <v>0</v>
      </c>
      <c r="CB404">
        <v>0</v>
      </c>
      <c r="CC404">
        <v>1</v>
      </c>
      <c r="CD404">
        <v>0</v>
      </c>
      <c r="CE404">
        <v>1</v>
      </c>
      <c r="CF404">
        <v>0</v>
      </c>
      <c r="CG404">
        <v>1</v>
      </c>
      <c r="CH404">
        <v>0</v>
      </c>
      <c r="CI404">
        <v>0</v>
      </c>
      <c r="CJ404">
        <v>0</v>
      </c>
      <c r="CK404">
        <v>0</v>
      </c>
      <c r="CL404">
        <v>0</v>
      </c>
      <c r="CM404">
        <v>0</v>
      </c>
      <c r="CN404">
        <v>0</v>
      </c>
      <c r="CO404">
        <v>0</v>
      </c>
      <c r="CP404">
        <v>0</v>
      </c>
      <c r="CQ404">
        <v>0</v>
      </c>
    </row>
    <row r="405" spans="1:95" hidden="1">
      <c r="A405" t="s">
        <v>3005</v>
      </c>
      <c r="B405" t="s">
        <v>904</v>
      </c>
      <c r="C405" t="s">
        <v>826</v>
      </c>
      <c r="D405" t="s">
        <v>826</v>
      </c>
      <c r="E405" t="s">
        <v>146</v>
      </c>
      <c r="F405" t="s">
        <v>3006</v>
      </c>
      <c r="G405">
        <v>5</v>
      </c>
      <c r="H405">
        <v>0.8</v>
      </c>
      <c r="I405">
        <f t="shared" si="6"/>
        <v>4</v>
      </c>
      <c r="J405">
        <v>49.877648299999997</v>
      </c>
      <c r="K405">
        <v>8.65</v>
      </c>
      <c r="M405" t="s">
        <v>225</v>
      </c>
      <c r="O405" t="s">
        <v>3007</v>
      </c>
      <c r="P405" t="s">
        <v>3008</v>
      </c>
      <c r="R405" t="s">
        <v>303</v>
      </c>
      <c r="S405" t="s">
        <v>3009</v>
      </c>
      <c r="T405" t="s">
        <v>3010</v>
      </c>
      <c r="X405" t="s">
        <v>1007</v>
      </c>
      <c r="Y405" t="s">
        <v>3011</v>
      </c>
      <c r="AC405" t="s">
        <v>95</v>
      </c>
      <c r="AD405" t="s">
        <v>3012</v>
      </c>
      <c r="AE405">
        <v>0</v>
      </c>
      <c r="AQ405">
        <v>0</v>
      </c>
      <c r="AS405">
        <v>0</v>
      </c>
      <c r="AT405">
        <v>0</v>
      </c>
      <c r="AU405" t="s">
        <v>234</v>
      </c>
      <c r="AW405">
        <v>0</v>
      </c>
      <c r="AZ405">
        <v>0</v>
      </c>
      <c r="BC405">
        <v>0</v>
      </c>
      <c r="BO405">
        <v>0</v>
      </c>
      <c r="BP405">
        <v>0</v>
      </c>
      <c r="BQ405">
        <v>0</v>
      </c>
      <c r="BR405">
        <v>0</v>
      </c>
      <c r="BS405">
        <v>0</v>
      </c>
      <c r="BT405">
        <v>0</v>
      </c>
      <c r="BU405">
        <v>1</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row>
    <row r="406" spans="1:95" hidden="1">
      <c r="A406" t="s">
        <v>3013</v>
      </c>
      <c r="B406" t="s">
        <v>904</v>
      </c>
      <c r="C406" t="s">
        <v>1313</v>
      </c>
      <c r="D406" t="s">
        <v>1112</v>
      </c>
      <c r="E406" t="s">
        <v>146</v>
      </c>
      <c r="F406" t="s">
        <v>3014</v>
      </c>
      <c r="G406">
        <v>15</v>
      </c>
      <c r="H406">
        <v>8</v>
      </c>
      <c r="I406">
        <f t="shared" si="6"/>
        <v>120</v>
      </c>
      <c r="J406">
        <v>55.763516000000003</v>
      </c>
      <c r="K406">
        <v>12.49</v>
      </c>
      <c r="M406" t="s">
        <v>3015</v>
      </c>
      <c r="O406" t="s">
        <v>3016</v>
      </c>
      <c r="P406" t="s">
        <v>3017</v>
      </c>
      <c r="R406" t="s">
        <v>3018</v>
      </c>
      <c r="S406" t="s">
        <v>3019</v>
      </c>
      <c r="T406" t="s">
        <v>1149</v>
      </c>
      <c r="X406" t="s">
        <v>1007</v>
      </c>
      <c r="Z406" t="s">
        <v>123</v>
      </c>
      <c r="AC406" t="s">
        <v>95</v>
      </c>
      <c r="AD406" t="s">
        <v>3020</v>
      </c>
      <c r="AE406">
        <v>0</v>
      </c>
      <c r="AH406" t="s">
        <v>3021</v>
      </c>
      <c r="AQ406">
        <v>0</v>
      </c>
      <c r="AS406">
        <v>0</v>
      </c>
      <c r="AT406">
        <v>0</v>
      </c>
      <c r="AW406">
        <v>0</v>
      </c>
      <c r="AZ406">
        <v>0</v>
      </c>
      <c r="BC406">
        <v>0</v>
      </c>
      <c r="BD406" t="s">
        <v>3020</v>
      </c>
      <c r="BO406">
        <v>0</v>
      </c>
      <c r="BP406">
        <v>0</v>
      </c>
      <c r="BQ406">
        <v>0</v>
      </c>
      <c r="BR406">
        <v>0</v>
      </c>
      <c r="BS406">
        <v>0</v>
      </c>
      <c r="BT406">
        <v>0</v>
      </c>
      <c r="BU406">
        <v>0</v>
      </c>
      <c r="BV406">
        <v>0</v>
      </c>
      <c r="BW406">
        <v>0</v>
      </c>
      <c r="BX406">
        <v>0</v>
      </c>
      <c r="BY406">
        <v>1</v>
      </c>
      <c r="BZ406">
        <v>0</v>
      </c>
      <c r="CA406">
        <v>0</v>
      </c>
      <c r="CB406">
        <v>1</v>
      </c>
      <c r="CC406">
        <v>0</v>
      </c>
      <c r="CD406">
        <v>0</v>
      </c>
      <c r="CE406">
        <v>0</v>
      </c>
      <c r="CF406">
        <v>0</v>
      </c>
      <c r="CG406">
        <v>1</v>
      </c>
      <c r="CH406">
        <v>1</v>
      </c>
      <c r="CI406">
        <v>0</v>
      </c>
      <c r="CJ406">
        <v>0</v>
      </c>
      <c r="CK406">
        <v>0</v>
      </c>
      <c r="CL406">
        <v>0</v>
      </c>
      <c r="CM406">
        <v>0</v>
      </c>
      <c r="CN406">
        <v>0</v>
      </c>
      <c r="CO406">
        <v>0</v>
      </c>
      <c r="CP406">
        <v>0</v>
      </c>
      <c r="CQ406">
        <v>1</v>
      </c>
    </row>
    <row r="407" spans="1:95" hidden="1">
      <c r="A407" t="s">
        <v>3022</v>
      </c>
      <c r="B407" t="s">
        <v>904</v>
      </c>
      <c r="C407" t="s">
        <v>1313</v>
      </c>
      <c r="D407" t="s">
        <v>1112</v>
      </c>
      <c r="E407" t="s">
        <v>146</v>
      </c>
      <c r="F407" t="s">
        <v>3023</v>
      </c>
      <c r="G407">
        <v>5</v>
      </c>
      <c r="H407">
        <v>12</v>
      </c>
      <c r="I407">
        <f t="shared" si="6"/>
        <v>60</v>
      </c>
      <c r="J407">
        <v>39</v>
      </c>
      <c r="K407">
        <v>-8</v>
      </c>
      <c r="M407" t="s">
        <v>679</v>
      </c>
      <c r="N407" t="s">
        <v>3024</v>
      </c>
      <c r="O407" t="s">
        <v>3025</v>
      </c>
      <c r="P407" t="s">
        <v>3026</v>
      </c>
      <c r="Q407" t="s">
        <v>3027</v>
      </c>
      <c r="R407" t="s">
        <v>626</v>
      </c>
      <c r="S407" t="s">
        <v>3028</v>
      </c>
      <c r="T407" t="s">
        <v>3029</v>
      </c>
      <c r="U407" t="s">
        <v>3030</v>
      </c>
      <c r="X407" t="s">
        <v>1007</v>
      </c>
      <c r="AB407" t="s">
        <v>3031</v>
      </c>
      <c r="AC407" t="s">
        <v>124</v>
      </c>
      <c r="AD407" t="s">
        <v>3032</v>
      </c>
      <c r="AE407">
        <v>0</v>
      </c>
      <c r="AH407" t="s">
        <v>3033</v>
      </c>
      <c r="AL407" t="s">
        <v>3033</v>
      </c>
      <c r="AQ407">
        <v>0</v>
      </c>
      <c r="AS407">
        <v>0</v>
      </c>
      <c r="AT407">
        <v>0</v>
      </c>
      <c r="AW407">
        <v>0</v>
      </c>
      <c r="AZ407">
        <v>0</v>
      </c>
      <c r="BC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1</v>
      </c>
      <c r="CH407">
        <v>1</v>
      </c>
      <c r="CI407">
        <v>0</v>
      </c>
      <c r="CJ407">
        <v>0</v>
      </c>
      <c r="CK407">
        <v>0</v>
      </c>
      <c r="CL407">
        <v>0</v>
      </c>
      <c r="CM407">
        <v>0</v>
      </c>
      <c r="CN407">
        <v>0</v>
      </c>
      <c r="CO407">
        <v>0</v>
      </c>
      <c r="CP407">
        <v>0</v>
      </c>
      <c r="CQ407">
        <v>0</v>
      </c>
    </row>
    <row r="408" spans="1:95" hidden="1">
      <c r="A408" t="s">
        <v>3034</v>
      </c>
      <c r="B408" t="s">
        <v>985</v>
      </c>
      <c r="C408" t="s">
        <v>2176</v>
      </c>
      <c r="D408" t="s">
        <v>2176</v>
      </c>
      <c r="E408" t="s">
        <v>146</v>
      </c>
      <c r="F408" t="s">
        <v>3035</v>
      </c>
      <c r="G408">
        <v>2000000</v>
      </c>
      <c r="H408">
        <v>0</v>
      </c>
      <c r="I408">
        <f t="shared" si="6"/>
        <v>0</v>
      </c>
      <c r="J408">
        <v>39.2408334</v>
      </c>
      <c r="K408">
        <v>-0.94</v>
      </c>
      <c r="M408" t="s">
        <v>1333</v>
      </c>
      <c r="O408" t="s">
        <v>3036</v>
      </c>
      <c r="P408" t="s">
        <v>3037</v>
      </c>
      <c r="R408" t="s">
        <v>607</v>
      </c>
      <c r="S408" t="s">
        <v>3038</v>
      </c>
      <c r="U408" t="s">
        <v>3039</v>
      </c>
      <c r="X408" t="s">
        <v>1007</v>
      </c>
      <c r="AC408" t="s">
        <v>95</v>
      </c>
      <c r="AD408" t="s">
        <v>2182</v>
      </c>
      <c r="AE408">
        <v>100</v>
      </c>
      <c r="AM408" t="s">
        <v>2539</v>
      </c>
      <c r="AQ408">
        <v>0</v>
      </c>
      <c r="AS408">
        <v>1370000000</v>
      </c>
      <c r="AT408">
        <v>0</v>
      </c>
      <c r="AW408">
        <v>0</v>
      </c>
      <c r="AZ408">
        <v>0</v>
      </c>
      <c r="BC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1</v>
      </c>
      <c r="CH408">
        <v>0</v>
      </c>
      <c r="CI408">
        <v>0</v>
      </c>
      <c r="CJ408">
        <v>0</v>
      </c>
      <c r="CK408">
        <v>0</v>
      </c>
      <c r="CL408">
        <v>0</v>
      </c>
      <c r="CM408">
        <v>0</v>
      </c>
      <c r="CN408">
        <v>0</v>
      </c>
      <c r="CO408">
        <v>0</v>
      </c>
      <c r="CP408">
        <v>0</v>
      </c>
      <c r="CQ408">
        <v>0</v>
      </c>
    </row>
    <row r="409" spans="1:95" hidden="1">
      <c r="A409" t="s">
        <v>3040</v>
      </c>
      <c r="B409" t="s">
        <v>985</v>
      </c>
      <c r="C409" t="s">
        <v>2176</v>
      </c>
      <c r="D409" t="s">
        <v>2176</v>
      </c>
      <c r="E409" t="s">
        <v>146</v>
      </c>
      <c r="F409" t="s">
        <v>3041</v>
      </c>
      <c r="G409">
        <v>788000</v>
      </c>
      <c r="H409">
        <v>8.5</v>
      </c>
      <c r="I409">
        <f t="shared" si="6"/>
        <v>6698000</v>
      </c>
      <c r="J409">
        <v>42.192765399999999</v>
      </c>
      <c r="K409">
        <v>24.33</v>
      </c>
      <c r="M409" t="s">
        <v>3042</v>
      </c>
      <c r="O409" t="s">
        <v>3043</v>
      </c>
      <c r="P409" t="s">
        <v>3043</v>
      </c>
      <c r="R409" t="s">
        <v>2350</v>
      </c>
      <c r="S409" t="s">
        <v>2351</v>
      </c>
      <c r="U409" t="s">
        <v>2789</v>
      </c>
      <c r="X409" t="s">
        <v>1007</v>
      </c>
      <c r="AC409" t="s">
        <v>95</v>
      </c>
      <c r="AD409" t="s">
        <v>2353</v>
      </c>
      <c r="AE409">
        <v>100</v>
      </c>
      <c r="AQ409">
        <v>0</v>
      </c>
      <c r="AS409">
        <v>0</v>
      </c>
      <c r="AT409">
        <v>0</v>
      </c>
      <c r="AW409">
        <v>0</v>
      </c>
      <c r="AZ409">
        <v>0</v>
      </c>
      <c r="BC409">
        <v>0</v>
      </c>
      <c r="BO409">
        <v>0</v>
      </c>
      <c r="BP409">
        <v>0</v>
      </c>
      <c r="BQ409">
        <v>0</v>
      </c>
      <c r="BR409">
        <v>0</v>
      </c>
      <c r="BS409">
        <v>0</v>
      </c>
      <c r="BT409">
        <v>0</v>
      </c>
      <c r="BU409">
        <v>1</v>
      </c>
      <c r="BV409">
        <v>0</v>
      </c>
      <c r="BW409">
        <v>0</v>
      </c>
      <c r="BX409">
        <v>0</v>
      </c>
      <c r="BY409">
        <v>1</v>
      </c>
      <c r="BZ409">
        <v>0</v>
      </c>
      <c r="CA409">
        <v>0</v>
      </c>
      <c r="CB409">
        <v>0</v>
      </c>
      <c r="CC409">
        <v>0</v>
      </c>
      <c r="CD409">
        <v>0</v>
      </c>
      <c r="CE409">
        <v>0</v>
      </c>
      <c r="CF409">
        <v>0</v>
      </c>
      <c r="CG409">
        <v>0</v>
      </c>
      <c r="CH409">
        <v>0</v>
      </c>
      <c r="CI409">
        <v>0</v>
      </c>
      <c r="CJ409">
        <v>0</v>
      </c>
      <c r="CK409">
        <v>0</v>
      </c>
      <c r="CL409">
        <v>0</v>
      </c>
      <c r="CM409">
        <v>0</v>
      </c>
      <c r="CN409">
        <v>0</v>
      </c>
      <c r="CO409">
        <v>0</v>
      </c>
      <c r="CP409">
        <v>0</v>
      </c>
      <c r="CQ409">
        <v>1</v>
      </c>
    </row>
    <row r="410" spans="1:95" hidden="1">
      <c r="A410" t="s">
        <v>3044</v>
      </c>
      <c r="B410" t="s">
        <v>985</v>
      </c>
      <c r="C410" t="s">
        <v>2176</v>
      </c>
      <c r="D410" t="s">
        <v>2176</v>
      </c>
      <c r="E410" t="s">
        <v>146</v>
      </c>
      <c r="F410" t="s">
        <v>3045</v>
      </c>
      <c r="G410">
        <v>104000</v>
      </c>
      <c r="H410">
        <v>0</v>
      </c>
      <c r="I410">
        <f t="shared" si="6"/>
        <v>0</v>
      </c>
      <c r="J410">
        <v>42.1666667</v>
      </c>
      <c r="K410">
        <v>23.8</v>
      </c>
      <c r="M410" t="s">
        <v>241</v>
      </c>
      <c r="O410" t="s">
        <v>3046</v>
      </c>
      <c r="P410" t="s">
        <v>3047</v>
      </c>
      <c r="R410" t="s">
        <v>2350</v>
      </c>
      <c r="S410" t="s">
        <v>3048</v>
      </c>
      <c r="T410" t="s">
        <v>3049</v>
      </c>
      <c r="X410" t="s">
        <v>1007</v>
      </c>
      <c r="AC410" t="s">
        <v>95</v>
      </c>
      <c r="AD410" t="s">
        <v>2353</v>
      </c>
      <c r="AE410">
        <v>0</v>
      </c>
      <c r="AQ410">
        <v>0</v>
      </c>
      <c r="AS410">
        <v>0</v>
      </c>
      <c r="AT410">
        <v>0</v>
      </c>
      <c r="AW410">
        <v>0</v>
      </c>
      <c r="AZ410">
        <v>0</v>
      </c>
      <c r="BC410">
        <v>0</v>
      </c>
      <c r="BO410">
        <v>0</v>
      </c>
      <c r="BP410">
        <v>0</v>
      </c>
      <c r="BQ410">
        <v>0</v>
      </c>
      <c r="BR410">
        <v>0</v>
      </c>
      <c r="BS410">
        <v>0</v>
      </c>
      <c r="BT410">
        <v>0</v>
      </c>
      <c r="BU410">
        <v>1</v>
      </c>
      <c r="BV410">
        <v>0</v>
      </c>
      <c r="BW410">
        <v>0</v>
      </c>
      <c r="BX410">
        <v>0</v>
      </c>
      <c r="BY410">
        <v>1</v>
      </c>
      <c r="BZ410">
        <v>0</v>
      </c>
      <c r="CA410">
        <v>0</v>
      </c>
      <c r="CB410">
        <v>0</v>
      </c>
      <c r="CC410">
        <v>0</v>
      </c>
      <c r="CD410">
        <v>0</v>
      </c>
      <c r="CE410">
        <v>0</v>
      </c>
      <c r="CF410">
        <v>0</v>
      </c>
      <c r="CG410">
        <v>0</v>
      </c>
      <c r="CH410">
        <v>0</v>
      </c>
      <c r="CI410">
        <v>0</v>
      </c>
      <c r="CJ410">
        <v>0</v>
      </c>
      <c r="CK410">
        <v>0</v>
      </c>
      <c r="CL410">
        <v>0</v>
      </c>
      <c r="CM410">
        <v>0</v>
      </c>
      <c r="CN410">
        <v>0</v>
      </c>
      <c r="CO410">
        <v>0</v>
      </c>
      <c r="CP410">
        <v>0</v>
      </c>
      <c r="CQ410">
        <v>0</v>
      </c>
    </row>
    <row r="411" spans="1:95" hidden="1">
      <c r="A411" t="s">
        <v>3050</v>
      </c>
      <c r="B411" t="s">
        <v>985</v>
      </c>
      <c r="C411" t="s">
        <v>2176</v>
      </c>
      <c r="D411" t="s">
        <v>2176</v>
      </c>
      <c r="E411" t="s">
        <v>146</v>
      </c>
      <c r="F411" t="s">
        <v>3051</v>
      </c>
      <c r="G411">
        <v>480000</v>
      </c>
      <c r="H411">
        <v>0</v>
      </c>
      <c r="I411">
        <f t="shared" si="6"/>
        <v>0</v>
      </c>
      <c r="J411">
        <v>45.381508099999998</v>
      </c>
      <c r="K411">
        <v>5.99</v>
      </c>
      <c r="M411" t="s">
        <v>2944</v>
      </c>
      <c r="N411" t="s">
        <v>3052</v>
      </c>
      <c r="O411" t="s">
        <v>3053</v>
      </c>
      <c r="P411" t="s">
        <v>3054</v>
      </c>
      <c r="R411" t="s">
        <v>172</v>
      </c>
      <c r="S411" t="s">
        <v>3055</v>
      </c>
      <c r="U411" t="s">
        <v>2430</v>
      </c>
      <c r="X411" t="s">
        <v>1007</v>
      </c>
      <c r="Y411" t="s">
        <v>3056</v>
      </c>
      <c r="Z411" t="s">
        <v>92</v>
      </c>
      <c r="AA411" t="s">
        <v>93</v>
      </c>
      <c r="AC411" t="s">
        <v>112</v>
      </c>
      <c r="AD411" t="s">
        <v>3056</v>
      </c>
      <c r="AE411">
        <v>100</v>
      </c>
      <c r="AH411" t="s">
        <v>2539</v>
      </c>
      <c r="AL411" t="s">
        <v>3056</v>
      </c>
      <c r="AQ411">
        <v>0</v>
      </c>
      <c r="AR411" t="s">
        <v>3057</v>
      </c>
      <c r="AS411">
        <v>0</v>
      </c>
      <c r="AT411">
        <v>0</v>
      </c>
      <c r="AW411">
        <v>0</v>
      </c>
      <c r="AZ411">
        <v>0</v>
      </c>
      <c r="BC411">
        <v>0</v>
      </c>
      <c r="BO411">
        <v>0</v>
      </c>
      <c r="BP411">
        <v>0</v>
      </c>
      <c r="BQ411">
        <v>0</v>
      </c>
      <c r="BR411">
        <v>0</v>
      </c>
      <c r="BS411">
        <v>0</v>
      </c>
      <c r="BT411">
        <v>0</v>
      </c>
      <c r="BU411">
        <v>1</v>
      </c>
      <c r="BV411">
        <v>1</v>
      </c>
      <c r="BW411">
        <v>0</v>
      </c>
      <c r="BX411">
        <v>1</v>
      </c>
      <c r="BY411">
        <v>1</v>
      </c>
      <c r="BZ411">
        <v>0</v>
      </c>
      <c r="CA411">
        <v>0</v>
      </c>
      <c r="CB411">
        <v>0</v>
      </c>
      <c r="CC411">
        <v>0</v>
      </c>
      <c r="CD411">
        <v>0</v>
      </c>
      <c r="CE411">
        <v>0</v>
      </c>
      <c r="CF411">
        <v>0</v>
      </c>
      <c r="CG411">
        <v>0</v>
      </c>
      <c r="CH411">
        <v>0</v>
      </c>
      <c r="CI411">
        <v>0</v>
      </c>
      <c r="CJ411">
        <v>0</v>
      </c>
      <c r="CK411">
        <v>0</v>
      </c>
      <c r="CL411">
        <v>0</v>
      </c>
      <c r="CM411">
        <v>0</v>
      </c>
      <c r="CN411">
        <v>0</v>
      </c>
      <c r="CO411">
        <v>0</v>
      </c>
      <c r="CP411">
        <v>0</v>
      </c>
      <c r="CQ411">
        <v>1</v>
      </c>
    </row>
    <row r="412" spans="1:95" hidden="1">
      <c r="A412" t="s">
        <v>3058</v>
      </c>
      <c r="B412" t="s">
        <v>985</v>
      </c>
      <c r="C412" t="s">
        <v>2176</v>
      </c>
      <c r="D412" t="s">
        <v>2176</v>
      </c>
      <c r="E412" t="s">
        <v>146</v>
      </c>
      <c r="F412" t="s">
        <v>3059</v>
      </c>
      <c r="G412">
        <v>310000</v>
      </c>
      <c r="H412">
        <v>0</v>
      </c>
      <c r="I412">
        <f t="shared" si="6"/>
        <v>0</v>
      </c>
      <c r="J412">
        <v>45.482443600000003</v>
      </c>
      <c r="K412">
        <v>6.53</v>
      </c>
      <c r="M412" t="s">
        <v>2944</v>
      </c>
      <c r="N412" t="s">
        <v>3060</v>
      </c>
      <c r="O412" t="s">
        <v>3061</v>
      </c>
      <c r="P412" t="s">
        <v>3062</v>
      </c>
      <c r="R412" t="s">
        <v>172</v>
      </c>
      <c r="S412" t="s">
        <v>3063</v>
      </c>
      <c r="U412" t="s">
        <v>2257</v>
      </c>
      <c r="X412" t="s">
        <v>1007</v>
      </c>
      <c r="Y412" t="s">
        <v>3056</v>
      </c>
      <c r="Z412" t="s">
        <v>92</v>
      </c>
      <c r="AA412" t="s">
        <v>93</v>
      </c>
      <c r="AC412" t="s">
        <v>112</v>
      </c>
      <c r="AD412" t="s">
        <v>3056</v>
      </c>
      <c r="AE412">
        <v>100</v>
      </c>
      <c r="AQ412">
        <v>0</v>
      </c>
      <c r="AR412" t="s">
        <v>3064</v>
      </c>
      <c r="AS412">
        <v>0</v>
      </c>
      <c r="AT412">
        <v>0</v>
      </c>
      <c r="AW412">
        <v>0</v>
      </c>
      <c r="AZ412">
        <v>0</v>
      </c>
      <c r="BC412">
        <v>0</v>
      </c>
      <c r="BO412">
        <v>0</v>
      </c>
      <c r="BP412">
        <v>0</v>
      </c>
      <c r="BQ412">
        <v>0</v>
      </c>
      <c r="BR412">
        <v>0</v>
      </c>
      <c r="BS412">
        <v>0</v>
      </c>
      <c r="BT412">
        <v>0</v>
      </c>
      <c r="BU412">
        <v>1</v>
      </c>
      <c r="BV412">
        <v>1</v>
      </c>
      <c r="BW412">
        <v>0</v>
      </c>
      <c r="BX412">
        <v>1</v>
      </c>
      <c r="BY412">
        <v>1</v>
      </c>
      <c r="BZ412">
        <v>0</v>
      </c>
      <c r="CA412">
        <v>0</v>
      </c>
      <c r="CB412">
        <v>0</v>
      </c>
      <c r="CC412">
        <v>0</v>
      </c>
      <c r="CD412">
        <v>0</v>
      </c>
      <c r="CE412">
        <v>0</v>
      </c>
      <c r="CF412">
        <v>0</v>
      </c>
      <c r="CG412">
        <v>0</v>
      </c>
      <c r="CH412">
        <v>0</v>
      </c>
      <c r="CI412">
        <v>0</v>
      </c>
      <c r="CJ412">
        <v>0</v>
      </c>
      <c r="CK412">
        <v>0</v>
      </c>
      <c r="CL412">
        <v>0</v>
      </c>
      <c r="CM412">
        <v>0</v>
      </c>
      <c r="CN412">
        <v>0</v>
      </c>
      <c r="CO412">
        <v>0</v>
      </c>
      <c r="CP412">
        <v>0</v>
      </c>
      <c r="CQ412">
        <v>1</v>
      </c>
    </row>
    <row r="413" spans="1:95" hidden="1">
      <c r="A413" t="s">
        <v>3065</v>
      </c>
      <c r="B413" t="s">
        <v>985</v>
      </c>
      <c r="C413" t="s">
        <v>2176</v>
      </c>
      <c r="D413" t="s">
        <v>2176</v>
      </c>
      <c r="E413" t="s">
        <v>146</v>
      </c>
      <c r="F413" t="s">
        <v>3066</v>
      </c>
      <c r="G413">
        <v>240000</v>
      </c>
      <c r="H413">
        <v>0</v>
      </c>
      <c r="I413">
        <f t="shared" si="6"/>
        <v>0</v>
      </c>
      <c r="J413">
        <v>48.618002199999999</v>
      </c>
      <c r="K413">
        <v>-2.02</v>
      </c>
      <c r="M413" t="s">
        <v>2944</v>
      </c>
      <c r="N413" t="s">
        <v>3067</v>
      </c>
      <c r="O413" t="s">
        <v>3068</v>
      </c>
      <c r="P413" t="s">
        <v>3069</v>
      </c>
      <c r="R413" t="s">
        <v>172</v>
      </c>
      <c r="S413" t="s">
        <v>3070</v>
      </c>
      <c r="U413" t="s">
        <v>3071</v>
      </c>
      <c r="X413" t="s">
        <v>1007</v>
      </c>
      <c r="Y413" t="s">
        <v>3056</v>
      </c>
      <c r="Z413" t="s">
        <v>92</v>
      </c>
      <c r="AA413" t="s">
        <v>93</v>
      </c>
      <c r="AC413" t="s">
        <v>112</v>
      </c>
      <c r="AD413" t="s">
        <v>3056</v>
      </c>
      <c r="AE413">
        <v>0</v>
      </c>
      <c r="AQ413">
        <v>0</v>
      </c>
      <c r="AR413" t="s">
        <v>3072</v>
      </c>
      <c r="AS413">
        <v>0</v>
      </c>
      <c r="AT413">
        <v>0</v>
      </c>
      <c r="AW413">
        <v>0</v>
      </c>
      <c r="AZ413">
        <v>0</v>
      </c>
      <c r="BC413">
        <v>0</v>
      </c>
      <c r="BO413">
        <v>0</v>
      </c>
      <c r="BP413">
        <v>0</v>
      </c>
      <c r="BQ413">
        <v>0</v>
      </c>
      <c r="BR413">
        <v>0</v>
      </c>
      <c r="BS413">
        <v>0</v>
      </c>
      <c r="BT413">
        <v>0</v>
      </c>
      <c r="BU413">
        <v>1</v>
      </c>
      <c r="BV413">
        <v>1</v>
      </c>
      <c r="BW413">
        <v>0</v>
      </c>
      <c r="BX413">
        <v>1</v>
      </c>
      <c r="BY413">
        <v>1</v>
      </c>
      <c r="BZ413">
        <v>0</v>
      </c>
      <c r="CA413">
        <v>0</v>
      </c>
      <c r="CB413">
        <v>0</v>
      </c>
      <c r="CC413">
        <v>0</v>
      </c>
      <c r="CD413">
        <v>0</v>
      </c>
      <c r="CE413">
        <v>0</v>
      </c>
      <c r="CF413">
        <v>0</v>
      </c>
      <c r="CG413">
        <v>0</v>
      </c>
      <c r="CH413">
        <v>0</v>
      </c>
      <c r="CI413">
        <v>0</v>
      </c>
      <c r="CJ413">
        <v>0</v>
      </c>
      <c r="CK413">
        <v>0</v>
      </c>
      <c r="CL413">
        <v>0</v>
      </c>
      <c r="CM413">
        <v>0</v>
      </c>
      <c r="CN413">
        <v>0</v>
      </c>
      <c r="CO413">
        <v>0</v>
      </c>
      <c r="CP413">
        <v>0</v>
      </c>
      <c r="CQ413">
        <v>1</v>
      </c>
    </row>
    <row r="414" spans="1:95" hidden="1">
      <c r="A414" t="s">
        <v>3073</v>
      </c>
      <c r="B414" t="s">
        <v>985</v>
      </c>
      <c r="C414" t="s">
        <v>2176</v>
      </c>
      <c r="D414" t="s">
        <v>2176</v>
      </c>
      <c r="E414" t="s">
        <v>146</v>
      </c>
      <c r="F414" t="s">
        <v>3074</v>
      </c>
      <c r="G414">
        <v>143000</v>
      </c>
      <c r="H414">
        <v>0</v>
      </c>
      <c r="I414">
        <f t="shared" si="6"/>
        <v>0</v>
      </c>
      <c r="J414">
        <v>50.185752800000003</v>
      </c>
      <c r="K414">
        <v>4.38</v>
      </c>
      <c r="M414" t="s">
        <v>2954</v>
      </c>
      <c r="N414" t="s">
        <v>3075</v>
      </c>
      <c r="O414" t="s">
        <v>3076</v>
      </c>
      <c r="P414" t="s">
        <v>3077</v>
      </c>
      <c r="R414" t="s">
        <v>3078</v>
      </c>
      <c r="S414" t="s">
        <v>3079</v>
      </c>
      <c r="U414" t="s">
        <v>3080</v>
      </c>
      <c r="X414" t="s">
        <v>1007</v>
      </c>
      <c r="AA414" t="s">
        <v>93</v>
      </c>
      <c r="AC414" t="s">
        <v>95</v>
      </c>
      <c r="AD414" t="s">
        <v>3081</v>
      </c>
      <c r="AE414">
        <v>0</v>
      </c>
      <c r="AH414" t="s">
        <v>3082</v>
      </c>
      <c r="AK414" t="s">
        <v>3083</v>
      </c>
      <c r="AQ414">
        <v>0</v>
      </c>
      <c r="AS414">
        <v>0</v>
      </c>
      <c r="AT414">
        <v>0</v>
      </c>
      <c r="AW414">
        <v>0</v>
      </c>
      <c r="AZ414">
        <v>0</v>
      </c>
      <c r="BC414">
        <v>0</v>
      </c>
      <c r="BO414">
        <v>0</v>
      </c>
      <c r="BP414">
        <v>0</v>
      </c>
      <c r="BQ414">
        <v>0</v>
      </c>
      <c r="BR414">
        <v>0</v>
      </c>
      <c r="BS414">
        <v>0</v>
      </c>
      <c r="BT414">
        <v>0</v>
      </c>
      <c r="BU414">
        <v>1</v>
      </c>
      <c r="BV414">
        <v>1</v>
      </c>
      <c r="BW414">
        <v>0</v>
      </c>
      <c r="BX414">
        <v>1</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row>
    <row r="415" spans="1:95" hidden="1">
      <c r="A415" t="s">
        <v>3084</v>
      </c>
      <c r="B415" t="s">
        <v>985</v>
      </c>
      <c r="C415" t="s">
        <v>2176</v>
      </c>
      <c r="D415" t="s">
        <v>2176</v>
      </c>
      <c r="E415" t="s">
        <v>146</v>
      </c>
      <c r="F415" t="s">
        <v>3085</v>
      </c>
      <c r="G415">
        <v>720000</v>
      </c>
      <c r="H415">
        <v>0</v>
      </c>
      <c r="I415">
        <f t="shared" si="6"/>
        <v>0</v>
      </c>
      <c r="J415">
        <v>14.4049116</v>
      </c>
      <c r="K415">
        <v>99.13</v>
      </c>
      <c r="M415" t="s">
        <v>2954</v>
      </c>
      <c r="N415" t="s">
        <v>3086</v>
      </c>
      <c r="O415" t="s">
        <v>3087</v>
      </c>
      <c r="P415" t="s">
        <v>3088</v>
      </c>
      <c r="R415" t="s">
        <v>3089</v>
      </c>
      <c r="S415" t="s">
        <v>3090</v>
      </c>
      <c r="U415" t="s">
        <v>808</v>
      </c>
      <c r="V415" t="s">
        <v>2413</v>
      </c>
      <c r="X415" t="s">
        <v>1007</v>
      </c>
      <c r="AA415" t="s">
        <v>93</v>
      </c>
      <c r="AC415" t="s">
        <v>95</v>
      </c>
      <c r="AD415" t="s">
        <v>3091</v>
      </c>
      <c r="AE415">
        <v>0</v>
      </c>
      <c r="AH415" t="s">
        <v>2726</v>
      </c>
      <c r="AJ415" t="s">
        <v>3092</v>
      </c>
      <c r="AM415" t="s">
        <v>3093</v>
      </c>
      <c r="AN415" t="s">
        <v>3094</v>
      </c>
      <c r="AO415" t="s">
        <v>3095</v>
      </c>
      <c r="AQ415">
        <v>0</v>
      </c>
      <c r="AS415">
        <v>0</v>
      </c>
      <c r="AT415">
        <v>0</v>
      </c>
      <c r="AW415">
        <v>0</v>
      </c>
      <c r="AZ415">
        <v>0</v>
      </c>
      <c r="BC415">
        <v>0</v>
      </c>
      <c r="BO415">
        <v>0</v>
      </c>
      <c r="BP415">
        <v>0</v>
      </c>
      <c r="BQ415">
        <v>0</v>
      </c>
      <c r="BR415">
        <v>0</v>
      </c>
      <c r="BS415">
        <v>0</v>
      </c>
      <c r="BT415">
        <v>0</v>
      </c>
      <c r="BU415">
        <v>1</v>
      </c>
      <c r="BV415">
        <v>1</v>
      </c>
      <c r="BW415">
        <v>0</v>
      </c>
      <c r="BX415">
        <v>1</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row>
    <row r="416" spans="1:95" hidden="1">
      <c r="A416" t="s">
        <v>3096</v>
      </c>
      <c r="B416" t="s">
        <v>985</v>
      </c>
      <c r="C416" t="s">
        <v>2176</v>
      </c>
      <c r="D416" t="s">
        <v>2176</v>
      </c>
      <c r="E416" t="s">
        <v>146</v>
      </c>
      <c r="F416" t="s">
        <v>3097</v>
      </c>
      <c r="G416">
        <v>171000</v>
      </c>
      <c r="H416">
        <v>0</v>
      </c>
      <c r="I416">
        <f t="shared" si="6"/>
        <v>0</v>
      </c>
      <c r="J416">
        <v>17.244080799999999</v>
      </c>
      <c r="K416">
        <v>99</v>
      </c>
      <c r="M416" t="s">
        <v>2954</v>
      </c>
      <c r="N416" t="s">
        <v>3098</v>
      </c>
      <c r="O416" t="s">
        <v>3099</v>
      </c>
      <c r="P416" t="s">
        <v>3100</v>
      </c>
      <c r="R416" t="s">
        <v>3089</v>
      </c>
      <c r="S416" t="s">
        <v>3101</v>
      </c>
      <c r="U416" t="s">
        <v>2808</v>
      </c>
      <c r="V416" t="s">
        <v>3102</v>
      </c>
      <c r="X416" t="s">
        <v>1007</v>
      </c>
      <c r="AA416" t="s">
        <v>93</v>
      </c>
      <c r="AC416" t="s">
        <v>95</v>
      </c>
      <c r="AD416" t="s">
        <v>3091</v>
      </c>
      <c r="AE416">
        <v>0</v>
      </c>
      <c r="AP416" t="s">
        <v>3103</v>
      </c>
      <c r="AQ416">
        <v>0</v>
      </c>
      <c r="AS416">
        <v>0</v>
      </c>
      <c r="AT416">
        <v>0</v>
      </c>
      <c r="AW416">
        <v>0</v>
      </c>
      <c r="AZ416">
        <v>0</v>
      </c>
      <c r="BC416">
        <v>0</v>
      </c>
      <c r="BO416">
        <v>0</v>
      </c>
      <c r="BP416">
        <v>0</v>
      </c>
      <c r="BQ416">
        <v>0</v>
      </c>
      <c r="BR416">
        <v>0</v>
      </c>
      <c r="BS416">
        <v>0</v>
      </c>
      <c r="BT416">
        <v>0</v>
      </c>
      <c r="BU416">
        <v>1</v>
      </c>
      <c r="BV416">
        <v>1</v>
      </c>
      <c r="BW416">
        <v>0</v>
      </c>
      <c r="BX416">
        <v>1</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row>
    <row r="417" spans="1:95" hidden="1">
      <c r="A417" t="s">
        <v>3104</v>
      </c>
      <c r="B417" t="s">
        <v>985</v>
      </c>
      <c r="C417" t="s">
        <v>2176</v>
      </c>
      <c r="D417" t="s">
        <v>2176</v>
      </c>
      <c r="E417" t="s">
        <v>146</v>
      </c>
      <c r="F417" t="s">
        <v>3105</v>
      </c>
      <c r="G417">
        <v>140000</v>
      </c>
      <c r="H417">
        <v>0</v>
      </c>
      <c r="I417">
        <f t="shared" si="6"/>
        <v>0</v>
      </c>
      <c r="J417">
        <v>46.998574599999998</v>
      </c>
      <c r="K417">
        <v>13.04</v>
      </c>
      <c r="M417" t="s">
        <v>3106</v>
      </c>
      <c r="N417" t="s">
        <v>3107</v>
      </c>
      <c r="O417" t="s">
        <v>3108</v>
      </c>
      <c r="P417" t="s">
        <v>3109</v>
      </c>
      <c r="Q417">
        <v>9831</v>
      </c>
      <c r="R417" t="s">
        <v>2907</v>
      </c>
      <c r="S417" t="s">
        <v>3110</v>
      </c>
      <c r="U417" t="s">
        <v>3111</v>
      </c>
      <c r="V417" t="s">
        <v>2025</v>
      </c>
      <c r="X417" t="s">
        <v>1007</v>
      </c>
      <c r="AA417" t="s">
        <v>93</v>
      </c>
      <c r="AC417" t="s">
        <v>95</v>
      </c>
      <c r="AD417" t="s">
        <v>3112</v>
      </c>
      <c r="AE417">
        <v>0</v>
      </c>
      <c r="AH417" t="s">
        <v>3113</v>
      </c>
      <c r="AI417" t="s">
        <v>113</v>
      </c>
      <c r="AL417" t="s">
        <v>3112</v>
      </c>
      <c r="AQ417">
        <v>0</v>
      </c>
      <c r="AR417" t="s">
        <v>3114</v>
      </c>
      <c r="AS417">
        <v>0</v>
      </c>
      <c r="AT417">
        <v>0</v>
      </c>
      <c r="AW417">
        <v>0</v>
      </c>
      <c r="AZ417">
        <v>0</v>
      </c>
      <c r="BC417">
        <v>0</v>
      </c>
      <c r="BO417">
        <v>0</v>
      </c>
      <c r="BP417">
        <v>0</v>
      </c>
      <c r="BQ417">
        <v>0</v>
      </c>
      <c r="BR417">
        <v>0</v>
      </c>
      <c r="BS417">
        <v>0</v>
      </c>
      <c r="BT417">
        <v>0</v>
      </c>
      <c r="BU417">
        <v>1</v>
      </c>
      <c r="BV417">
        <v>1</v>
      </c>
      <c r="BW417">
        <v>0</v>
      </c>
      <c r="BX417">
        <v>0</v>
      </c>
      <c r="BY417">
        <v>0</v>
      </c>
      <c r="BZ417">
        <v>0</v>
      </c>
      <c r="CA417">
        <v>0</v>
      </c>
      <c r="CB417">
        <v>1</v>
      </c>
      <c r="CC417">
        <v>0</v>
      </c>
      <c r="CD417">
        <v>0</v>
      </c>
      <c r="CE417">
        <v>0</v>
      </c>
      <c r="CF417">
        <v>0</v>
      </c>
      <c r="CG417">
        <v>0</v>
      </c>
      <c r="CH417">
        <v>1</v>
      </c>
      <c r="CI417">
        <v>0</v>
      </c>
      <c r="CJ417">
        <v>0</v>
      </c>
      <c r="CK417">
        <v>0</v>
      </c>
      <c r="CL417">
        <v>0</v>
      </c>
      <c r="CM417">
        <v>0</v>
      </c>
      <c r="CN417">
        <v>0</v>
      </c>
      <c r="CO417">
        <v>0</v>
      </c>
      <c r="CP417">
        <v>0</v>
      </c>
      <c r="CQ417">
        <v>0</v>
      </c>
    </row>
    <row r="418" spans="1:95" hidden="1">
      <c r="A418" t="s">
        <v>3115</v>
      </c>
      <c r="B418" t="s">
        <v>985</v>
      </c>
      <c r="C418" t="s">
        <v>2176</v>
      </c>
      <c r="D418" t="s">
        <v>2176</v>
      </c>
      <c r="E418" t="s">
        <v>146</v>
      </c>
      <c r="F418" t="s">
        <v>3116</v>
      </c>
      <c r="G418">
        <v>50000</v>
      </c>
      <c r="H418">
        <v>0</v>
      </c>
      <c r="I418">
        <f t="shared" si="6"/>
        <v>0</v>
      </c>
      <c r="J418">
        <v>46.640776600000002</v>
      </c>
      <c r="K418">
        <v>14.95</v>
      </c>
      <c r="M418" t="s">
        <v>672</v>
      </c>
      <c r="O418" t="s">
        <v>3117</v>
      </c>
      <c r="P418" t="s">
        <v>3118</v>
      </c>
      <c r="R418" t="s">
        <v>2907</v>
      </c>
      <c r="S418" t="s">
        <v>3119</v>
      </c>
      <c r="U418" t="s">
        <v>619</v>
      </c>
      <c r="X418" t="s">
        <v>1007</v>
      </c>
      <c r="AA418" t="s">
        <v>93</v>
      </c>
      <c r="AC418" t="s">
        <v>95</v>
      </c>
      <c r="AD418" t="s">
        <v>3112</v>
      </c>
      <c r="AE418">
        <v>0</v>
      </c>
      <c r="AH418" t="s">
        <v>3120</v>
      </c>
      <c r="AL418" t="s">
        <v>3112</v>
      </c>
      <c r="AM418" t="s">
        <v>3121</v>
      </c>
      <c r="AQ418">
        <v>0</v>
      </c>
      <c r="AR418" t="s">
        <v>3122</v>
      </c>
      <c r="AS418">
        <v>0</v>
      </c>
      <c r="AT418">
        <v>0</v>
      </c>
      <c r="AW418">
        <v>0</v>
      </c>
      <c r="AZ418">
        <v>0</v>
      </c>
      <c r="BC418">
        <v>0</v>
      </c>
      <c r="BO418">
        <v>0</v>
      </c>
      <c r="BP418">
        <v>0</v>
      </c>
      <c r="BQ418">
        <v>0</v>
      </c>
      <c r="BR418">
        <v>0</v>
      </c>
      <c r="BS418">
        <v>0</v>
      </c>
      <c r="BT418">
        <v>0</v>
      </c>
      <c r="BU418">
        <v>1</v>
      </c>
      <c r="BV418">
        <v>1</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row>
    <row r="419" spans="1:95" hidden="1">
      <c r="A419" t="s">
        <v>3123</v>
      </c>
      <c r="B419" t="s">
        <v>985</v>
      </c>
      <c r="C419" t="s">
        <v>2176</v>
      </c>
      <c r="D419" t="s">
        <v>2176</v>
      </c>
      <c r="E419" t="s">
        <v>146</v>
      </c>
      <c r="F419" t="s">
        <v>3124</v>
      </c>
      <c r="G419">
        <v>525000</v>
      </c>
      <c r="H419">
        <v>0</v>
      </c>
      <c r="I419">
        <f t="shared" si="6"/>
        <v>0</v>
      </c>
      <c r="J419">
        <v>46.985810200000003</v>
      </c>
      <c r="K419">
        <v>10.029999999999999</v>
      </c>
      <c r="M419" t="s">
        <v>672</v>
      </c>
      <c r="O419" t="s">
        <v>3125</v>
      </c>
      <c r="P419" t="s">
        <v>3126</v>
      </c>
      <c r="R419" t="s">
        <v>2907</v>
      </c>
      <c r="S419" t="s">
        <v>3127</v>
      </c>
      <c r="U419" t="s">
        <v>3128</v>
      </c>
      <c r="V419" t="s">
        <v>3129</v>
      </c>
      <c r="X419" t="s">
        <v>1007</v>
      </c>
      <c r="AA419" t="s">
        <v>93</v>
      </c>
      <c r="AC419" t="s">
        <v>95</v>
      </c>
      <c r="AD419" t="s">
        <v>3130</v>
      </c>
      <c r="AE419">
        <v>0</v>
      </c>
      <c r="AH419" t="s">
        <v>3131</v>
      </c>
      <c r="AI419" t="s">
        <v>113</v>
      </c>
      <c r="AL419" t="s">
        <v>3130</v>
      </c>
      <c r="AM419" t="s">
        <v>3131</v>
      </c>
      <c r="AN419" t="s">
        <v>3132</v>
      </c>
      <c r="AO419" t="s">
        <v>3133</v>
      </c>
      <c r="AQ419">
        <v>0</v>
      </c>
      <c r="AR419" t="s">
        <v>3134</v>
      </c>
      <c r="AS419">
        <v>0</v>
      </c>
      <c r="AT419">
        <v>0</v>
      </c>
      <c r="AW419">
        <v>0</v>
      </c>
      <c r="AZ419">
        <v>0</v>
      </c>
      <c r="BC419">
        <v>0</v>
      </c>
      <c r="BO419">
        <v>0</v>
      </c>
      <c r="BP419">
        <v>0</v>
      </c>
      <c r="BQ419">
        <v>0</v>
      </c>
      <c r="BR419">
        <v>0</v>
      </c>
      <c r="BS419">
        <v>0</v>
      </c>
      <c r="BT419">
        <v>0</v>
      </c>
      <c r="BU419">
        <v>1</v>
      </c>
      <c r="BV419">
        <v>1</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row>
    <row r="420" spans="1:95" hidden="1">
      <c r="A420" t="s">
        <v>3135</v>
      </c>
      <c r="B420" t="s">
        <v>985</v>
      </c>
      <c r="C420" t="s">
        <v>2176</v>
      </c>
      <c r="D420" t="s">
        <v>2176</v>
      </c>
      <c r="E420" t="s">
        <v>146</v>
      </c>
      <c r="F420" t="s">
        <v>3136</v>
      </c>
      <c r="G420">
        <v>295000</v>
      </c>
      <c r="H420">
        <v>0</v>
      </c>
      <c r="I420">
        <f t="shared" si="6"/>
        <v>0</v>
      </c>
      <c r="J420">
        <v>47.085125300000001</v>
      </c>
      <c r="K420">
        <v>9.8800000000000008</v>
      </c>
      <c r="M420" t="s">
        <v>672</v>
      </c>
      <c r="N420" t="s">
        <v>3137</v>
      </c>
      <c r="O420" t="s">
        <v>2915</v>
      </c>
      <c r="P420" t="s">
        <v>3138</v>
      </c>
      <c r="Q420">
        <v>6773</v>
      </c>
      <c r="R420" t="s">
        <v>2907</v>
      </c>
      <c r="S420" t="s">
        <v>3139</v>
      </c>
      <c r="U420" t="s">
        <v>2371</v>
      </c>
      <c r="X420" t="s">
        <v>1007</v>
      </c>
      <c r="AA420" t="s">
        <v>93</v>
      </c>
      <c r="AC420" t="s">
        <v>112</v>
      </c>
      <c r="AD420" t="s">
        <v>3130</v>
      </c>
      <c r="AE420">
        <v>0</v>
      </c>
      <c r="AH420" t="s">
        <v>3140</v>
      </c>
      <c r="AQ420">
        <v>0</v>
      </c>
      <c r="AS420">
        <v>0</v>
      </c>
      <c r="AT420">
        <v>0</v>
      </c>
      <c r="AW420">
        <v>0</v>
      </c>
      <c r="AZ420">
        <v>0</v>
      </c>
      <c r="BC420">
        <v>0</v>
      </c>
      <c r="BO420">
        <v>0</v>
      </c>
      <c r="BP420">
        <v>0</v>
      </c>
      <c r="BQ420">
        <v>0</v>
      </c>
      <c r="BR420">
        <v>0</v>
      </c>
      <c r="BS420">
        <v>0</v>
      </c>
      <c r="BT420">
        <v>0</v>
      </c>
      <c r="BU420">
        <v>1</v>
      </c>
      <c r="BV420">
        <v>1</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row>
    <row r="421" spans="1:95" hidden="1">
      <c r="A421" t="s">
        <v>3141</v>
      </c>
      <c r="B421" t="s">
        <v>985</v>
      </c>
      <c r="C421" t="s">
        <v>2176</v>
      </c>
      <c r="D421" t="s">
        <v>2176</v>
      </c>
      <c r="E421" t="s">
        <v>146</v>
      </c>
      <c r="F421" t="s">
        <v>3142</v>
      </c>
      <c r="G421">
        <v>108000</v>
      </c>
      <c r="H421">
        <v>0</v>
      </c>
      <c r="I421">
        <f t="shared" si="6"/>
        <v>0</v>
      </c>
      <c r="J421">
        <v>47.137481899999997</v>
      </c>
      <c r="K421">
        <v>12.33</v>
      </c>
      <c r="M421" t="s">
        <v>672</v>
      </c>
      <c r="O421" t="s">
        <v>3143</v>
      </c>
      <c r="P421" t="s">
        <v>3144</v>
      </c>
      <c r="R421" t="s">
        <v>2907</v>
      </c>
      <c r="S421" t="s">
        <v>3145</v>
      </c>
      <c r="U421" t="s">
        <v>2932</v>
      </c>
      <c r="V421" t="s">
        <v>2751</v>
      </c>
      <c r="X421" t="s">
        <v>1007</v>
      </c>
      <c r="AA421" t="s">
        <v>93</v>
      </c>
      <c r="AC421" t="s">
        <v>95</v>
      </c>
      <c r="AD421" t="s">
        <v>3112</v>
      </c>
      <c r="AE421">
        <v>100</v>
      </c>
      <c r="AH421" t="s">
        <v>3146</v>
      </c>
      <c r="AQ421">
        <v>0</v>
      </c>
      <c r="AS421">
        <v>0</v>
      </c>
      <c r="AT421">
        <v>0</v>
      </c>
      <c r="AW421">
        <v>0</v>
      </c>
      <c r="AZ421">
        <v>0</v>
      </c>
      <c r="BC421">
        <v>0</v>
      </c>
      <c r="BO421">
        <v>0</v>
      </c>
      <c r="BP421">
        <v>0</v>
      </c>
      <c r="BQ421">
        <v>0</v>
      </c>
      <c r="BR421">
        <v>0</v>
      </c>
      <c r="BS421">
        <v>0</v>
      </c>
      <c r="BT421">
        <v>0</v>
      </c>
      <c r="BU421">
        <v>1</v>
      </c>
      <c r="BV421">
        <v>1</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row>
    <row r="422" spans="1:95" hidden="1">
      <c r="A422" t="s">
        <v>3147</v>
      </c>
      <c r="B422" t="s">
        <v>985</v>
      </c>
      <c r="C422" t="s">
        <v>2176</v>
      </c>
      <c r="D422" t="s">
        <v>2176</v>
      </c>
      <c r="E422" t="s">
        <v>146</v>
      </c>
      <c r="F422" t="s">
        <v>3148</v>
      </c>
      <c r="G422">
        <v>735160</v>
      </c>
      <c r="H422">
        <v>0</v>
      </c>
      <c r="I422">
        <f t="shared" si="6"/>
        <v>0</v>
      </c>
      <c r="J422">
        <v>49.011138000000003</v>
      </c>
      <c r="K422">
        <v>19.93</v>
      </c>
      <c r="M422" t="s">
        <v>2944</v>
      </c>
      <c r="O422" t="s">
        <v>3149</v>
      </c>
      <c r="P422" t="s">
        <v>2947</v>
      </c>
      <c r="R422" t="s">
        <v>2948</v>
      </c>
      <c r="S422" t="s">
        <v>3150</v>
      </c>
      <c r="U422" t="s">
        <v>2932</v>
      </c>
      <c r="X422" t="s">
        <v>1007</v>
      </c>
      <c r="AA422" t="s">
        <v>93</v>
      </c>
      <c r="AC422" t="s">
        <v>95</v>
      </c>
      <c r="AD422" t="s">
        <v>2950</v>
      </c>
      <c r="AE422">
        <v>0</v>
      </c>
      <c r="AH422" t="s">
        <v>2441</v>
      </c>
      <c r="AM422" t="s">
        <v>3151</v>
      </c>
      <c r="AQ422">
        <v>0</v>
      </c>
      <c r="AR422" t="s">
        <v>3152</v>
      </c>
      <c r="AS422">
        <v>0</v>
      </c>
      <c r="AT422">
        <v>0</v>
      </c>
      <c r="AW422">
        <v>0</v>
      </c>
      <c r="AZ422">
        <v>0</v>
      </c>
      <c r="BC422">
        <v>0</v>
      </c>
      <c r="BO422">
        <v>0</v>
      </c>
      <c r="BP422">
        <v>0</v>
      </c>
      <c r="BQ422">
        <v>0</v>
      </c>
      <c r="BR422">
        <v>0</v>
      </c>
      <c r="BS422">
        <v>0</v>
      </c>
      <c r="BT422">
        <v>0</v>
      </c>
      <c r="BU422">
        <v>1</v>
      </c>
      <c r="BV422">
        <v>1</v>
      </c>
      <c r="BW422">
        <v>0</v>
      </c>
      <c r="BX422">
        <v>1</v>
      </c>
      <c r="BY422">
        <v>1</v>
      </c>
      <c r="BZ422">
        <v>0</v>
      </c>
      <c r="CA422">
        <v>0</v>
      </c>
      <c r="CB422">
        <v>0</v>
      </c>
      <c r="CC422">
        <v>0</v>
      </c>
      <c r="CD422">
        <v>0</v>
      </c>
      <c r="CE422">
        <v>0</v>
      </c>
      <c r="CF422">
        <v>0</v>
      </c>
      <c r="CG422">
        <v>0</v>
      </c>
      <c r="CH422">
        <v>0</v>
      </c>
      <c r="CI422">
        <v>0</v>
      </c>
      <c r="CJ422">
        <v>0</v>
      </c>
      <c r="CK422">
        <v>0</v>
      </c>
      <c r="CL422">
        <v>0</v>
      </c>
      <c r="CM422">
        <v>0</v>
      </c>
      <c r="CN422">
        <v>0</v>
      </c>
      <c r="CO422">
        <v>0</v>
      </c>
      <c r="CP422">
        <v>0</v>
      </c>
      <c r="CQ422">
        <v>1</v>
      </c>
    </row>
    <row r="423" spans="1:95" hidden="1">
      <c r="A423" t="s">
        <v>3153</v>
      </c>
      <c r="B423" t="s">
        <v>985</v>
      </c>
      <c r="C423" t="s">
        <v>2176</v>
      </c>
      <c r="D423" t="s">
        <v>2176</v>
      </c>
      <c r="E423" t="s">
        <v>146</v>
      </c>
      <c r="F423" t="s">
        <v>3154</v>
      </c>
      <c r="G423">
        <v>24000</v>
      </c>
      <c r="H423">
        <v>0</v>
      </c>
      <c r="I423">
        <f t="shared" si="6"/>
        <v>0</v>
      </c>
      <c r="J423">
        <v>48.820751100000003</v>
      </c>
      <c r="K423">
        <v>20.37</v>
      </c>
      <c r="M423" t="s">
        <v>2944</v>
      </c>
      <c r="O423" t="s">
        <v>3155</v>
      </c>
      <c r="P423" t="s">
        <v>2956</v>
      </c>
      <c r="R423" t="s">
        <v>2948</v>
      </c>
      <c r="S423" t="s">
        <v>3156</v>
      </c>
      <c r="U423" t="s">
        <v>3157</v>
      </c>
      <c r="X423" t="s">
        <v>1007</v>
      </c>
      <c r="AA423" t="s">
        <v>93</v>
      </c>
      <c r="AC423" t="s">
        <v>95</v>
      </c>
      <c r="AD423" t="s">
        <v>2950</v>
      </c>
      <c r="AE423">
        <v>0</v>
      </c>
      <c r="AH423" t="s">
        <v>3158</v>
      </c>
      <c r="AQ423">
        <v>0</v>
      </c>
      <c r="AR423" t="s">
        <v>3159</v>
      </c>
      <c r="AS423">
        <v>0</v>
      </c>
      <c r="AT423">
        <v>0</v>
      </c>
      <c r="AW423">
        <v>0</v>
      </c>
      <c r="AZ423">
        <v>0</v>
      </c>
      <c r="BC423">
        <v>0</v>
      </c>
      <c r="BO423">
        <v>0</v>
      </c>
      <c r="BP423">
        <v>0</v>
      </c>
      <c r="BQ423">
        <v>0</v>
      </c>
      <c r="BR423">
        <v>0</v>
      </c>
      <c r="BS423">
        <v>0</v>
      </c>
      <c r="BT423">
        <v>0</v>
      </c>
      <c r="BU423">
        <v>1</v>
      </c>
      <c r="BV423">
        <v>1</v>
      </c>
      <c r="BW423">
        <v>0</v>
      </c>
      <c r="BX423">
        <v>1</v>
      </c>
      <c r="BY423">
        <v>1</v>
      </c>
      <c r="BZ423">
        <v>0</v>
      </c>
      <c r="CA423">
        <v>0</v>
      </c>
      <c r="CB423">
        <v>0</v>
      </c>
      <c r="CC423">
        <v>0</v>
      </c>
      <c r="CD423">
        <v>0</v>
      </c>
      <c r="CE423">
        <v>0</v>
      </c>
      <c r="CF423">
        <v>0</v>
      </c>
      <c r="CG423">
        <v>0</v>
      </c>
      <c r="CH423">
        <v>0</v>
      </c>
      <c r="CI423">
        <v>0</v>
      </c>
      <c r="CJ423">
        <v>0</v>
      </c>
      <c r="CK423">
        <v>0</v>
      </c>
      <c r="CL423">
        <v>0</v>
      </c>
      <c r="CM423">
        <v>0</v>
      </c>
      <c r="CN423">
        <v>0</v>
      </c>
      <c r="CO423">
        <v>0</v>
      </c>
      <c r="CP423">
        <v>0</v>
      </c>
      <c r="CQ423">
        <v>1</v>
      </c>
    </row>
    <row r="424" spans="1:95" hidden="1">
      <c r="A424" t="s">
        <v>3160</v>
      </c>
      <c r="B424" t="s">
        <v>985</v>
      </c>
      <c r="C424" t="s">
        <v>2176</v>
      </c>
      <c r="D424" t="s">
        <v>2176</v>
      </c>
      <c r="E424" t="s">
        <v>3161</v>
      </c>
      <c r="F424" t="s">
        <v>3162</v>
      </c>
      <c r="G424">
        <v>160000</v>
      </c>
      <c r="H424">
        <v>5.62</v>
      </c>
      <c r="I424">
        <f t="shared" si="6"/>
        <v>899200</v>
      </c>
      <c r="J424">
        <v>49.487110000000001</v>
      </c>
      <c r="K424">
        <v>11.47</v>
      </c>
      <c r="M424" t="s">
        <v>672</v>
      </c>
      <c r="N424" t="s">
        <v>3163</v>
      </c>
      <c r="O424" t="s">
        <v>3164</v>
      </c>
      <c r="P424" t="s">
        <v>547</v>
      </c>
      <c r="Q424">
        <v>91230</v>
      </c>
      <c r="R424" t="s">
        <v>303</v>
      </c>
      <c r="S424" t="s">
        <v>3165</v>
      </c>
      <c r="U424" t="s">
        <v>2909</v>
      </c>
      <c r="X424" t="s">
        <v>1007</v>
      </c>
      <c r="Y424" t="s">
        <v>3166</v>
      </c>
      <c r="Z424" t="s">
        <v>92</v>
      </c>
      <c r="AA424" t="s">
        <v>93</v>
      </c>
      <c r="AC424" t="s">
        <v>112</v>
      </c>
      <c r="AD424" t="s">
        <v>3166</v>
      </c>
      <c r="AE424">
        <v>100</v>
      </c>
      <c r="AH424" t="s">
        <v>3146</v>
      </c>
      <c r="AL424" t="s">
        <v>3167</v>
      </c>
      <c r="AQ424">
        <v>0</v>
      </c>
      <c r="AS424">
        <v>0</v>
      </c>
      <c r="AT424">
        <v>0</v>
      </c>
      <c r="AW424">
        <v>0</v>
      </c>
      <c r="AZ424">
        <v>0</v>
      </c>
      <c r="BC424">
        <v>0</v>
      </c>
      <c r="BO424">
        <v>0</v>
      </c>
      <c r="BP424">
        <v>0</v>
      </c>
      <c r="BQ424">
        <v>0</v>
      </c>
      <c r="BR424">
        <v>0</v>
      </c>
      <c r="BS424">
        <v>0</v>
      </c>
      <c r="BT424">
        <v>0</v>
      </c>
      <c r="BU424">
        <v>1</v>
      </c>
      <c r="BV424">
        <v>1</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row>
    <row r="425" spans="1:95" hidden="1">
      <c r="A425" t="s">
        <v>3168</v>
      </c>
      <c r="B425" t="s">
        <v>985</v>
      </c>
      <c r="C425" t="s">
        <v>2176</v>
      </c>
      <c r="D425" t="s">
        <v>2176</v>
      </c>
      <c r="E425" t="s">
        <v>146</v>
      </c>
      <c r="F425" t="s">
        <v>3169</v>
      </c>
      <c r="G425">
        <v>164000</v>
      </c>
      <c r="H425">
        <v>5.8</v>
      </c>
      <c r="I425">
        <f t="shared" si="6"/>
        <v>951200</v>
      </c>
      <c r="J425">
        <v>50.059739</v>
      </c>
      <c r="K425">
        <v>9.6300000000000008</v>
      </c>
      <c r="M425" t="s">
        <v>672</v>
      </c>
      <c r="N425" t="s">
        <v>3170</v>
      </c>
      <c r="O425" t="s">
        <v>3171</v>
      </c>
      <c r="P425" t="s">
        <v>547</v>
      </c>
      <c r="Q425">
        <v>97737</v>
      </c>
      <c r="R425" t="s">
        <v>303</v>
      </c>
      <c r="S425" t="s">
        <v>3172</v>
      </c>
      <c r="U425" t="s">
        <v>2371</v>
      </c>
      <c r="X425" t="s">
        <v>1007</v>
      </c>
      <c r="Y425" t="s">
        <v>3166</v>
      </c>
      <c r="Z425" t="s">
        <v>92</v>
      </c>
      <c r="AA425" t="s">
        <v>93</v>
      </c>
      <c r="AC425" t="s">
        <v>112</v>
      </c>
      <c r="AD425" t="s">
        <v>3166</v>
      </c>
      <c r="AE425">
        <v>100</v>
      </c>
      <c r="AQ425">
        <v>0</v>
      </c>
      <c r="AS425">
        <v>0</v>
      </c>
      <c r="AT425">
        <v>0</v>
      </c>
      <c r="AW425">
        <v>0</v>
      </c>
      <c r="AZ425">
        <v>0</v>
      </c>
      <c r="BC425">
        <v>0</v>
      </c>
      <c r="BO425">
        <v>0</v>
      </c>
      <c r="BP425">
        <v>0</v>
      </c>
      <c r="BQ425">
        <v>0</v>
      </c>
      <c r="BR425">
        <v>0</v>
      </c>
      <c r="BS425">
        <v>0</v>
      </c>
      <c r="BT425">
        <v>0</v>
      </c>
      <c r="BU425">
        <v>1</v>
      </c>
      <c r="BV425">
        <v>1</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row>
    <row r="426" spans="1:95" hidden="1">
      <c r="A426" t="s">
        <v>3173</v>
      </c>
      <c r="B426" t="s">
        <v>985</v>
      </c>
      <c r="C426" t="s">
        <v>2176</v>
      </c>
      <c r="D426" t="s">
        <v>2176</v>
      </c>
      <c r="E426" t="s">
        <v>146</v>
      </c>
      <c r="F426" t="s">
        <v>3174</v>
      </c>
      <c r="G426">
        <v>49000</v>
      </c>
      <c r="H426">
        <v>11.25</v>
      </c>
      <c r="I426">
        <f t="shared" si="6"/>
        <v>551250</v>
      </c>
      <c r="J426">
        <v>47.848328299999999</v>
      </c>
      <c r="K426">
        <v>11.86</v>
      </c>
      <c r="M426" t="s">
        <v>672</v>
      </c>
      <c r="N426" t="s">
        <v>3175</v>
      </c>
      <c r="O426" t="s">
        <v>3176</v>
      </c>
      <c r="P426" t="s">
        <v>547</v>
      </c>
      <c r="R426" t="s">
        <v>303</v>
      </c>
      <c r="S426" t="s">
        <v>3177</v>
      </c>
      <c r="U426" t="s">
        <v>2972</v>
      </c>
      <c r="V426" t="s">
        <v>2265</v>
      </c>
      <c r="X426" t="s">
        <v>1007</v>
      </c>
      <c r="Y426" t="s">
        <v>3178</v>
      </c>
      <c r="Z426" t="s">
        <v>599</v>
      </c>
      <c r="AA426" t="s">
        <v>93</v>
      </c>
      <c r="AC426" t="s">
        <v>112</v>
      </c>
      <c r="AD426" t="s">
        <v>3178</v>
      </c>
      <c r="AE426">
        <v>0</v>
      </c>
      <c r="AH426" t="s">
        <v>3146</v>
      </c>
      <c r="AQ426">
        <v>0</v>
      </c>
      <c r="AS426">
        <v>0</v>
      </c>
      <c r="AT426">
        <v>0</v>
      </c>
      <c r="AW426">
        <v>0</v>
      </c>
      <c r="AZ426">
        <v>0</v>
      </c>
      <c r="BC426">
        <v>0</v>
      </c>
      <c r="BO426">
        <v>0</v>
      </c>
      <c r="BP426">
        <v>0</v>
      </c>
      <c r="BQ426">
        <v>0</v>
      </c>
      <c r="BR426">
        <v>0</v>
      </c>
      <c r="BS426">
        <v>0</v>
      </c>
      <c r="BT426">
        <v>0</v>
      </c>
      <c r="BU426">
        <v>1</v>
      </c>
      <c r="BV426">
        <v>1</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row>
    <row r="427" spans="1:95" hidden="1">
      <c r="A427" t="s">
        <v>3179</v>
      </c>
      <c r="B427" t="s">
        <v>985</v>
      </c>
      <c r="C427" t="s">
        <v>2176</v>
      </c>
      <c r="D427" t="s">
        <v>2176</v>
      </c>
      <c r="E427" t="s">
        <v>146</v>
      </c>
      <c r="F427" t="s">
        <v>3180</v>
      </c>
      <c r="G427">
        <v>49200</v>
      </c>
      <c r="H427">
        <v>11.25</v>
      </c>
      <c r="I427">
        <f t="shared" si="6"/>
        <v>553500</v>
      </c>
      <c r="J427">
        <v>47.848328299999999</v>
      </c>
      <c r="K427">
        <v>11.86</v>
      </c>
      <c r="M427" t="s">
        <v>672</v>
      </c>
      <c r="N427" t="s">
        <v>3175</v>
      </c>
      <c r="O427" t="s">
        <v>3176</v>
      </c>
      <c r="P427" t="s">
        <v>547</v>
      </c>
      <c r="R427" t="s">
        <v>303</v>
      </c>
      <c r="S427" t="s">
        <v>3181</v>
      </c>
      <c r="U427" t="s">
        <v>2213</v>
      </c>
      <c r="V427" t="s">
        <v>2909</v>
      </c>
      <c r="X427" t="s">
        <v>1007</v>
      </c>
      <c r="Y427" t="s">
        <v>3178</v>
      </c>
      <c r="Z427" t="s">
        <v>599</v>
      </c>
      <c r="AA427" t="s">
        <v>93</v>
      </c>
      <c r="AC427" t="s">
        <v>112</v>
      </c>
      <c r="AD427" t="s">
        <v>3178</v>
      </c>
      <c r="AE427">
        <v>0</v>
      </c>
      <c r="AH427" t="s">
        <v>3182</v>
      </c>
      <c r="AQ427">
        <v>0</v>
      </c>
      <c r="AS427">
        <v>0</v>
      </c>
      <c r="AT427">
        <v>0</v>
      </c>
      <c r="AW427">
        <v>0</v>
      </c>
      <c r="AZ427">
        <v>0</v>
      </c>
      <c r="BC427">
        <v>0</v>
      </c>
      <c r="BO427">
        <v>0</v>
      </c>
      <c r="BP427">
        <v>0</v>
      </c>
      <c r="BQ427">
        <v>0</v>
      </c>
      <c r="BR427">
        <v>0</v>
      </c>
      <c r="BS427">
        <v>0</v>
      </c>
      <c r="BT427">
        <v>0</v>
      </c>
      <c r="BU427">
        <v>1</v>
      </c>
      <c r="BV427">
        <v>1</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row>
    <row r="428" spans="1:95" hidden="1">
      <c r="A428" t="s">
        <v>3183</v>
      </c>
      <c r="B428" t="s">
        <v>985</v>
      </c>
      <c r="C428" t="s">
        <v>2176</v>
      </c>
      <c r="D428" t="s">
        <v>2176</v>
      </c>
      <c r="E428" t="s">
        <v>146</v>
      </c>
      <c r="F428" t="s">
        <v>3184</v>
      </c>
      <c r="G428">
        <v>99000</v>
      </c>
      <c r="H428">
        <v>3</v>
      </c>
      <c r="I428">
        <f t="shared" si="6"/>
        <v>297000</v>
      </c>
      <c r="J428">
        <v>49.529868999999998</v>
      </c>
      <c r="K428">
        <v>12.29</v>
      </c>
      <c r="M428" t="s">
        <v>672</v>
      </c>
      <c r="N428" t="s">
        <v>3185</v>
      </c>
      <c r="O428" t="s">
        <v>3186</v>
      </c>
      <c r="P428" t="s">
        <v>547</v>
      </c>
      <c r="Q428" t="s">
        <v>3187</v>
      </c>
      <c r="R428" t="s">
        <v>303</v>
      </c>
      <c r="S428" t="s">
        <v>3188</v>
      </c>
      <c r="U428" t="s">
        <v>2299</v>
      </c>
      <c r="X428" t="s">
        <v>1007</v>
      </c>
      <c r="Y428" t="s">
        <v>3189</v>
      </c>
      <c r="Z428" t="s">
        <v>92</v>
      </c>
      <c r="AA428" t="s">
        <v>93</v>
      </c>
      <c r="AC428" t="s">
        <v>112</v>
      </c>
      <c r="AD428" t="s">
        <v>3189</v>
      </c>
      <c r="AE428">
        <v>100</v>
      </c>
      <c r="AK428" t="s">
        <v>3081</v>
      </c>
      <c r="AL428" t="s">
        <v>3190</v>
      </c>
      <c r="AQ428">
        <v>0</v>
      </c>
      <c r="AS428">
        <v>0</v>
      </c>
      <c r="AT428">
        <v>0</v>
      </c>
      <c r="AW428">
        <v>0</v>
      </c>
      <c r="AZ428">
        <v>0</v>
      </c>
      <c r="BC428">
        <v>0</v>
      </c>
      <c r="BO428">
        <v>0</v>
      </c>
      <c r="BP428">
        <v>0</v>
      </c>
      <c r="BQ428">
        <v>0</v>
      </c>
      <c r="BR428">
        <v>0</v>
      </c>
      <c r="BS428">
        <v>0</v>
      </c>
      <c r="BT428">
        <v>0</v>
      </c>
      <c r="BU428">
        <v>1</v>
      </c>
      <c r="BV428">
        <v>1</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row>
    <row r="429" spans="1:95" hidden="1">
      <c r="A429" t="s">
        <v>3191</v>
      </c>
      <c r="B429" t="s">
        <v>985</v>
      </c>
      <c r="C429" t="s">
        <v>2176</v>
      </c>
      <c r="D429" t="s">
        <v>2176</v>
      </c>
      <c r="E429" t="s">
        <v>146</v>
      </c>
      <c r="F429" t="s">
        <v>3192</v>
      </c>
      <c r="G429">
        <v>44000</v>
      </c>
      <c r="H429">
        <v>4.5</v>
      </c>
      <c r="I429">
        <f t="shared" si="6"/>
        <v>198000</v>
      </c>
      <c r="J429">
        <v>48.6559308</v>
      </c>
      <c r="K429">
        <v>8.33</v>
      </c>
      <c r="M429" t="s">
        <v>672</v>
      </c>
      <c r="N429" t="s">
        <v>3193</v>
      </c>
      <c r="O429" t="s">
        <v>3194</v>
      </c>
      <c r="P429" t="s">
        <v>3195</v>
      </c>
      <c r="R429" t="s">
        <v>303</v>
      </c>
      <c r="S429" t="s">
        <v>3196</v>
      </c>
      <c r="T429" t="s">
        <v>3197</v>
      </c>
      <c r="X429" t="s">
        <v>1007</v>
      </c>
      <c r="Y429" t="s">
        <v>3198</v>
      </c>
      <c r="Z429" t="s">
        <v>92</v>
      </c>
      <c r="AA429" t="s">
        <v>93</v>
      </c>
      <c r="AC429" t="s">
        <v>112</v>
      </c>
      <c r="AD429" t="s">
        <v>2326</v>
      </c>
      <c r="AE429">
        <v>0</v>
      </c>
      <c r="AQ429">
        <v>0</v>
      </c>
      <c r="AS429">
        <v>0</v>
      </c>
      <c r="AT429">
        <v>0</v>
      </c>
      <c r="AW429">
        <v>0</v>
      </c>
      <c r="AZ429">
        <v>0</v>
      </c>
      <c r="BC429">
        <v>0</v>
      </c>
      <c r="BO429">
        <v>0</v>
      </c>
      <c r="BP429">
        <v>0</v>
      </c>
      <c r="BQ429">
        <v>0</v>
      </c>
      <c r="BR429">
        <v>0</v>
      </c>
      <c r="BS429">
        <v>0</v>
      </c>
      <c r="BT429">
        <v>0</v>
      </c>
      <c r="BU429">
        <v>1</v>
      </c>
      <c r="BV429">
        <v>1</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row>
    <row r="430" spans="1:95" hidden="1">
      <c r="A430" t="s">
        <v>3199</v>
      </c>
      <c r="B430" t="s">
        <v>985</v>
      </c>
      <c r="C430" t="s">
        <v>2176</v>
      </c>
      <c r="D430" t="s">
        <v>2176</v>
      </c>
      <c r="E430" t="s">
        <v>146</v>
      </c>
      <c r="F430" t="s">
        <v>3200</v>
      </c>
      <c r="G430">
        <v>7420</v>
      </c>
      <c r="H430">
        <v>0</v>
      </c>
      <c r="I430">
        <f t="shared" si="6"/>
        <v>0</v>
      </c>
      <c r="J430">
        <v>51.351040400000002</v>
      </c>
      <c r="K430">
        <v>7.97</v>
      </c>
      <c r="M430" t="s">
        <v>672</v>
      </c>
      <c r="N430" t="s">
        <v>3201</v>
      </c>
      <c r="O430" t="s">
        <v>3202</v>
      </c>
      <c r="P430" t="s">
        <v>3203</v>
      </c>
      <c r="R430" t="s">
        <v>303</v>
      </c>
      <c r="S430" t="s">
        <v>3204</v>
      </c>
      <c r="T430" t="s">
        <v>3197</v>
      </c>
      <c r="X430" t="s">
        <v>1007</v>
      </c>
      <c r="AA430" t="s">
        <v>93</v>
      </c>
      <c r="AC430" t="s">
        <v>95</v>
      </c>
      <c r="AD430" t="s">
        <v>3205</v>
      </c>
      <c r="AE430">
        <v>100</v>
      </c>
      <c r="AQ430">
        <v>0</v>
      </c>
      <c r="AR430" t="s">
        <v>3206</v>
      </c>
      <c r="AS430">
        <v>0</v>
      </c>
      <c r="AT430">
        <v>0</v>
      </c>
      <c r="AW430">
        <v>0</v>
      </c>
      <c r="AZ430">
        <v>0</v>
      </c>
      <c r="BC430">
        <v>0</v>
      </c>
      <c r="BO430">
        <v>0</v>
      </c>
      <c r="BP430">
        <v>0</v>
      </c>
      <c r="BQ430">
        <v>0</v>
      </c>
      <c r="BR430">
        <v>0</v>
      </c>
      <c r="BS430">
        <v>0</v>
      </c>
      <c r="BT430">
        <v>0</v>
      </c>
      <c r="BU430">
        <v>1</v>
      </c>
      <c r="BV430">
        <v>1</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row>
    <row r="431" spans="1:95" hidden="1">
      <c r="A431" t="s">
        <v>3207</v>
      </c>
      <c r="B431" t="s">
        <v>985</v>
      </c>
      <c r="C431" t="s">
        <v>2176</v>
      </c>
      <c r="D431" t="s">
        <v>2176</v>
      </c>
      <c r="E431" t="s">
        <v>146</v>
      </c>
      <c r="F431" t="s">
        <v>3208</v>
      </c>
      <c r="G431">
        <v>35000</v>
      </c>
      <c r="H431">
        <v>3</v>
      </c>
      <c r="I431">
        <f t="shared" si="6"/>
        <v>105000</v>
      </c>
      <c r="J431">
        <v>49.552216000000001</v>
      </c>
      <c r="K431">
        <v>12.28</v>
      </c>
      <c r="M431" t="s">
        <v>672</v>
      </c>
      <c r="N431" t="s">
        <v>3209</v>
      </c>
      <c r="O431" t="s">
        <v>3210</v>
      </c>
      <c r="P431" t="s">
        <v>547</v>
      </c>
      <c r="Q431">
        <v>92723</v>
      </c>
      <c r="R431" t="s">
        <v>303</v>
      </c>
      <c r="S431" t="s">
        <v>3188</v>
      </c>
      <c r="U431" t="s">
        <v>3211</v>
      </c>
      <c r="X431" t="s">
        <v>1007</v>
      </c>
      <c r="Y431" t="s">
        <v>3189</v>
      </c>
      <c r="Z431" t="s">
        <v>92</v>
      </c>
      <c r="AA431" t="s">
        <v>93</v>
      </c>
      <c r="AC431" t="s">
        <v>112</v>
      </c>
      <c r="AD431" t="s">
        <v>3189</v>
      </c>
      <c r="AE431">
        <v>100</v>
      </c>
      <c r="AK431" t="s">
        <v>3081</v>
      </c>
      <c r="AL431" t="s">
        <v>3190</v>
      </c>
      <c r="AQ431">
        <v>0</v>
      </c>
      <c r="AS431">
        <v>0</v>
      </c>
      <c r="AT431">
        <v>0</v>
      </c>
      <c r="AW431">
        <v>0</v>
      </c>
      <c r="AZ431">
        <v>0</v>
      </c>
      <c r="BC431">
        <v>0</v>
      </c>
      <c r="BO431">
        <v>0</v>
      </c>
      <c r="BP431">
        <v>0</v>
      </c>
      <c r="BQ431">
        <v>0</v>
      </c>
      <c r="BR431">
        <v>0</v>
      </c>
      <c r="BS431">
        <v>0</v>
      </c>
      <c r="BT431">
        <v>0</v>
      </c>
      <c r="BU431">
        <v>1</v>
      </c>
      <c r="BV431">
        <v>1</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row>
    <row r="432" spans="1:95" hidden="1">
      <c r="A432" t="s">
        <v>3212</v>
      </c>
      <c r="B432" t="s">
        <v>985</v>
      </c>
      <c r="C432" t="s">
        <v>2176</v>
      </c>
      <c r="D432" t="s">
        <v>2176</v>
      </c>
      <c r="E432" t="s">
        <v>146</v>
      </c>
      <c r="F432" t="s">
        <v>3213</v>
      </c>
      <c r="G432">
        <v>140000</v>
      </c>
      <c r="H432">
        <v>3.4</v>
      </c>
      <c r="I432">
        <f t="shared" si="6"/>
        <v>476000</v>
      </c>
      <c r="J432">
        <v>51.162446799999998</v>
      </c>
      <c r="K432">
        <v>9.06</v>
      </c>
      <c r="M432" t="s">
        <v>672</v>
      </c>
      <c r="N432" t="s">
        <v>3214</v>
      </c>
      <c r="O432" t="s">
        <v>3215</v>
      </c>
      <c r="P432" t="s">
        <v>3008</v>
      </c>
      <c r="R432" t="s">
        <v>303</v>
      </c>
      <c r="S432" t="s">
        <v>3216</v>
      </c>
      <c r="U432" t="s">
        <v>3217</v>
      </c>
      <c r="V432" t="s">
        <v>3218</v>
      </c>
      <c r="X432" t="s">
        <v>1007</v>
      </c>
      <c r="Y432" t="s">
        <v>3166</v>
      </c>
      <c r="Z432" t="s">
        <v>92</v>
      </c>
      <c r="AA432" t="s">
        <v>93</v>
      </c>
      <c r="AC432" t="s">
        <v>112</v>
      </c>
      <c r="AD432" t="s">
        <v>3166</v>
      </c>
      <c r="AE432">
        <v>100</v>
      </c>
      <c r="AK432" t="s">
        <v>3219</v>
      </c>
      <c r="AQ432">
        <v>0</v>
      </c>
      <c r="AS432">
        <v>0</v>
      </c>
      <c r="AT432">
        <v>0</v>
      </c>
      <c r="AW432">
        <v>0</v>
      </c>
      <c r="AZ432">
        <v>0</v>
      </c>
      <c r="BC432">
        <v>0</v>
      </c>
      <c r="BO432">
        <v>0</v>
      </c>
      <c r="BP432">
        <v>0</v>
      </c>
      <c r="BQ432">
        <v>0</v>
      </c>
      <c r="BR432">
        <v>0</v>
      </c>
      <c r="BS432">
        <v>0</v>
      </c>
      <c r="BT432">
        <v>0</v>
      </c>
      <c r="BU432">
        <v>1</v>
      </c>
      <c r="BV432">
        <v>1</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row>
    <row r="433" spans="1:95" hidden="1">
      <c r="A433" t="s">
        <v>3220</v>
      </c>
      <c r="B433" t="s">
        <v>985</v>
      </c>
      <c r="C433" t="s">
        <v>2176</v>
      </c>
      <c r="D433" t="s">
        <v>2176</v>
      </c>
      <c r="E433" t="s">
        <v>146</v>
      </c>
      <c r="F433" t="s">
        <v>3221</v>
      </c>
      <c r="G433">
        <v>480000</v>
      </c>
      <c r="H433">
        <v>7.17</v>
      </c>
      <c r="I433">
        <f t="shared" si="6"/>
        <v>3441600</v>
      </c>
      <c r="J433">
        <v>51.162446799999998</v>
      </c>
      <c r="K433">
        <v>9.06</v>
      </c>
      <c r="M433" t="s">
        <v>672</v>
      </c>
      <c r="N433" t="s">
        <v>3214</v>
      </c>
      <c r="O433" t="s">
        <v>3215</v>
      </c>
      <c r="P433" t="s">
        <v>3008</v>
      </c>
      <c r="R433" t="s">
        <v>303</v>
      </c>
      <c r="S433" t="s">
        <v>3216</v>
      </c>
      <c r="U433" t="s">
        <v>2413</v>
      </c>
      <c r="V433" t="s">
        <v>2751</v>
      </c>
      <c r="X433" t="s">
        <v>1007</v>
      </c>
      <c r="Y433" t="s">
        <v>3166</v>
      </c>
      <c r="Z433" t="s">
        <v>92</v>
      </c>
      <c r="AA433" t="s">
        <v>93</v>
      </c>
      <c r="AC433" t="s">
        <v>112</v>
      </c>
      <c r="AD433" t="s">
        <v>3166</v>
      </c>
      <c r="AE433">
        <v>100</v>
      </c>
      <c r="AK433" t="s">
        <v>3219</v>
      </c>
      <c r="AQ433">
        <v>0</v>
      </c>
      <c r="AS433">
        <v>0</v>
      </c>
      <c r="AT433">
        <v>0</v>
      </c>
      <c r="AW433">
        <v>0</v>
      </c>
      <c r="AZ433">
        <v>0</v>
      </c>
      <c r="BC433">
        <v>0</v>
      </c>
      <c r="BO433">
        <v>0</v>
      </c>
      <c r="BP433">
        <v>0</v>
      </c>
      <c r="BQ433">
        <v>0</v>
      </c>
      <c r="BR433">
        <v>0</v>
      </c>
      <c r="BS433">
        <v>0</v>
      </c>
      <c r="BT433">
        <v>0</v>
      </c>
      <c r="BU433">
        <v>1</v>
      </c>
      <c r="BV433">
        <v>1</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row>
    <row r="434" spans="1:95" hidden="1">
      <c r="A434" t="s">
        <v>3222</v>
      </c>
      <c r="B434" t="s">
        <v>985</v>
      </c>
      <c r="C434" t="s">
        <v>2176</v>
      </c>
      <c r="D434" t="s">
        <v>2176</v>
      </c>
      <c r="E434" t="s">
        <v>146</v>
      </c>
      <c r="F434" t="s">
        <v>3223</v>
      </c>
      <c r="G434">
        <v>11000</v>
      </c>
      <c r="H434">
        <v>0</v>
      </c>
      <c r="I434">
        <f t="shared" si="6"/>
        <v>0</v>
      </c>
      <c r="J434">
        <v>44.103551699999997</v>
      </c>
      <c r="K434">
        <v>2.69</v>
      </c>
      <c r="M434" t="s">
        <v>672</v>
      </c>
      <c r="N434" t="s">
        <v>3224</v>
      </c>
      <c r="O434" t="s">
        <v>3225</v>
      </c>
      <c r="P434" t="s">
        <v>3226</v>
      </c>
      <c r="Q434">
        <v>12430</v>
      </c>
      <c r="R434" t="s">
        <v>172</v>
      </c>
      <c r="S434" t="s">
        <v>3227</v>
      </c>
      <c r="U434" t="s">
        <v>3228</v>
      </c>
      <c r="X434" t="s">
        <v>1007</v>
      </c>
      <c r="Y434" t="s">
        <v>3056</v>
      </c>
      <c r="Z434" t="s">
        <v>92</v>
      </c>
      <c r="AA434" t="s">
        <v>93</v>
      </c>
      <c r="AC434" t="s">
        <v>112</v>
      </c>
      <c r="AD434" t="s">
        <v>3056</v>
      </c>
      <c r="AE434">
        <v>100</v>
      </c>
      <c r="AL434" t="s">
        <v>3056</v>
      </c>
      <c r="AQ434">
        <v>0</v>
      </c>
      <c r="AR434" t="s">
        <v>3229</v>
      </c>
      <c r="AS434">
        <v>0</v>
      </c>
      <c r="AT434">
        <v>0</v>
      </c>
      <c r="AW434">
        <v>0</v>
      </c>
      <c r="AZ434">
        <v>0</v>
      </c>
      <c r="BC434">
        <v>0</v>
      </c>
      <c r="BO434">
        <v>0</v>
      </c>
      <c r="BP434">
        <v>0</v>
      </c>
      <c r="BQ434">
        <v>0</v>
      </c>
      <c r="BR434">
        <v>0</v>
      </c>
      <c r="BS434">
        <v>0</v>
      </c>
      <c r="BT434">
        <v>0</v>
      </c>
      <c r="BU434">
        <v>1</v>
      </c>
      <c r="BV434">
        <v>1</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0</v>
      </c>
    </row>
    <row r="435" spans="1:95" hidden="1">
      <c r="A435" t="s">
        <v>3230</v>
      </c>
      <c r="B435" t="s">
        <v>985</v>
      </c>
      <c r="C435" t="s">
        <v>2176</v>
      </c>
      <c r="D435" t="s">
        <v>2176</v>
      </c>
      <c r="E435" t="s">
        <v>146</v>
      </c>
      <c r="F435" t="s">
        <v>3231</v>
      </c>
      <c r="G435">
        <v>445000</v>
      </c>
      <c r="H435">
        <v>0</v>
      </c>
      <c r="I435">
        <f t="shared" si="6"/>
        <v>0</v>
      </c>
      <c r="J435">
        <v>44.059564999999999</v>
      </c>
      <c r="K435">
        <v>2.77</v>
      </c>
      <c r="M435" t="s">
        <v>672</v>
      </c>
      <c r="O435" t="s">
        <v>3232</v>
      </c>
      <c r="P435" t="s">
        <v>3226</v>
      </c>
      <c r="R435" t="s">
        <v>172</v>
      </c>
      <c r="S435" t="s">
        <v>3233</v>
      </c>
      <c r="U435" t="s">
        <v>2972</v>
      </c>
      <c r="X435" t="s">
        <v>1007</v>
      </c>
      <c r="Y435" t="s">
        <v>3056</v>
      </c>
      <c r="Z435" t="s">
        <v>92</v>
      </c>
      <c r="AA435" t="s">
        <v>93</v>
      </c>
      <c r="AC435" t="s">
        <v>112</v>
      </c>
      <c r="AD435" t="s">
        <v>3056</v>
      </c>
      <c r="AE435">
        <v>100</v>
      </c>
      <c r="AH435" t="s">
        <v>3234</v>
      </c>
      <c r="AL435" t="s">
        <v>3056</v>
      </c>
      <c r="AQ435">
        <v>0</v>
      </c>
      <c r="AR435" t="s">
        <v>3235</v>
      </c>
      <c r="AS435">
        <v>0</v>
      </c>
      <c r="AT435">
        <v>0</v>
      </c>
      <c r="AW435">
        <v>0</v>
      </c>
      <c r="AZ435">
        <v>0</v>
      </c>
      <c r="BC435">
        <v>0</v>
      </c>
      <c r="BO435">
        <v>0</v>
      </c>
      <c r="BP435">
        <v>0</v>
      </c>
      <c r="BQ435">
        <v>0</v>
      </c>
      <c r="BR435">
        <v>0</v>
      </c>
      <c r="BS435">
        <v>0</v>
      </c>
      <c r="BT435">
        <v>0</v>
      </c>
      <c r="BU435">
        <v>1</v>
      </c>
      <c r="BV435">
        <v>1</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row>
    <row r="436" spans="1:95" hidden="1">
      <c r="A436" t="s">
        <v>3236</v>
      </c>
      <c r="B436" t="s">
        <v>985</v>
      </c>
      <c r="C436" t="s">
        <v>2176</v>
      </c>
      <c r="D436" t="s">
        <v>2176</v>
      </c>
      <c r="E436" t="s">
        <v>146</v>
      </c>
      <c r="F436" t="s">
        <v>3237</v>
      </c>
      <c r="G436">
        <v>48000</v>
      </c>
      <c r="H436">
        <v>0</v>
      </c>
      <c r="I436">
        <f t="shared" si="6"/>
        <v>0</v>
      </c>
      <c r="J436">
        <v>45.104179999999999</v>
      </c>
      <c r="K436">
        <v>1.95</v>
      </c>
      <c r="M436" t="s">
        <v>672</v>
      </c>
      <c r="N436" t="s">
        <v>3238</v>
      </c>
      <c r="O436" t="s">
        <v>3239</v>
      </c>
      <c r="P436" t="s">
        <v>3240</v>
      </c>
      <c r="R436" t="s">
        <v>172</v>
      </c>
      <c r="S436" t="s">
        <v>3241</v>
      </c>
      <c r="U436" t="s">
        <v>2585</v>
      </c>
      <c r="X436" t="s">
        <v>1007</v>
      </c>
      <c r="Y436" t="s">
        <v>3056</v>
      </c>
      <c r="Z436" t="s">
        <v>92</v>
      </c>
      <c r="AA436" t="s">
        <v>93</v>
      </c>
      <c r="AC436" t="s">
        <v>112</v>
      </c>
      <c r="AD436" t="s">
        <v>3056</v>
      </c>
      <c r="AE436">
        <v>0</v>
      </c>
      <c r="AH436" t="s">
        <v>3242</v>
      </c>
      <c r="AL436" t="s">
        <v>3056</v>
      </c>
      <c r="AQ436">
        <v>0</v>
      </c>
      <c r="AS436">
        <v>0</v>
      </c>
      <c r="AT436">
        <v>0</v>
      </c>
      <c r="AW436">
        <v>0</v>
      </c>
      <c r="AZ436">
        <v>0</v>
      </c>
      <c r="BC436">
        <v>0</v>
      </c>
      <c r="BO436">
        <v>0</v>
      </c>
      <c r="BP436">
        <v>0</v>
      </c>
      <c r="BQ436">
        <v>0</v>
      </c>
      <c r="BR436">
        <v>0</v>
      </c>
      <c r="BS436">
        <v>0</v>
      </c>
      <c r="BT436">
        <v>0</v>
      </c>
      <c r="BU436">
        <v>1</v>
      </c>
      <c r="BV436">
        <v>1</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row>
    <row r="437" spans="1:95" hidden="1">
      <c r="A437" t="s">
        <v>3243</v>
      </c>
      <c r="B437" t="s">
        <v>985</v>
      </c>
      <c r="C437" t="s">
        <v>2176</v>
      </c>
      <c r="D437" t="s">
        <v>2176</v>
      </c>
      <c r="E437" t="s">
        <v>146</v>
      </c>
      <c r="F437" t="s">
        <v>3244</v>
      </c>
      <c r="G437">
        <v>910000</v>
      </c>
      <c r="H437">
        <v>0</v>
      </c>
      <c r="I437">
        <f t="shared" si="6"/>
        <v>0</v>
      </c>
      <c r="J437">
        <v>44.709426000000001</v>
      </c>
      <c r="K437">
        <v>2.64</v>
      </c>
      <c r="M437" t="s">
        <v>2944</v>
      </c>
      <c r="O437" t="s">
        <v>3245</v>
      </c>
      <c r="P437" t="s">
        <v>3226</v>
      </c>
      <c r="R437" t="s">
        <v>172</v>
      </c>
      <c r="S437" t="s">
        <v>3246</v>
      </c>
      <c r="U437" t="s">
        <v>3247</v>
      </c>
      <c r="V437" t="s">
        <v>3248</v>
      </c>
      <c r="X437" t="s">
        <v>1007</v>
      </c>
      <c r="Y437" t="s">
        <v>3056</v>
      </c>
      <c r="Z437" t="s">
        <v>92</v>
      </c>
      <c r="AA437" t="s">
        <v>93</v>
      </c>
      <c r="AC437" t="s">
        <v>112</v>
      </c>
      <c r="AD437" t="s">
        <v>3056</v>
      </c>
      <c r="AE437">
        <v>100</v>
      </c>
      <c r="AL437" t="s">
        <v>3056</v>
      </c>
      <c r="AQ437">
        <v>0</v>
      </c>
      <c r="AS437">
        <v>0</v>
      </c>
      <c r="AT437">
        <v>0</v>
      </c>
      <c r="AW437">
        <v>0</v>
      </c>
      <c r="AZ437">
        <v>0</v>
      </c>
      <c r="BC437">
        <v>0</v>
      </c>
      <c r="BO437">
        <v>0</v>
      </c>
      <c r="BP437">
        <v>0</v>
      </c>
      <c r="BQ437">
        <v>0</v>
      </c>
      <c r="BR437">
        <v>0</v>
      </c>
      <c r="BS437">
        <v>0</v>
      </c>
      <c r="BT437">
        <v>0</v>
      </c>
      <c r="BU437">
        <v>1</v>
      </c>
      <c r="BV437">
        <v>1</v>
      </c>
      <c r="BW437">
        <v>0</v>
      </c>
      <c r="BX437">
        <v>1</v>
      </c>
      <c r="BY437">
        <v>1</v>
      </c>
      <c r="BZ437">
        <v>0</v>
      </c>
      <c r="CA437">
        <v>0</v>
      </c>
      <c r="CB437">
        <v>0</v>
      </c>
      <c r="CC437">
        <v>0</v>
      </c>
      <c r="CD437">
        <v>0</v>
      </c>
      <c r="CE437">
        <v>0</v>
      </c>
      <c r="CF437">
        <v>0</v>
      </c>
      <c r="CG437">
        <v>0</v>
      </c>
      <c r="CH437">
        <v>0</v>
      </c>
      <c r="CI437">
        <v>0</v>
      </c>
      <c r="CJ437">
        <v>0</v>
      </c>
      <c r="CK437">
        <v>0</v>
      </c>
      <c r="CL437">
        <v>0</v>
      </c>
      <c r="CM437">
        <v>0</v>
      </c>
      <c r="CN437">
        <v>0</v>
      </c>
      <c r="CO437">
        <v>0</v>
      </c>
      <c r="CP437">
        <v>0</v>
      </c>
      <c r="CQ437">
        <v>1</v>
      </c>
    </row>
    <row r="438" spans="1:95" hidden="1">
      <c r="A438" t="s">
        <v>3249</v>
      </c>
      <c r="B438" t="s">
        <v>985</v>
      </c>
      <c r="C438" t="s">
        <v>2176</v>
      </c>
      <c r="D438" t="s">
        <v>2176</v>
      </c>
      <c r="E438" t="s">
        <v>146</v>
      </c>
      <c r="F438" t="s">
        <v>3250</v>
      </c>
      <c r="G438">
        <v>800000</v>
      </c>
      <c r="H438">
        <v>0</v>
      </c>
      <c r="I438">
        <f t="shared" si="6"/>
        <v>0</v>
      </c>
      <c r="J438">
        <v>49.921804100000003</v>
      </c>
      <c r="K438">
        <v>4.5999999999999996</v>
      </c>
      <c r="M438" t="s">
        <v>2944</v>
      </c>
      <c r="N438" t="s">
        <v>3251</v>
      </c>
      <c r="O438" t="s">
        <v>3252</v>
      </c>
      <c r="P438" t="s">
        <v>3253</v>
      </c>
      <c r="R438" t="s">
        <v>172</v>
      </c>
      <c r="S438" t="s">
        <v>3254</v>
      </c>
      <c r="U438" t="s">
        <v>2371</v>
      </c>
      <c r="X438" t="s">
        <v>1007</v>
      </c>
      <c r="Y438" t="s">
        <v>3056</v>
      </c>
      <c r="Z438" t="s">
        <v>92</v>
      </c>
      <c r="AA438" t="s">
        <v>93</v>
      </c>
      <c r="AC438" t="s">
        <v>112</v>
      </c>
      <c r="AD438" t="s">
        <v>3056</v>
      </c>
      <c r="AE438">
        <v>100</v>
      </c>
      <c r="AH438" t="s">
        <v>3255</v>
      </c>
      <c r="AL438" t="s">
        <v>3056</v>
      </c>
      <c r="AQ438">
        <v>0</v>
      </c>
      <c r="AR438" t="s">
        <v>3256</v>
      </c>
      <c r="AS438">
        <v>0</v>
      </c>
      <c r="AT438">
        <v>0</v>
      </c>
      <c r="AW438">
        <v>0</v>
      </c>
      <c r="AZ438">
        <v>0</v>
      </c>
      <c r="BC438">
        <v>0</v>
      </c>
      <c r="BO438">
        <v>0</v>
      </c>
      <c r="BP438">
        <v>0</v>
      </c>
      <c r="BQ438">
        <v>0</v>
      </c>
      <c r="BR438">
        <v>0</v>
      </c>
      <c r="BS438">
        <v>0</v>
      </c>
      <c r="BT438">
        <v>0</v>
      </c>
      <c r="BU438">
        <v>1</v>
      </c>
      <c r="BV438">
        <v>1</v>
      </c>
      <c r="BW438">
        <v>0</v>
      </c>
      <c r="BX438">
        <v>1</v>
      </c>
      <c r="BY438">
        <v>1</v>
      </c>
      <c r="BZ438">
        <v>0</v>
      </c>
      <c r="CA438">
        <v>0</v>
      </c>
      <c r="CB438">
        <v>0</v>
      </c>
      <c r="CC438">
        <v>0</v>
      </c>
      <c r="CD438">
        <v>0</v>
      </c>
      <c r="CE438">
        <v>0</v>
      </c>
      <c r="CF438">
        <v>0</v>
      </c>
      <c r="CG438">
        <v>0</v>
      </c>
      <c r="CH438">
        <v>0</v>
      </c>
      <c r="CI438">
        <v>0</v>
      </c>
      <c r="CJ438">
        <v>0</v>
      </c>
      <c r="CK438">
        <v>0</v>
      </c>
      <c r="CL438">
        <v>0</v>
      </c>
      <c r="CM438">
        <v>0</v>
      </c>
      <c r="CN438">
        <v>0</v>
      </c>
      <c r="CO438">
        <v>0</v>
      </c>
      <c r="CP438">
        <v>0</v>
      </c>
      <c r="CQ438">
        <v>1</v>
      </c>
    </row>
    <row r="439" spans="1:95" hidden="1">
      <c r="A439" t="s">
        <v>3257</v>
      </c>
      <c r="B439" t="s">
        <v>985</v>
      </c>
      <c r="C439" t="s">
        <v>2176</v>
      </c>
      <c r="D439" t="s">
        <v>2176</v>
      </c>
      <c r="E439" t="s">
        <v>146</v>
      </c>
      <c r="F439" t="s">
        <v>3258</v>
      </c>
      <c r="G439">
        <v>748000</v>
      </c>
      <c r="H439">
        <v>0</v>
      </c>
      <c r="I439">
        <f t="shared" si="6"/>
        <v>0</v>
      </c>
      <c r="J439">
        <v>45.183413999999999</v>
      </c>
      <c r="K439">
        <v>6.48</v>
      </c>
      <c r="M439" t="s">
        <v>2944</v>
      </c>
      <c r="N439" t="s">
        <v>3259</v>
      </c>
      <c r="O439" t="s">
        <v>3260</v>
      </c>
      <c r="P439" t="s">
        <v>3062</v>
      </c>
      <c r="R439" t="s">
        <v>172</v>
      </c>
      <c r="S439" t="s">
        <v>3261</v>
      </c>
      <c r="U439" t="s">
        <v>2420</v>
      </c>
      <c r="X439" t="s">
        <v>1007</v>
      </c>
      <c r="Y439" t="s">
        <v>3056</v>
      </c>
      <c r="Z439" t="s">
        <v>92</v>
      </c>
      <c r="AA439" t="s">
        <v>93</v>
      </c>
      <c r="AC439" t="s">
        <v>112</v>
      </c>
      <c r="AD439" t="s">
        <v>3056</v>
      </c>
      <c r="AE439">
        <v>0</v>
      </c>
      <c r="AH439" t="s">
        <v>2539</v>
      </c>
      <c r="AL439" t="s">
        <v>3056</v>
      </c>
      <c r="AQ439">
        <v>0</v>
      </c>
      <c r="AR439" t="s">
        <v>3262</v>
      </c>
      <c r="AS439">
        <v>0</v>
      </c>
      <c r="AT439">
        <v>0</v>
      </c>
      <c r="AW439">
        <v>0</v>
      </c>
      <c r="AZ439">
        <v>0</v>
      </c>
      <c r="BC439">
        <v>0</v>
      </c>
      <c r="BO439">
        <v>0</v>
      </c>
      <c r="BP439">
        <v>0</v>
      </c>
      <c r="BQ439">
        <v>0</v>
      </c>
      <c r="BR439">
        <v>0</v>
      </c>
      <c r="BS439">
        <v>0</v>
      </c>
      <c r="BT439">
        <v>0</v>
      </c>
      <c r="BU439">
        <v>1</v>
      </c>
      <c r="BV439">
        <v>1</v>
      </c>
      <c r="BW439">
        <v>0</v>
      </c>
      <c r="BX439">
        <v>1</v>
      </c>
      <c r="BY439">
        <v>1</v>
      </c>
      <c r="BZ439">
        <v>0</v>
      </c>
      <c r="CA439">
        <v>0</v>
      </c>
      <c r="CB439">
        <v>0</v>
      </c>
      <c r="CC439">
        <v>0</v>
      </c>
      <c r="CD439">
        <v>0</v>
      </c>
      <c r="CE439">
        <v>0</v>
      </c>
      <c r="CF439">
        <v>0</v>
      </c>
      <c r="CG439">
        <v>0</v>
      </c>
      <c r="CH439">
        <v>0</v>
      </c>
      <c r="CI439">
        <v>0</v>
      </c>
      <c r="CJ439">
        <v>0</v>
      </c>
      <c r="CK439">
        <v>0</v>
      </c>
      <c r="CL439">
        <v>0</v>
      </c>
      <c r="CM439">
        <v>0</v>
      </c>
      <c r="CN439">
        <v>0</v>
      </c>
      <c r="CO439">
        <v>0</v>
      </c>
      <c r="CP439">
        <v>0</v>
      </c>
      <c r="CQ439">
        <v>1</v>
      </c>
    </row>
    <row r="440" spans="1:95" hidden="1">
      <c r="A440" t="s">
        <v>3263</v>
      </c>
      <c r="B440" t="s">
        <v>985</v>
      </c>
      <c r="C440" t="s">
        <v>2176</v>
      </c>
      <c r="D440" t="s">
        <v>2176</v>
      </c>
      <c r="E440" t="s">
        <v>146</v>
      </c>
      <c r="F440" t="s">
        <v>3264</v>
      </c>
      <c r="G440">
        <v>1500000</v>
      </c>
      <c r="H440">
        <v>0</v>
      </c>
      <c r="I440">
        <f t="shared" si="6"/>
        <v>0</v>
      </c>
      <c r="J440">
        <v>31.286568599999999</v>
      </c>
      <c r="K440">
        <v>119.42</v>
      </c>
      <c r="M440" t="s">
        <v>3265</v>
      </c>
      <c r="O440" t="s">
        <v>3266</v>
      </c>
      <c r="P440" t="s">
        <v>1868</v>
      </c>
      <c r="R440" t="s">
        <v>137</v>
      </c>
      <c r="S440" t="s">
        <v>3267</v>
      </c>
      <c r="V440" t="s">
        <v>3268</v>
      </c>
      <c r="X440" t="s">
        <v>1007</v>
      </c>
      <c r="AA440" t="s">
        <v>93</v>
      </c>
      <c r="AC440" t="s">
        <v>95</v>
      </c>
      <c r="AD440" t="s">
        <v>3269</v>
      </c>
      <c r="AE440">
        <v>85</v>
      </c>
      <c r="AF440" t="s">
        <v>3270</v>
      </c>
      <c r="AG440">
        <v>10</v>
      </c>
      <c r="AI440" t="s">
        <v>3271</v>
      </c>
      <c r="AL440" t="s">
        <v>3272</v>
      </c>
      <c r="AM440" t="s">
        <v>3273</v>
      </c>
      <c r="AN440" t="s">
        <v>3270</v>
      </c>
      <c r="AO440" t="s">
        <v>3274</v>
      </c>
      <c r="AQ440">
        <v>0</v>
      </c>
      <c r="AR440" t="s">
        <v>3275</v>
      </c>
      <c r="AS440">
        <v>0</v>
      </c>
      <c r="AT440">
        <v>0</v>
      </c>
      <c r="AW440">
        <v>0</v>
      </c>
      <c r="AZ440">
        <v>0</v>
      </c>
      <c r="BC440">
        <v>0</v>
      </c>
      <c r="BO440">
        <v>0</v>
      </c>
      <c r="BP440">
        <v>0</v>
      </c>
      <c r="BQ440">
        <v>0</v>
      </c>
      <c r="BR440">
        <v>0</v>
      </c>
      <c r="BS440">
        <v>0</v>
      </c>
      <c r="BT440">
        <v>0</v>
      </c>
      <c r="BU440">
        <v>1</v>
      </c>
      <c r="BV440">
        <v>1</v>
      </c>
      <c r="BW440">
        <v>0</v>
      </c>
      <c r="BX440">
        <v>0</v>
      </c>
      <c r="BY440">
        <v>0</v>
      </c>
      <c r="BZ440">
        <v>0</v>
      </c>
      <c r="CA440">
        <v>0</v>
      </c>
      <c r="CB440">
        <v>1</v>
      </c>
      <c r="CC440">
        <v>0</v>
      </c>
      <c r="CD440">
        <v>0</v>
      </c>
      <c r="CE440">
        <v>0</v>
      </c>
      <c r="CF440">
        <v>0</v>
      </c>
      <c r="CG440">
        <v>0</v>
      </c>
      <c r="CH440">
        <v>0</v>
      </c>
      <c r="CI440">
        <v>0</v>
      </c>
      <c r="CJ440">
        <v>0</v>
      </c>
      <c r="CK440">
        <v>0</v>
      </c>
      <c r="CL440">
        <v>0</v>
      </c>
      <c r="CM440">
        <v>0</v>
      </c>
      <c r="CN440">
        <v>0</v>
      </c>
      <c r="CO440">
        <v>0</v>
      </c>
      <c r="CP440">
        <v>0</v>
      </c>
      <c r="CQ440">
        <v>0</v>
      </c>
    </row>
    <row r="441" spans="1:95" hidden="1">
      <c r="A441" t="s">
        <v>3276</v>
      </c>
      <c r="B441" t="s">
        <v>985</v>
      </c>
      <c r="C441" t="s">
        <v>2176</v>
      </c>
      <c r="D441" t="s">
        <v>2176</v>
      </c>
      <c r="E441" t="s">
        <v>146</v>
      </c>
      <c r="F441" t="s">
        <v>3277</v>
      </c>
      <c r="G441">
        <v>300000</v>
      </c>
      <c r="H441">
        <v>0</v>
      </c>
      <c r="I441">
        <f t="shared" si="6"/>
        <v>0</v>
      </c>
      <c r="J441">
        <v>57.322857499999998</v>
      </c>
      <c r="K441">
        <v>-4.42</v>
      </c>
      <c r="M441" t="s">
        <v>672</v>
      </c>
      <c r="O441" t="s">
        <v>3278</v>
      </c>
      <c r="P441" t="s">
        <v>3279</v>
      </c>
      <c r="R441" t="s">
        <v>119</v>
      </c>
      <c r="S441" t="s">
        <v>3280</v>
      </c>
      <c r="U441" t="s">
        <v>3281</v>
      </c>
      <c r="X441" t="s">
        <v>1007</v>
      </c>
      <c r="Y441" t="s">
        <v>3282</v>
      </c>
      <c r="Z441" t="s">
        <v>92</v>
      </c>
      <c r="AA441" t="s">
        <v>93</v>
      </c>
      <c r="AC441" t="s">
        <v>95</v>
      </c>
      <c r="AD441" t="s">
        <v>3282</v>
      </c>
      <c r="AE441">
        <v>0</v>
      </c>
      <c r="AQ441">
        <v>0</v>
      </c>
      <c r="AR441" t="s">
        <v>3283</v>
      </c>
      <c r="AS441">
        <v>0</v>
      </c>
      <c r="AT441">
        <v>0</v>
      </c>
      <c r="AW441">
        <v>0</v>
      </c>
      <c r="AZ441">
        <v>0</v>
      </c>
      <c r="BC441">
        <v>0</v>
      </c>
      <c r="BO441">
        <v>0</v>
      </c>
      <c r="BP441">
        <v>0</v>
      </c>
      <c r="BQ441">
        <v>0</v>
      </c>
      <c r="BR441">
        <v>0</v>
      </c>
      <c r="BS441">
        <v>0</v>
      </c>
      <c r="BT441">
        <v>0</v>
      </c>
      <c r="BU441">
        <v>1</v>
      </c>
      <c r="BV441">
        <v>1</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row>
    <row r="442" spans="1:95" hidden="1">
      <c r="A442" t="s">
        <v>3284</v>
      </c>
      <c r="B442" t="s">
        <v>985</v>
      </c>
      <c r="C442" t="s">
        <v>2176</v>
      </c>
      <c r="D442" t="s">
        <v>2176</v>
      </c>
      <c r="E442" t="s">
        <v>146</v>
      </c>
      <c r="F442" t="s">
        <v>3285</v>
      </c>
      <c r="G442">
        <v>150000</v>
      </c>
      <c r="H442">
        <v>0</v>
      </c>
      <c r="I442">
        <f t="shared" si="6"/>
        <v>0</v>
      </c>
      <c r="J442">
        <v>18.454833300000001</v>
      </c>
      <c r="K442">
        <v>73.39</v>
      </c>
      <c r="M442" t="s">
        <v>672</v>
      </c>
      <c r="O442" t="s">
        <v>3286</v>
      </c>
      <c r="P442" t="s">
        <v>3287</v>
      </c>
      <c r="R442" t="s">
        <v>1183</v>
      </c>
      <c r="S442" t="s">
        <v>3288</v>
      </c>
      <c r="U442" t="s">
        <v>3228</v>
      </c>
      <c r="X442" t="s">
        <v>1007</v>
      </c>
      <c r="AA442" t="s">
        <v>93</v>
      </c>
      <c r="AC442" t="s">
        <v>95</v>
      </c>
      <c r="AD442" t="s">
        <v>3289</v>
      </c>
      <c r="AE442">
        <v>0</v>
      </c>
      <c r="AL442" t="s">
        <v>3289</v>
      </c>
      <c r="AQ442">
        <v>0</v>
      </c>
      <c r="AS442">
        <v>0</v>
      </c>
      <c r="AT442">
        <v>0</v>
      </c>
      <c r="AW442">
        <v>0</v>
      </c>
      <c r="AZ442">
        <v>0</v>
      </c>
      <c r="BC442">
        <v>0</v>
      </c>
      <c r="BO442">
        <v>0</v>
      </c>
      <c r="BP442">
        <v>0</v>
      </c>
      <c r="BQ442">
        <v>0</v>
      </c>
      <c r="BR442">
        <v>0</v>
      </c>
      <c r="BS442">
        <v>0</v>
      </c>
      <c r="BT442">
        <v>0</v>
      </c>
      <c r="BU442">
        <v>1</v>
      </c>
      <c r="BV442">
        <v>1</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row>
    <row r="443" spans="1:95" hidden="1">
      <c r="A443" t="s">
        <v>3290</v>
      </c>
      <c r="B443" t="s">
        <v>985</v>
      </c>
      <c r="C443" t="s">
        <v>2176</v>
      </c>
      <c r="D443" t="s">
        <v>2176</v>
      </c>
      <c r="E443" t="s">
        <v>146</v>
      </c>
      <c r="F443" t="s">
        <v>3291</v>
      </c>
      <c r="G443">
        <v>250000</v>
      </c>
      <c r="H443">
        <v>0</v>
      </c>
      <c r="I443">
        <f t="shared" si="6"/>
        <v>0</v>
      </c>
      <c r="J443">
        <v>19.283332999999999</v>
      </c>
      <c r="K443">
        <v>73.7</v>
      </c>
      <c r="M443" t="s">
        <v>672</v>
      </c>
      <c r="O443" t="s">
        <v>3292</v>
      </c>
      <c r="P443" t="s">
        <v>3287</v>
      </c>
      <c r="R443" t="s">
        <v>1183</v>
      </c>
      <c r="S443" t="s">
        <v>3293</v>
      </c>
      <c r="U443" t="s">
        <v>568</v>
      </c>
      <c r="V443" t="s">
        <v>3294</v>
      </c>
      <c r="X443" t="s">
        <v>1007</v>
      </c>
      <c r="Y443" t="s">
        <v>3295</v>
      </c>
      <c r="Z443" t="s">
        <v>599</v>
      </c>
      <c r="AA443" t="s">
        <v>93</v>
      </c>
      <c r="AC443" t="s">
        <v>95</v>
      </c>
      <c r="AD443" t="s">
        <v>3295</v>
      </c>
      <c r="AE443">
        <v>0</v>
      </c>
      <c r="AQ443">
        <v>0</v>
      </c>
      <c r="AS443">
        <v>0</v>
      </c>
      <c r="AT443">
        <v>0</v>
      </c>
      <c r="AW443">
        <v>0</v>
      </c>
      <c r="AZ443">
        <v>0</v>
      </c>
      <c r="BC443">
        <v>0</v>
      </c>
      <c r="BO443">
        <v>0</v>
      </c>
      <c r="BP443">
        <v>0</v>
      </c>
      <c r="BQ443">
        <v>0</v>
      </c>
      <c r="BR443">
        <v>0</v>
      </c>
      <c r="BS443">
        <v>0</v>
      </c>
      <c r="BT443">
        <v>0</v>
      </c>
      <c r="BU443">
        <v>1</v>
      </c>
      <c r="BV443">
        <v>1</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row>
    <row r="444" spans="1:95" hidden="1">
      <c r="A444" t="s">
        <v>3296</v>
      </c>
      <c r="B444" t="s">
        <v>985</v>
      </c>
      <c r="C444" t="s">
        <v>2176</v>
      </c>
      <c r="D444" t="s">
        <v>2176</v>
      </c>
      <c r="E444" t="s">
        <v>146</v>
      </c>
      <c r="F444" t="s">
        <v>3297</v>
      </c>
      <c r="G444">
        <v>400000</v>
      </c>
      <c r="H444">
        <v>0</v>
      </c>
      <c r="I444">
        <f t="shared" si="6"/>
        <v>0</v>
      </c>
      <c r="J444">
        <v>11.016844499999999</v>
      </c>
      <c r="K444">
        <v>76.959999999999994</v>
      </c>
      <c r="M444" t="s">
        <v>672</v>
      </c>
      <c r="O444" t="s">
        <v>3298</v>
      </c>
      <c r="P444" t="s">
        <v>1510</v>
      </c>
      <c r="R444" t="s">
        <v>1183</v>
      </c>
      <c r="S444" t="s">
        <v>3299</v>
      </c>
      <c r="U444" t="s">
        <v>2352</v>
      </c>
      <c r="X444" t="s">
        <v>1007</v>
      </c>
      <c r="Y444" t="s">
        <v>3300</v>
      </c>
      <c r="Z444" t="s">
        <v>599</v>
      </c>
      <c r="AA444" t="s">
        <v>93</v>
      </c>
      <c r="AC444" t="s">
        <v>95</v>
      </c>
      <c r="AD444" t="s">
        <v>3300</v>
      </c>
      <c r="AE444">
        <v>0</v>
      </c>
      <c r="AH444" t="s">
        <v>3301</v>
      </c>
      <c r="AI444" t="s">
        <v>3302</v>
      </c>
      <c r="AQ444">
        <v>0</v>
      </c>
      <c r="AS444">
        <v>0</v>
      </c>
      <c r="AT444">
        <v>0</v>
      </c>
      <c r="AW444">
        <v>0</v>
      </c>
      <c r="AZ444">
        <v>0</v>
      </c>
      <c r="BC444">
        <v>0</v>
      </c>
      <c r="BO444">
        <v>0</v>
      </c>
      <c r="BP444">
        <v>0</v>
      </c>
      <c r="BQ444">
        <v>0</v>
      </c>
      <c r="BR444">
        <v>0</v>
      </c>
      <c r="BS444">
        <v>0</v>
      </c>
      <c r="BT444">
        <v>0</v>
      </c>
      <c r="BU444">
        <v>1</v>
      </c>
      <c r="BV444">
        <v>1</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row>
    <row r="445" spans="1:95" hidden="1">
      <c r="A445" t="s">
        <v>3303</v>
      </c>
      <c r="B445" t="s">
        <v>985</v>
      </c>
      <c r="C445" t="s">
        <v>2176</v>
      </c>
      <c r="D445" t="s">
        <v>2176</v>
      </c>
      <c r="E445" t="s">
        <v>146</v>
      </c>
      <c r="F445" t="s">
        <v>3304</v>
      </c>
      <c r="G445">
        <v>900000</v>
      </c>
      <c r="H445">
        <v>6</v>
      </c>
      <c r="I445">
        <f t="shared" si="6"/>
        <v>5400000</v>
      </c>
      <c r="J445">
        <v>23.332077900000002</v>
      </c>
      <c r="K445">
        <v>86.37</v>
      </c>
      <c r="M445" t="s">
        <v>672</v>
      </c>
      <c r="O445" t="s">
        <v>3305</v>
      </c>
      <c r="P445" t="s">
        <v>3306</v>
      </c>
      <c r="R445" t="s">
        <v>1183</v>
      </c>
      <c r="S445" t="s">
        <v>3307</v>
      </c>
      <c r="U445" t="s">
        <v>3308</v>
      </c>
      <c r="X445" t="s">
        <v>1007</v>
      </c>
      <c r="Y445" t="s">
        <v>3300</v>
      </c>
      <c r="Z445" t="s">
        <v>599</v>
      </c>
      <c r="AC445" t="s">
        <v>95</v>
      </c>
      <c r="AD445" t="s">
        <v>3300</v>
      </c>
      <c r="AE445">
        <v>0</v>
      </c>
      <c r="AI445" t="s">
        <v>3302</v>
      </c>
      <c r="AQ445">
        <v>0</v>
      </c>
      <c r="AS445">
        <v>0</v>
      </c>
      <c r="AT445">
        <v>0</v>
      </c>
      <c r="AW445">
        <v>0</v>
      </c>
      <c r="AZ445">
        <v>0</v>
      </c>
      <c r="BC445">
        <v>0</v>
      </c>
      <c r="BO445">
        <v>0</v>
      </c>
      <c r="BP445">
        <v>0</v>
      </c>
      <c r="BQ445">
        <v>0</v>
      </c>
      <c r="BR445">
        <v>0</v>
      </c>
      <c r="BS445">
        <v>0</v>
      </c>
      <c r="BT445">
        <v>0</v>
      </c>
      <c r="BU445">
        <v>1</v>
      </c>
      <c r="BV445">
        <v>1</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row>
    <row r="446" spans="1:95" hidden="1">
      <c r="A446" t="s">
        <v>3309</v>
      </c>
      <c r="B446" t="s">
        <v>985</v>
      </c>
      <c r="C446" t="s">
        <v>2176</v>
      </c>
      <c r="D446" t="s">
        <v>2176</v>
      </c>
      <c r="E446" t="s">
        <v>146</v>
      </c>
      <c r="F446" t="s">
        <v>3310</v>
      </c>
      <c r="G446">
        <v>1280000</v>
      </c>
      <c r="H446">
        <v>9</v>
      </c>
      <c r="I446">
        <f t="shared" si="6"/>
        <v>11520000</v>
      </c>
      <c r="J446">
        <v>23.681764000000001</v>
      </c>
      <c r="K446">
        <v>113.06</v>
      </c>
      <c r="M446" t="s">
        <v>3311</v>
      </c>
      <c r="O446" t="s">
        <v>3312</v>
      </c>
      <c r="P446" t="s">
        <v>2661</v>
      </c>
      <c r="R446" t="s">
        <v>137</v>
      </c>
      <c r="S446" t="s">
        <v>3313</v>
      </c>
      <c r="T446" t="s">
        <v>3314</v>
      </c>
      <c r="X446" t="s">
        <v>1007</v>
      </c>
      <c r="Y446" t="s">
        <v>3315</v>
      </c>
      <c r="Z446" t="s">
        <v>123</v>
      </c>
      <c r="AA446" t="s">
        <v>93</v>
      </c>
      <c r="AC446" t="s">
        <v>112</v>
      </c>
      <c r="AD446" t="s">
        <v>3315</v>
      </c>
      <c r="AE446">
        <v>0</v>
      </c>
      <c r="AH446" t="s">
        <v>1627</v>
      </c>
      <c r="AI446" t="s">
        <v>1627</v>
      </c>
      <c r="AL446" t="s">
        <v>3316</v>
      </c>
      <c r="AM446" t="s">
        <v>3317</v>
      </c>
      <c r="AQ446">
        <v>0</v>
      </c>
      <c r="AS446">
        <v>0</v>
      </c>
      <c r="AT446">
        <v>0</v>
      </c>
      <c r="AW446">
        <v>0</v>
      </c>
      <c r="AZ446">
        <v>0</v>
      </c>
      <c r="BC446">
        <v>0</v>
      </c>
      <c r="BO446">
        <v>0</v>
      </c>
      <c r="BP446">
        <v>0</v>
      </c>
      <c r="BQ446">
        <v>0</v>
      </c>
      <c r="BR446">
        <v>0</v>
      </c>
      <c r="BS446">
        <v>0</v>
      </c>
      <c r="BT446">
        <v>0</v>
      </c>
      <c r="BU446">
        <v>1</v>
      </c>
      <c r="BV446">
        <v>1</v>
      </c>
      <c r="BW446">
        <v>0</v>
      </c>
      <c r="BX446">
        <v>1</v>
      </c>
      <c r="BY446">
        <v>1</v>
      </c>
      <c r="BZ446">
        <v>0</v>
      </c>
      <c r="CA446">
        <v>0</v>
      </c>
      <c r="CB446">
        <v>1</v>
      </c>
      <c r="CC446">
        <v>0</v>
      </c>
      <c r="CD446">
        <v>0</v>
      </c>
      <c r="CE446">
        <v>0</v>
      </c>
      <c r="CF446">
        <v>0</v>
      </c>
      <c r="CG446">
        <v>0</v>
      </c>
      <c r="CH446">
        <v>0</v>
      </c>
      <c r="CI446">
        <v>0</v>
      </c>
      <c r="CJ446">
        <v>0</v>
      </c>
      <c r="CK446">
        <v>0</v>
      </c>
      <c r="CL446">
        <v>0</v>
      </c>
      <c r="CM446">
        <v>0</v>
      </c>
      <c r="CN446">
        <v>0</v>
      </c>
      <c r="CO446">
        <v>0</v>
      </c>
      <c r="CP446">
        <v>0</v>
      </c>
      <c r="CQ446">
        <v>0</v>
      </c>
    </row>
    <row r="447" spans="1:95" hidden="1">
      <c r="A447" t="s">
        <v>3318</v>
      </c>
      <c r="B447" t="s">
        <v>985</v>
      </c>
      <c r="C447" t="s">
        <v>2176</v>
      </c>
      <c r="D447" t="s">
        <v>2176</v>
      </c>
      <c r="E447" t="s">
        <v>146</v>
      </c>
      <c r="F447" t="s">
        <v>3319</v>
      </c>
      <c r="G447">
        <v>1200000</v>
      </c>
      <c r="H447">
        <v>0</v>
      </c>
      <c r="I447">
        <f t="shared" si="6"/>
        <v>0</v>
      </c>
      <c r="J447">
        <v>27.959679999999999</v>
      </c>
      <c r="K447">
        <v>116.47</v>
      </c>
      <c r="M447" t="s">
        <v>3311</v>
      </c>
      <c r="O447" t="s">
        <v>3320</v>
      </c>
      <c r="P447" t="s">
        <v>3321</v>
      </c>
      <c r="R447" t="s">
        <v>137</v>
      </c>
      <c r="S447" t="s">
        <v>3322</v>
      </c>
      <c r="V447" t="s">
        <v>2646</v>
      </c>
      <c r="X447" t="s">
        <v>1007</v>
      </c>
      <c r="Y447" t="s">
        <v>2153</v>
      </c>
      <c r="Z447" t="s">
        <v>123</v>
      </c>
      <c r="AA447" t="s">
        <v>93</v>
      </c>
      <c r="AC447" t="s">
        <v>112</v>
      </c>
      <c r="AD447" t="s">
        <v>2153</v>
      </c>
      <c r="AE447">
        <v>0</v>
      </c>
      <c r="AH447" t="s">
        <v>3146</v>
      </c>
      <c r="AI447" t="s">
        <v>3323</v>
      </c>
      <c r="AM447" t="s">
        <v>3323</v>
      </c>
      <c r="AN447" t="s">
        <v>3270</v>
      </c>
      <c r="AO447" t="s">
        <v>3324</v>
      </c>
      <c r="AQ447">
        <v>0</v>
      </c>
      <c r="AS447">
        <v>0</v>
      </c>
      <c r="AT447">
        <v>0</v>
      </c>
      <c r="AW447">
        <v>0</v>
      </c>
      <c r="AZ447">
        <v>0</v>
      </c>
      <c r="BC447">
        <v>0</v>
      </c>
      <c r="BO447">
        <v>0</v>
      </c>
      <c r="BP447">
        <v>0</v>
      </c>
      <c r="BQ447">
        <v>0</v>
      </c>
      <c r="BR447">
        <v>0</v>
      </c>
      <c r="BS447">
        <v>0</v>
      </c>
      <c r="BT447">
        <v>0</v>
      </c>
      <c r="BU447">
        <v>1</v>
      </c>
      <c r="BV447">
        <v>1</v>
      </c>
      <c r="BW447">
        <v>0</v>
      </c>
      <c r="BX447">
        <v>1</v>
      </c>
      <c r="BY447">
        <v>1</v>
      </c>
      <c r="BZ447">
        <v>0</v>
      </c>
      <c r="CA447">
        <v>0</v>
      </c>
      <c r="CB447">
        <v>1</v>
      </c>
      <c r="CC447">
        <v>0</v>
      </c>
      <c r="CD447">
        <v>0</v>
      </c>
      <c r="CE447">
        <v>0</v>
      </c>
      <c r="CF447">
        <v>0</v>
      </c>
      <c r="CG447">
        <v>0</v>
      </c>
      <c r="CH447">
        <v>0</v>
      </c>
      <c r="CI447">
        <v>0</v>
      </c>
      <c r="CJ447">
        <v>0</v>
      </c>
      <c r="CK447">
        <v>0</v>
      </c>
      <c r="CL447">
        <v>0</v>
      </c>
      <c r="CM447">
        <v>0</v>
      </c>
      <c r="CN447">
        <v>0</v>
      </c>
      <c r="CO447">
        <v>0</v>
      </c>
      <c r="CP447">
        <v>0</v>
      </c>
      <c r="CQ447">
        <v>0</v>
      </c>
    </row>
    <row r="448" spans="1:95" hidden="1">
      <c r="A448" t="s">
        <v>3325</v>
      </c>
      <c r="B448" t="s">
        <v>985</v>
      </c>
      <c r="C448" t="s">
        <v>2176</v>
      </c>
      <c r="D448" t="s">
        <v>2176</v>
      </c>
      <c r="E448" t="s">
        <v>146</v>
      </c>
      <c r="F448" t="s">
        <v>3326</v>
      </c>
      <c r="G448">
        <v>1040000</v>
      </c>
      <c r="H448">
        <v>0</v>
      </c>
      <c r="I448">
        <f t="shared" si="6"/>
        <v>0</v>
      </c>
      <c r="J448">
        <v>-6.9147444</v>
      </c>
      <c r="K448">
        <v>107.61</v>
      </c>
      <c r="M448" t="s">
        <v>672</v>
      </c>
      <c r="O448" t="s">
        <v>3327</v>
      </c>
      <c r="P448" t="s">
        <v>3328</v>
      </c>
      <c r="R448" t="s">
        <v>3329</v>
      </c>
      <c r="S448" t="s">
        <v>3330</v>
      </c>
      <c r="U448" t="s">
        <v>1372</v>
      </c>
      <c r="V448" t="s">
        <v>528</v>
      </c>
      <c r="X448" t="s">
        <v>1007</v>
      </c>
      <c r="Y448" t="s">
        <v>3331</v>
      </c>
      <c r="Z448" t="s">
        <v>123</v>
      </c>
      <c r="AA448" t="s">
        <v>93</v>
      </c>
      <c r="AC448" t="s">
        <v>112</v>
      </c>
      <c r="AD448" t="s">
        <v>3331</v>
      </c>
      <c r="AE448">
        <v>0</v>
      </c>
      <c r="AL448" t="s">
        <v>3331</v>
      </c>
      <c r="AP448" t="s">
        <v>2934</v>
      </c>
      <c r="AQ448">
        <v>0</v>
      </c>
      <c r="AS448">
        <v>800000000</v>
      </c>
      <c r="AT448">
        <v>0</v>
      </c>
      <c r="AW448">
        <v>0</v>
      </c>
      <c r="AZ448">
        <v>0</v>
      </c>
      <c r="BC448">
        <v>0</v>
      </c>
      <c r="BO448">
        <v>0</v>
      </c>
      <c r="BP448">
        <v>0</v>
      </c>
      <c r="BQ448">
        <v>0</v>
      </c>
      <c r="BR448">
        <v>0</v>
      </c>
      <c r="BS448">
        <v>0</v>
      </c>
      <c r="BT448">
        <v>0</v>
      </c>
      <c r="BU448">
        <v>1</v>
      </c>
      <c r="BV448">
        <v>1</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row>
    <row r="449" spans="1:95" hidden="1">
      <c r="A449" t="s">
        <v>3332</v>
      </c>
      <c r="B449" t="s">
        <v>985</v>
      </c>
      <c r="C449" t="s">
        <v>2176</v>
      </c>
      <c r="D449" t="s">
        <v>2176</v>
      </c>
      <c r="E449" t="s">
        <v>146</v>
      </c>
      <c r="F449" t="s">
        <v>3333</v>
      </c>
      <c r="G449">
        <v>480000</v>
      </c>
      <c r="H449">
        <v>0</v>
      </c>
      <c r="I449">
        <f t="shared" si="6"/>
        <v>0</v>
      </c>
      <c r="J449">
        <v>47.040426500000002</v>
      </c>
      <c r="K449">
        <v>9.07</v>
      </c>
      <c r="M449" t="s">
        <v>672</v>
      </c>
      <c r="O449" t="s">
        <v>3334</v>
      </c>
      <c r="P449" t="s">
        <v>3335</v>
      </c>
      <c r="R449" t="s">
        <v>499</v>
      </c>
      <c r="S449" t="s">
        <v>3336</v>
      </c>
      <c r="T449" t="s">
        <v>1975</v>
      </c>
      <c r="X449" t="s">
        <v>1007</v>
      </c>
      <c r="AA449" t="s">
        <v>93</v>
      </c>
      <c r="AC449" t="s">
        <v>95</v>
      </c>
      <c r="AD449" t="s">
        <v>2887</v>
      </c>
      <c r="AE449">
        <v>85</v>
      </c>
      <c r="AF449" t="s">
        <v>2888</v>
      </c>
      <c r="AG449">
        <v>15</v>
      </c>
      <c r="AH449" t="s">
        <v>2539</v>
      </c>
      <c r="AI449" t="s">
        <v>3337</v>
      </c>
      <c r="AL449" t="s">
        <v>3338</v>
      </c>
      <c r="AM449" t="s">
        <v>3339</v>
      </c>
      <c r="AN449" t="s">
        <v>3340</v>
      </c>
      <c r="AQ449">
        <v>0</v>
      </c>
      <c r="AS449">
        <v>0</v>
      </c>
      <c r="AT449">
        <v>0</v>
      </c>
      <c r="AW449">
        <v>0</v>
      </c>
      <c r="AZ449">
        <v>0</v>
      </c>
      <c r="BC449">
        <v>0</v>
      </c>
      <c r="BO449">
        <v>0</v>
      </c>
      <c r="BP449">
        <v>0</v>
      </c>
      <c r="BQ449">
        <v>0</v>
      </c>
      <c r="BR449">
        <v>0</v>
      </c>
      <c r="BS449">
        <v>0</v>
      </c>
      <c r="BT449">
        <v>0</v>
      </c>
      <c r="BU449">
        <v>1</v>
      </c>
      <c r="BV449">
        <v>1</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row>
    <row r="450" spans="1:95" hidden="1">
      <c r="A450" t="s">
        <v>3341</v>
      </c>
      <c r="B450" t="s">
        <v>985</v>
      </c>
      <c r="C450" t="s">
        <v>2176</v>
      </c>
      <c r="D450" t="s">
        <v>2176</v>
      </c>
      <c r="E450" t="s">
        <v>146</v>
      </c>
      <c r="F450" t="s">
        <v>3342</v>
      </c>
      <c r="G450">
        <v>1300</v>
      </c>
      <c r="H450">
        <v>0</v>
      </c>
      <c r="I450">
        <f t="shared" si="6"/>
        <v>0</v>
      </c>
      <c r="J450">
        <v>48.601961000000003</v>
      </c>
      <c r="K450">
        <v>9.1</v>
      </c>
      <c r="M450" t="s">
        <v>672</v>
      </c>
      <c r="O450" t="s">
        <v>3343</v>
      </c>
      <c r="P450" t="s">
        <v>3195</v>
      </c>
      <c r="R450" t="s">
        <v>303</v>
      </c>
      <c r="S450" t="s">
        <v>3344</v>
      </c>
      <c r="T450" t="s">
        <v>2713</v>
      </c>
      <c r="X450" t="s">
        <v>1007</v>
      </c>
      <c r="Y450" t="s">
        <v>3345</v>
      </c>
      <c r="Z450" t="s">
        <v>599</v>
      </c>
      <c r="AA450" t="s">
        <v>93</v>
      </c>
      <c r="AC450" t="s">
        <v>112</v>
      </c>
      <c r="AD450" t="s">
        <v>3345</v>
      </c>
      <c r="AE450">
        <v>0</v>
      </c>
      <c r="AK450" t="s">
        <v>3346</v>
      </c>
      <c r="AQ450">
        <v>0</v>
      </c>
      <c r="AS450">
        <v>0</v>
      </c>
      <c r="AT450">
        <v>0</v>
      </c>
      <c r="AW450">
        <v>0</v>
      </c>
      <c r="AZ450">
        <v>0</v>
      </c>
      <c r="BC450">
        <v>0</v>
      </c>
      <c r="BO450">
        <v>0</v>
      </c>
      <c r="BP450">
        <v>0</v>
      </c>
      <c r="BQ450">
        <v>0</v>
      </c>
      <c r="BR450">
        <v>0</v>
      </c>
      <c r="BS450">
        <v>0</v>
      </c>
      <c r="BT450">
        <v>0</v>
      </c>
      <c r="BU450">
        <v>1</v>
      </c>
      <c r="BV450">
        <v>1</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row>
    <row r="451" spans="1:95" hidden="1">
      <c r="A451" t="s">
        <v>3347</v>
      </c>
      <c r="B451" t="s">
        <v>985</v>
      </c>
      <c r="C451" t="s">
        <v>2176</v>
      </c>
      <c r="D451" t="s">
        <v>2176</v>
      </c>
      <c r="E451" t="s">
        <v>146</v>
      </c>
      <c r="F451" t="s">
        <v>3348</v>
      </c>
      <c r="G451">
        <v>220000</v>
      </c>
      <c r="H451">
        <v>4.67</v>
      </c>
      <c r="I451">
        <f t="shared" ref="I451:I514" si="7">H451*G451</f>
        <v>1027400</v>
      </c>
      <c r="J451">
        <v>51.898929899999999</v>
      </c>
      <c r="K451">
        <v>9.93</v>
      </c>
      <c r="M451" t="s">
        <v>3349</v>
      </c>
      <c r="N451" t="s">
        <v>3350</v>
      </c>
      <c r="O451" t="s">
        <v>3351</v>
      </c>
      <c r="P451" t="s">
        <v>1963</v>
      </c>
      <c r="R451" t="s">
        <v>303</v>
      </c>
      <c r="S451" t="s">
        <v>2412</v>
      </c>
      <c r="U451" t="s">
        <v>2208</v>
      </c>
      <c r="X451" t="s">
        <v>1007</v>
      </c>
      <c r="AA451" t="s">
        <v>93</v>
      </c>
      <c r="AC451" t="s">
        <v>95</v>
      </c>
      <c r="AD451" t="s">
        <v>2414</v>
      </c>
      <c r="AE451">
        <v>0</v>
      </c>
      <c r="AH451" t="s">
        <v>3352</v>
      </c>
      <c r="AI451" t="s">
        <v>3353</v>
      </c>
      <c r="AM451" t="s">
        <v>3354</v>
      </c>
      <c r="AQ451">
        <v>0</v>
      </c>
      <c r="AR451" t="s">
        <v>3355</v>
      </c>
      <c r="AS451">
        <v>0</v>
      </c>
      <c r="AT451">
        <v>0</v>
      </c>
      <c r="AW451">
        <v>0</v>
      </c>
      <c r="AZ451">
        <v>0</v>
      </c>
      <c r="BC451">
        <v>0</v>
      </c>
      <c r="BO451">
        <v>0</v>
      </c>
      <c r="BP451">
        <v>0</v>
      </c>
      <c r="BQ451">
        <v>0</v>
      </c>
      <c r="BR451">
        <v>0</v>
      </c>
      <c r="BS451">
        <v>0</v>
      </c>
      <c r="BT451">
        <v>0</v>
      </c>
      <c r="BU451">
        <v>1</v>
      </c>
      <c r="BV451">
        <v>1</v>
      </c>
      <c r="BW451">
        <v>0</v>
      </c>
      <c r="BX451">
        <v>1</v>
      </c>
      <c r="BY451">
        <v>1</v>
      </c>
      <c r="BZ451">
        <v>0</v>
      </c>
      <c r="CA451">
        <v>0</v>
      </c>
      <c r="CB451">
        <v>0</v>
      </c>
      <c r="CC451">
        <v>0</v>
      </c>
      <c r="CD451">
        <v>0</v>
      </c>
      <c r="CE451">
        <v>0</v>
      </c>
      <c r="CF451">
        <v>0</v>
      </c>
      <c r="CG451">
        <v>0</v>
      </c>
      <c r="CH451">
        <v>0</v>
      </c>
      <c r="CI451">
        <v>0</v>
      </c>
      <c r="CJ451">
        <v>0</v>
      </c>
      <c r="CK451">
        <v>0</v>
      </c>
      <c r="CL451">
        <v>0</v>
      </c>
      <c r="CM451">
        <v>0</v>
      </c>
      <c r="CN451">
        <v>0</v>
      </c>
      <c r="CO451">
        <v>0</v>
      </c>
      <c r="CP451">
        <v>0</v>
      </c>
      <c r="CQ451">
        <v>0</v>
      </c>
    </row>
    <row r="452" spans="1:95" hidden="1">
      <c r="A452" t="s">
        <v>3356</v>
      </c>
      <c r="B452" t="s">
        <v>985</v>
      </c>
      <c r="C452" t="s">
        <v>2176</v>
      </c>
      <c r="D452" t="s">
        <v>2176</v>
      </c>
      <c r="E452" t="s">
        <v>146</v>
      </c>
      <c r="F452" t="s">
        <v>3357</v>
      </c>
      <c r="G452">
        <v>90000</v>
      </c>
      <c r="H452">
        <v>6.5</v>
      </c>
      <c r="I452">
        <f t="shared" si="7"/>
        <v>585000</v>
      </c>
      <c r="J452">
        <v>48.507163200000001</v>
      </c>
      <c r="K452">
        <v>9.2899999999999991</v>
      </c>
      <c r="M452" t="s">
        <v>672</v>
      </c>
      <c r="N452" t="s">
        <v>3358</v>
      </c>
      <c r="O452" t="s">
        <v>3359</v>
      </c>
      <c r="P452" t="s">
        <v>3195</v>
      </c>
      <c r="R452" t="s">
        <v>303</v>
      </c>
      <c r="S452" t="s">
        <v>3360</v>
      </c>
      <c r="U452" t="s">
        <v>2208</v>
      </c>
      <c r="V452" t="s">
        <v>3361</v>
      </c>
      <c r="X452" t="s">
        <v>1007</v>
      </c>
      <c r="Y452" t="s">
        <v>3198</v>
      </c>
      <c r="Z452" t="s">
        <v>92</v>
      </c>
      <c r="AA452" t="s">
        <v>93</v>
      </c>
      <c r="AC452" t="s">
        <v>112</v>
      </c>
      <c r="AD452" t="s">
        <v>2326</v>
      </c>
      <c r="AE452">
        <v>0</v>
      </c>
      <c r="AH452" t="s">
        <v>3362</v>
      </c>
      <c r="AL452" t="s">
        <v>3363</v>
      </c>
      <c r="AQ452">
        <v>0</v>
      </c>
      <c r="AR452" t="s">
        <v>3364</v>
      </c>
      <c r="AS452">
        <v>0</v>
      </c>
      <c r="AT452">
        <v>0</v>
      </c>
      <c r="AW452">
        <v>0</v>
      </c>
      <c r="AZ452">
        <v>0</v>
      </c>
      <c r="BC452">
        <v>0</v>
      </c>
      <c r="BO452">
        <v>0</v>
      </c>
      <c r="BP452">
        <v>0</v>
      </c>
      <c r="BQ452">
        <v>0</v>
      </c>
      <c r="BR452">
        <v>0</v>
      </c>
      <c r="BS452">
        <v>0</v>
      </c>
      <c r="BT452">
        <v>0</v>
      </c>
      <c r="BU452">
        <v>1</v>
      </c>
      <c r="BV452">
        <v>1</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row>
    <row r="453" spans="1:95" hidden="1">
      <c r="A453" t="s">
        <v>3365</v>
      </c>
      <c r="B453" t="s">
        <v>985</v>
      </c>
      <c r="C453" t="s">
        <v>2176</v>
      </c>
      <c r="D453" t="s">
        <v>2176</v>
      </c>
      <c r="E453" t="s">
        <v>146</v>
      </c>
      <c r="F453" t="s">
        <v>3366</v>
      </c>
      <c r="G453">
        <v>400000</v>
      </c>
      <c r="H453">
        <v>6</v>
      </c>
      <c r="I453">
        <f t="shared" si="7"/>
        <v>2400000</v>
      </c>
      <c r="J453">
        <v>37.8315403</v>
      </c>
      <c r="K453">
        <v>127.51</v>
      </c>
      <c r="M453" t="s">
        <v>672</v>
      </c>
      <c r="O453" t="s">
        <v>3367</v>
      </c>
      <c r="P453" t="s">
        <v>526</v>
      </c>
      <c r="R453" t="s">
        <v>1364</v>
      </c>
      <c r="S453" t="s">
        <v>3368</v>
      </c>
      <c r="U453" t="s">
        <v>3111</v>
      </c>
      <c r="V453" t="s">
        <v>3369</v>
      </c>
      <c r="X453" t="s">
        <v>1007</v>
      </c>
      <c r="Y453" t="s">
        <v>1854</v>
      </c>
      <c r="Z453" t="s">
        <v>92</v>
      </c>
      <c r="AA453" t="s">
        <v>93</v>
      </c>
      <c r="AC453" t="s">
        <v>112</v>
      </c>
      <c r="AD453" t="s">
        <v>1854</v>
      </c>
      <c r="AE453">
        <v>0</v>
      </c>
      <c r="AF453" t="s">
        <v>3370</v>
      </c>
      <c r="AQ453">
        <v>0</v>
      </c>
      <c r="AR453" t="s">
        <v>1007</v>
      </c>
      <c r="AS453">
        <v>0</v>
      </c>
      <c r="AT453">
        <v>0</v>
      </c>
      <c r="AW453">
        <v>0</v>
      </c>
      <c r="AZ453">
        <v>0</v>
      </c>
      <c r="BC453">
        <v>0</v>
      </c>
      <c r="BO453">
        <v>0</v>
      </c>
      <c r="BP453">
        <v>0</v>
      </c>
      <c r="BQ453">
        <v>0</v>
      </c>
      <c r="BR453">
        <v>0</v>
      </c>
      <c r="BS453">
        <v>0</v>
      </c>
      <c r="BT453">
        <v>0</v>
      </c>
      <c r="BU453">
        <v>1</v>
      </c>
      <c r="BV453">
        <v>1</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row>
    <row r="454" spans="1:95" hidden="1">
      <c r="A454" t="s">
        <v>3371</v>
      </c>
      <c r="B454" t="s">
        <v>985</v>
      </c>
      <c r="C454" t="s">
        <v>2176</v>
      </c>
      <c r="D454" t="s">
        <v>2176</v>
      </c>
      <c r="E454" t="s">
        <v>146</v>
      </c>
      <c r="F454" t="s">
        <v>3372</v>
      </c>
      <c r="G454">
        <v>600000</v>
      </c>
      <c r="H454">
        <v>6</v>
      </c>
      <c r="I454">
        <f t="shared" si="7"/>
        <v>3600000</v>
      </c>
      <c r="J454">
        <v>35.503759799999997</v>
      </c>
      <c r="K454">
        <v>128.75</v>
      </c>
      <c r="M454" t="s">
        <v>672</v>
      </c>
      <c r="O454" t="s">
        <v>3373</v>
      </c>
      <c r="P454" t="s">
        <v>3374</v>
      </c>
      <c r="R454" t="s">
        <v>1364</v>
      </c>
      <c r="S454" t="s">
        <v>3368</v>
      </c>
      <c r="U454" t="s">
        <v>3375</v>
      </c>
      <c r="V454" t="s">
        <v>3376</v>
      </c>
      <c r="X454" t="s">
        <v>1007</v>
      </c>
      <c r="Y454" t="s">
        <v>1854</v>
      </c>
      <c r="Z454" t="s">
        <v>92</v>
      </c>
      <c r="AA454" t="s">
        <v>93</v>
      </c>
      <c r="AC454" t="s">
        <v>112</v>
      </c>
      <c r="AD454" t="s">
        <v>1854</v>
      </c>
      <c r="AE454">
        <v>0</v>
      </c>
      <c r="AQ454">
        <v>0</v>
      </c>
      <c r="AR454" t="s">
        <v>1007</v>
      </c>
      <c r="AS454">
        <v>0</v>
      </c>
      <c r="AT454">
        <v>0</v>
      </c>
      <c r="AW454">
        <v>0</v>
      </c>
      <c r="AZ454">
        <v>0</v>
      </c>
      <c r="BC454">
        <v>0</v>
      </c>
      <c r="BO454">
        <v>0</v>
      </c>
      <c r="BP454">
        <v>0</v>
      </c>
      <c r="BQ454">
        <v>0</v>
      </c>
      <c r="BR454">
        <v>0</v>
      </c>
      <c r="BS454">
        <v>0</v>
      </c>
      <c r="BT454">
        <v>0</v>
      </c>
      <c r="BU454">
        <v>1</v>
      </c>
      <c r="BV454">
        <v>1</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row>
    <row r="455" spans="1:95" hidden="1">
      <c r="A455" t="s">
        <v>3377</v>
      </c>
      <c r="B455" t="s">
        <v>985</v>
      </c>
      <c r="C455" t="s">
        <v>2176</v>
      </c>
      <c r="D455" t="s">
        <v>2176</v>
      </c>
      <c r="E455" t="s">
        <v>146</v>
      </c>
      <c r="F455" t="s">
        <v>3378</v>
      </c>
      <c r="G455">
        <v>1125000</v>
      </c>
      <c r="H455">
        <v>0</v>
      </c>
      <c r="I455">
        <f t="shared" si="7"/>
        <v>0</v>
      </c>
      <c r="J455">
        <v>35.146737600000002</v>
      </c>
      <c r="K455">
        <v>137.72</v>
      </c>
      <c r="M455" t="s">
        <v>672</v>
      </c>
      <c r="O455" t="s">
        <v>3379</v>
      </c>
      <c r="P455" t="s">
        <v>2835</v>
      </c>
      <c r="R455" t="s">
        <v>724</v>
      </c>
      <c r="S455" t="s">
        <v>3380</v>
      </c>
      <c r="U455" t="s">
        <v>2225</v>
      </c>
      <c r="V455" t="s">
        <v>2843</v>
      </c>
      <c r="X455" t="s">
        <v>1007</v>
      </c>
      <c r="AA455" t="s">
        <v>93</v>
      </c>
      <c r="AC455" t="s">
        <v>95</v>
      </c>
      <c r="AD455" t="s">
        <v>3381</v>
      </c>
      <c r="AE455">
        <v>0</v>
      </c>
      <c r="AK455" t="s">
        <v>3382</v>
      </c>
      <c r="AM455" t="s">
        <v>3095</v>
      </c>
      <c r="AQ455">
        <v>0</v>
      </c>
      <c r="AR455" t="s">
        <v>750</v>
      </c>
      <c r="AS455">
        <v>0</v>
      </c>
      <c r="AT455">
        <v>0</v>
      </c>
      <c r="AW455">
        <v>0</v>
      </c>
      <c r="AZ455">
        <v>0</v>
      </c>
      <c r="BC455">
        <v>0</v>
      </c>
      <c r="BO455">
        <v>0</v>
      </c>
      <c r="BP455">
        <v>0</v>
      </c>
      <c r="BQ455">
        <v>0</v>
      </c>
      <c r="BR455">
        <v>0</v>
      </c>
      <c r="BS455">
        <v>0</v>
      </c>
      <c r="BT455">
        <v>0</v>
      </c>
      <c r="BU455">
        <v>1</v>
      </c>
      <c r="BV455">
        <v>1</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row>
    <row r="456" spans="1:95" hidden="1">
      <c r="A456" t="s">
        <v>3383</v>
      </c>
      <c r="B456" t="s">
        <v>985</v>
      </c>
      <c r="C456" t="s">
        <v>2176</v>
      </c>
      <c r="D456" t="s">
        <v>2176</v>
      </c>
      <c r="E456" t="s">
        <v>146</v>
      </c>
      <c r="F456" t="s">
        <v>3384</v>
      </c>
      <c r="G456">
        <v>1040000</v>
      </c>
      <c r="H456">
        <v>0</v>
      </c>
      <c r="I456">
        <f t="shared" si="7"/>
        <v>0</v>
      </c>
      <c r="J456">
        <v>36.226239300000003</v>
      </c>
      <c r="K456">
        <v>52.53</v>
      </c>
      <c r="M456" t="s">
        <v>3265</v>
      </c>
      <c r="O456" t="s">
        <v>3385</v>
      </c>
      <c r="P456" t="s">
        <v>3386</v>
      </c>
      <c r="R456" t="s">
        <v>3387</v>
      </c>
      <c r="S456" t="s">
        <v>3388</v>
      </c>
      <c r="U456" t="s">
        <v>501</v>
      </c>
      <c r="V456" t="s">
        <v>2578</v>
      </c>
      <c r="X456" t="s">
        <v>1007</v>
      </c>
      <c r="AA456" t="s">
        <v>93</v>
      </c>
      <c r="AB456" t="s">
        <v>3389</v>
      </c>
      <c r="AC456" t="s">
        <v>95</v>
      </c>
      <c r="AD456" t="s">
        <v>3390</v>
      </c>
      <c r="AE456">
        <v>0</v>
      </c>
      <c r="AH456" t="s">
        <v>3391</v>
      </c>
      <c r="AI456" t="s">
        <v>2406</v>
      </c>
      <c r="AM456" t="s">
        <v>3392</v>
      </c>
      <c r="AN456" t="s">
        <v>3393</v>
      </c>
      <c r="AO456" t="s">
        <v>3394</v>
      </c>
      <c r="AQ456">
        <v>0</v>
      </c>
      <c r="AR456" t="s">
        <v>750</v>
      </c>
      <c r="AS456">
        <v>380000000</v>
      </c>
      <c r="AT456">
        <v>0</v>
      </c>
      <c r="AW456">
        <v>0</v>
      </c>
      <c r="AZ456">
        <v>0</v>
      </c>
      <c r="BC456">
        <v>0</v>
      </c>
      <c r="BO456">
        <v>0</v>
      </c>
      <c r="BP456">
        <v>0</v>
      </c>
      <c r="BQ456">
        <v>0</v>
      </c>
      <c r="BR456">
        <v>0</v>
      </c>
      <c r="BS456">
        <v>0</v>
      </c>
      <c r="BT456">
        <v>0</v>
      </c>
      <c r="BU456">
        <v>1</v>
      </c>
      <c r="BV456">
        <v>1</v>
      </c>
      <c r="BW456">
        <v>0</v>
      </c>
      <c r="BX456">
        <v>0</v>
      </c>
      <c r="BY456">
        <v>0</v>
      </c>
      <c r="BZ456">
        <v>0</v>
      </c>
      <c r="CA456">
        <v>0</v>
      </c>
      <c r="CB456">
        <v>1</v>
      </c>
      <c r="CC456">
        <v>0</v>
      </c>
      <c r="CD456">
        <v>0</v>
      </c>
      <c r="CE456">
        <v>0</v>
      </c>
      <c r="CF456">
        <v>0</v>
      </c>
      <c r="CG456">
        <v>0</v>
      </c>
      <c r="CH456">
        <v>0</v>
      </c>
      <c r="CI456">
        <v>0</v>
      </c>
      <c r="CJ456">
        <v>0</v>
      </c>
      <c r="CK456">
        <v>0</v>
      </c>
      <c r="CL456">
        <v>0</v>
      </c>
      <c r="CM456">
        <v>0</v>
      </c>
      <c r="CN456">
        <v>0</v>
      </c>
      <c r="CO456">
        <v>0</v>
      </c>
      <c r="CP456">
        <v>0</v>
      </c>
      <c r="CQ456">
        <v>0</v>
      </c>
    </row>
    <row r="457" spans="1:95" hidden="1">
      <c r="A457" t="s">
        <v>3395</v>
      </c>
      <c r="B457" t="s">
        <v>985</v>
      </c>
      <c r="C457" t="s">
        <v>2176</v>
      </c>
      <c r="D457" t="s">
        <v>2176</v>
      </c>
      <c r="E457" t="s">
        <v>146</v>
      </c>
      <c r="F457" t="s">
        <v>3396</v>
      </c>
      <c r="G457">
        <v>1008000</v>
      </c>
      <c r="H457">
        <v>0</v>
      </c>
      <c r="I457">
        <f t="shared" si="7"/>
        <v>0</v>
      </c>
      <c r="J457">
        <v>23.7919524</v>
      </c>
      <c r="K457">
        <v>120.86</v>
      </c>
      <c r="M457" t="s">
        <v>3397</v>
      </c>
      <c r="N457" t="s">
        <v>3398</v>
      </c>
      <c r="O457" t="s">
        <v>3399</v>
      </c>
      <c r="P457" t="s">
        <v>3400</v>
      </c>
      <c r="R457" t="s">
        <v>1727</v>
      </c>
      <c r="S457" t="s">
        <v>3401</v>
      </c>
      <c r="U457" t="s">
        <v>3402</v>
      </c>
      <c r="X457" t="s">
        <v>1007</v>
      </c>
      <c r="Y457" t="s">
        <v>3403</v>
      </c>
      <c r="Z457" t="s">
        <v>123</v>
      </c>
      <c r="AA457" t="s">
        <v>93</v>
      </c>
      <c r="AB457" t="s">
        <v>3404</v>
      </c>
      <c r="AC457" t="s">
        <v>112</v>
      </c>
      <c r="AD457" t="s">
        <v>3403</v>
      </c>
      <c r="AE457">
        <v>0</v>
      </c>
      <c r="AH457" t="s">
        <v>2656</v>
      </c>
      <c r="AI457" t="s">
        <v>3405</v>
      </c>
      <c r="AQ457">
        <v>0</v>
      </c>
      <c r="AR457" t="s">
        <v>3406</v>
      </c>
      <c r="AS457">
        <v>0</v>
      </c>
      <c r="AT457">
        <v>0</v>
      </c>
      <c r="AW457">
        <v>0</v>
      </c>
      <c r="AZ457">
        <v>0</v>
      </c>
      <c r="BC457">
        <v>0</v>
      </c>
      <c r="BO457">
        <v>0</v>
      </c>
      <c r="BP457">
        <v>0</v>
      </c>
      <c r="BQ457">
        <v>0</v>
      </c>
      <c r="BR457">
        <v>0</v>
      </c>
      <c r="BS457">
        <v>0</v>
      </c>
      <c r="BT457">
        <v>0</v>
      </c>
      <c r="BU457">
        <v>1</v>
      </c>
      <c r="BV457">
        <v>1</v>
      </c>
      <c r="BW457">
        <v>0</v>
      </c>
      <c r="BX457">
        <v>1</v>
      </c>
      <c r="BY457">
        <v>0</v>
      </c>
      <c r="BZ457">
        <v>0</v>
      </c>
      <c r="CA457">
        <v>0</v>
      </c>
      <c r="CB457">
        <v>1</v>
      </c>
      <c r="CC457">
        <v>0</v>
      </c>
      <c r="CD457">
        <v>0</v>
      </c>
      <c r="CE457">
        <v>0</v>
      </c>
      <c r="CF457">
        <v>0</v>
      </c>
      <c r="CG457">
        <v>0</v>
      </c>
      <c r="CH457">
        <v>0</v>
      </c>
      <c r="CI457">
        <v>0</v>
      </c>
      <c r="CJ457">
        <v>0</v>
      </c>
      <c r="CK457">
        <v>0</v>
      </c>
      <c r="CL457">
        <v>0</v>
      </c>
      <c r="CM457">
        <v>0</v>
      </c>
      <c r="CN457">
        <v>0</v>
      </c>
      <c r="CO457">
        <v>0</v>
      </c>
      <c r="CP457">
        <v>0</v>
      </c>
      <c r="CQ457">
        <v>0</v>
      </c>
    </row>
    <row r="458" spans="1:95" hidden="1">
      <c r="A458" t="s">
        <v>3407</v>
      </c>
      <c r="B458" t="s">
        <v>985</v>
      </c>
      <c r="C458" t="s">
        <v>2176</v>
      </c>
      <c r="D458" t="s">
        <v>2176</v>
      </c>
      <c r="E458" t="s">
        <v>146</v>
      </c>
      <c r="F458" t="s">
        <v>3408</v>
      </c>
      <c r="G458">
        <v>1000000</v>
      </c>
      <c r="H458">
        <v>0</v>
      </c>
      <c r="I458">
        <f t="shared" si="7"/>
        <v>0</v>
      </c>
      <c r="J458">
        <v>36.200251999999999</v>
      </c>
      <c r="K458">
        <v>117.09</v>
      </c>
      <c r="M458" t="s">
        <v>3409</v>
      </c>
      <c r="O458" t="s">
        <v>3410</v>
      </c>
      <c r="P458" t="s">
        <v>1335</v>
      </c>
      <c r="R458" t="s">
        <v>137</v>
      </c>
      <c r="S458" t="s">
        <v>3411</v>
      </c>
      <c r="U458" t="s">
        <v>3412</v>
      </c>
      <c r="X458" t="s">
        <v>1007</v>
      </c>
      <c r="AA458" t="s">
        <v>93</v>
      </c>
      <c r="AC458" t="s">
        <v>112</v>
      </c>
      <c r="AD458" t="s">
        <v>3413</v>
      </c>
      <c r="AE458">
        <v>0</v>
      </c>
      <c r="AH458" t="s">
        <v>3146</v>
      </c>
      <c r="AI458" t="s">
        <v>2554</v>
      </c>
      <c r="AM458" t="s">
        <v>3414</v>
      </c>
      <c r="AN458" t="s">
        <v>3415</v>
      </c>
      <c r="AO458" t="s">
        <v>3416</v>
      </c>
      <c r="AQ458">
        <v>0</v>
      </c>
      <c r="AR458" t="s">
        <v>3417</v>
      </c>
      <c r="AS458">
        <v>0</v>
      </c>
      <c r="AT458">
        <v>0</v>
      </c>
      <c r="AW458">
        <v>0</v>
      </c>
      <c r="AZ458">
        <v>0</v>
      </c>
      <c r="BC458">
        <v>0</v>
      </c>
      <c r="BO458">
        <v>0</v>
      </c>
      <c r="BP458">
        <v>0</v>
      </c>
      <c r="BQ458">
        <v>0</v>
      </c>
      <c r="BR458">
        <v>0</v>
      </c>
      <c r="BS458">
        <v>0</v>
      </c>
      <c r="BT458">
        <v>0</v>
      </c>
      <c r="BU458">
        <v>1</v>
      </c>
      <c r="BV458">
        <v>0</v>
      </c>
      <c r="BW458">
        <v>0</v>
      </c>
      <c r="BX458">
        <v>1</v>
      </c>
      <c r="BY458">
        <v>1</v>
      </c>
      <c r="BZ458">
        <v>0</v>
      </c>
      <c r="CA458">
        <v>0</v>
      </c>
      <c r="CB458">
        <v>1</v>
      </c>
      <c r="CC458">
        <v>0</v>
      </c>
      <c r="CD458">
        <v>0</v>
      </c>
      <c r="CE458">
        <v>0</v>
      </c>
      <c r="CF458">
        <v>0</v>
      </c>
      <c r="CG458">
        <v>0</v>
      </c>
      <c r="CH458">
        <v>0</v>
      </c>
      <c r="CI458">
        <v>0</v>
      </c>
      <c r="CJ458">
        <v>0</v>
      </c>
      <c r="CK458">
        <v>0</v>
      </c>
      <c r="CL458">
        <v>0</v>
      </c>
      <c r="CM458">
        <v>0</v>
      </c>
      <c r="CN458">
        <v>0</v>
      </c>
      <c r="CO458">
        <v>0</v>
      </c>
      <c r="CP458">
        <v>0</v>
      </c>
      <c r="CQ458">
        <v>1</v>
      </c>
    </row>
    <row r="459" spans="1:95" hidden="1">
      <c r="A459" t="s">
        <v>3418</v>
      </c>
      <c r="B459" t="s">
        <v>985</v>
      </c>
      <c r="C459" t="s">
        <v>2176</v>
      </c>
      <c r="D459" t="s">
        <v>2176</v>
      </c>
      <c r="E459" t="s">
        <v>146</v>
      </c>
      <c r="F459" t="s">
        <v>3419</v>
      </c>
      <c r="G459">
        <v>1000000</v>
      </c>
      <c r="H459">
        <v>0</v>
      </c>
      <c r="I459">
        <f t="shared" si="7"/>
        <v>0</v>
      </c>
      <c r="J459">
        <v>31.352858999999999</v>
      </c>
      <c r="K459">
        <v>118.43</v>
      </c>
      <c r="M459" t="s">
        <v>3420</v>
      </c>
      <c r="O459" t="s">
        <v>3421</v>
      </c>
      <c r="P459" t="s">
        <v>2526</v>
      </c>
      <c r="R459" t="s">
        <v>137</v>
      </c>
      <c r="S459" t="s">
        <v>3422</v>
      </c>
      <c r="U459" t="s">
        <v>3423</v>
      </c>
      <c r="V459" t="s">
        <v>3424</v>
      </c>
      <c r="X459" t="s">
        <v>1007</v>
      </c>
      <c r="AA459" t="s">
        <v>93</v>
      </c>
      <c r="AC459" t="s">
        <v>95</v>
      </c>
      <c r="AD459" t="s">
        <v>3425</v>
      </c>
      <c r="AE459">
        <v>0</v>
      </c>
      <c r="AH459" t="s">
        <v>3426</v>
      </c>
      <c r="AI459" t="s">
        <v>3427</v>
      </c>
      <c r="AM459" t="s">
        <v>3428</v>
      </c>
      <c r="AN459" t="s">
        <v>3426</v>
      </c>
      <c r="AQ459">
        <v>0</v>
      </c>
      <c r="AR459" t="s">
        <v>750</v>
      </c>
      <c r="AS459">
        <v>0</v>
      </c>
      <c r="AT459">
        <v>0</v>
      </c>
      <c r="AW459">
        <v>0</v>
      </c>
      <c r="AZ459">
        <v>0</v>
      </c>
      <c r="BC459">
        <v>0</v>
      </c>
      <c r="BO459">
        <v>0</v>
      </c>
      <c r="BP459">
        <v>0</v>
      </c>
      <c r="BQ459">
        <v>0</v>
      </c>
      <c r="BR459">
        <v>0</v>
      </c>
      <c r="BS459">
        <v>0</v>
      </c>
      <c r="BT459">
        <v>0</v>
      </c>
      <c r="BU459">
        <v>1</v>
      </c>
      <c r="BV459">
        <v>1</v>
      </c>
      <c r="BW459">
        <v>0</v>
      </c>
      <c r="BX459">
        <v>1</v>
      </c>
      <c r="BY459">
        <v>1</v>
      </c>
      <c r="BZ459">
        <v>0</v>
      </c>
      <c r="CA459">
        <v>0</v>
      </c>
      <c r="CB459">
        <v>1</v>
      </c>
      <c r="CC459">
        <v>0</v>
      </c>
      <c r="CD459">
        <v>0</v>
      </c>
      <c r="CE459">
        <v>0</v>
      </c>
      <c r="CF459">
        <v>0</v>
      </c>
      <c r="CG459">
        <v>0</v>
      </c>
      <c r="CH459">
        <v>0</v>
      </c>
      <c r="CI459">
        <v>0</v>
      </c>
      <c r="CJ459">
        <v>0</v>
      </c>
      <c r="CK459">
        <v>0</v>
      </c>
      <c r="CL459">
        <v>0</v>
      </c>
      <c r="CM459">
        <v>0</v>
      </c>
      <c r="CN459">
        <v>0</v>
      </c>
      <c r="CO459">
        <v>0</v>
      </c>
      <c r="CP459">
        <v>0</v>
      </c>
      <c r="CQ459">
        <v>0</v>
      </c>
    </row>
    <row r="460" spans="1:95" hidden="1">
      <c r="A460" t="s">
        <v>3429</v>
      </c>
      <c r="B460" t="s">
        <v>985</v>
      </c>
      <c r="C460" t="s">
        <v>2176</v>
      </c>
      <c r="D460" t="s">
        <v>2176</v>
      </c>
      <c r="E460" t="s">
        <v>146</v>
      </c>
      <c r="F460" t="s">
        <v>3430</v>
      </c>
      <c r="G460">
        <v>1000000</v>
      </c>
      <c r="H460">
        <v>0</v>
      </c>
      <c r="I460">
        <f t="shared" si="7"/>
        <v>0</v>
      </c>
      <c r="J460">
        <v>31.340710999999999</v>
      </c>
      <c r="K460">
        <v>119.82</v>
      </c>
      <c r="M460" t="s">
        <v>3431</v>
      </c>
      <c r="O460" t="s">
        <v>3432</v>
      </c>
      <c r="P460" t="s">
        <v>1868</v>
      </c>
      <c r="R460" t="s">
        <v>137</v>
      </c>
      <c r="S460" t="s">
        <v>3433</v>
      </c>
      <c r="U460" t="s">
        <v>3434</v>
      </c>
      <c r="V460" t="s">
        <v>3435</v>
      </c>
      <c r="X460" t="s">
        <v>1007</v>
      </c>
      <c r="AA460" t="s">
        <v>93</v>
      </c>
      <c r="AC460" t="s">
        <v>95</v>
      </c>
      <c r="AD460" t="s">
        <v>3436</v>
      </c>
      <c r="AE460">
        <v>0</v>
      </c>
      <c r="AI460" t="s">
        <v>3437</v>
      </c>
      <c r="AL460" t="s">
        <v>3436</v>
      </c>
      <c r="AM460" t="s">
        <v>3428</v>
      </c>
      <c r="AN460" t="s">
        <v>3323</v>
      </c>
      <c r="AP460" t="s">
        <v>2934</v>
      </c>
      <c r="AQ460">
        <v>0</v>
      </c>
      <c r="AR460" t="s">
        <v>3438</v>
      </c>
      <c r="AS460">
        <v>0</v>
      </c>
      <c r="AT460">
        <v>0</v>
      </c>
      <c r="AW460">
        <v>0</v>
      </c>
      <c r="AZ460">
        <v>0</v>
      </c>
      <c r="BC460">
        <v>0</v>
      </c>
      <c r="BO460">
        <v>0</v>
      </c>
      <c r="BP460">
        <v>0</v>
      </c>
      <c r="BQ460">
        <v>0</v>
      </c>
      <c r="BR460">
        <v>0</v>
      </c>
      <c r="BS460">
        <v>0</v>
      </c>
      <c r="BT460">
        <v>0</v>
      </c>
      <c r="BU460">
        <v>1</v>
      </c>
      <c r="BV460">
        <v>1</v>
      </c>
      <c r="BW460">
        <v>0</v>
      </c>
      <c r="BX460">
        <v>1</v>
      </c>
      <c r="BY460">
        <v>1</v>
      </c>
      <c r="BZ460">
        <v>0</v>
      </c>
      <c r="CA460">
        <v>0</v>
      </c>
      <c r="CB460">
        <v>1</v>
      </c>
      <c r="CC460">
        <v>0</v>
      </c>
      <c r="CD460">
        <v>0</v>
      </c>
      <c r="CE460">
        <v>0</v>
      </c>
      <c r="CF460">
        <v>0</v>
      </c>
      <c r="CG460">
        <v>0</v>
      </c>
      <c r="CH460">
        <v>0</v>
      </c>
      <c r="CI460">
        <v>0</v>
      </c>
      <c r="CJ460">
        <v>0</v>
      </c>
      <c r="CK460">
        <v>0</v>
      </c>
      <c r="CL460">
        <v>0</v>
      </c>
      <c r="CM460">
        <v>0</v>
      </c>
      <c r="CN460">
        <v>0</v>
      </c>
      <c r="CO460">
        <v>0</v>
      </c>
      <c r="CP460">
        <v>0</v>
      </c>
      <c r="CQ460">
        <v>0</v>
      </c>
    </row>
    <row r="461" spans="1:95" hidden="1">
      <c r="A461" t="s">
        <v>3439</v>
      </c>
      <c r="B461" t="s">
        <v>985</v>
      </c>
      <c r="C461" t="s">
        <v>2176</v>
      </c>
      <c r="D461" t="s">
        <v>2176</v>
      </c>
      <c r="E461" t="s">
        <v>146</v>
      </c>
      <c r="F461" t="s">
        <v>3440</v>
      </c>
      <c r="G461">
        <v>700000</v>
      </c>
      <c r="H461">
        <v>9.1</v>
      </c>
      <c r="I461">
        <f t="shared" si="7"/>
        <v>6370000</v>
      </c>
      <c r="J461">
        <v>35.415588499999998</v>
      </c>
      <c r="K461">
        <v>127.87</v>
      </c>
      <c r="M461" t="s">
        <v>672</v>
      </c>
      <c r="O461" t="s">
        <v>3441</v>
      </c>
      <c r="P461" t="s">
        <v>3374</v>
      </c>
      <c r="R461" t="s">
        <v>1364</v>
      </c>
      <c r="S461" t="s">
        <v>3368</v>
      </c>
      <c r="U461" t="s">
        <v>3442</v>
      </c>
      <c r="V461" t="s">
        <v>3443</v>
      </c>
      <c r="X461" t="s">
        <v>1007</v>
      </c>
      <c r="Y461" t="s">
        <v>1854</v>
      </c>
      <c r="Z461" t="s">
        <v>92</v>
      </c>
      <c r="AA461" t="s">
        <v>93</v>
      </c>
      <c r="AC461" t="s">
        <v>112</v>
      </c>
      <c r="AD461" t="s">
        <v>3444</v>
      </c>
      <c r="AE461">
        <v>0</v>
      </c>
      <c r="AH461" t="s">
        <v>3445</v>
      </c>
      <c r="AI461" t="s">
        <v>3445</v>
      </c>
      <c r="AQ461">
        <v>0</v>
      </c>
      <c r="AR461" t="s">
        <v>1007</v>
      </c>
      <c r="AS461">
        <v>0</v>
      </c>
      <c r="AT461">
        <v>0</v>
      </c>
      <c r="AW461">
        <v>0</v>
      </c>
      <c r="AZ461">
        <v>0</v>
      </c>
      <c r="BC461">
        <v>0</v>
      </c>
      <c r="BO461">
        <v>0</v>
      </c>
      <c r="BP461">
        <v>0</v>
      </c>
      <c r="BQ461">
        <v>0</v>
      </c>
      <c r="BR461">
        <v>0</v>
      </c>
      <c r="BS461">
        <v>0</v>
      </c>
      <c r="BT461">
        <v>0</v>
      </c>
      <c r="BU461">
        <v>1</v>
      </c>
      <c r="BV461">
        <v>1</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row>
    <row r="462" spans="1:95" hidden="1">
      <c r="A462" t="s">
        <v>3446</v>
      </c>
      <c r="B462" t="s">
        <v>985</v>
      </c>
      <c r="C462" t="s">
        <v>2176</v>
      </c>
      <c r="D462" t="s">
        <v>2176</v>
      </c>
      <c r="E462" t="s">
        <v>146</v>
      </c>
      <c r="F462" t="s">
        <v>3447</v>
      </c>
      <c r="G462">
        <v>600000</v>
      </c>
      <c r="H462">
        <v>7.33</v>
      </c>
      <c r="I462">
        <f t="shared" si="7"/>
        <v>4398000</v>
      </c>
      <c r="J462">
        <v>36.006819100000001</v>
      </c>
      <c r="K462">
        <v>127.66</v>
      </c>
      <c r="M462" t="s">
        <v>672</v>
      </c>
      <c r="O462" t="s">
        <v>3448</v>
      </c>
      <c r="P462" t="s">
        <v>3449</v>
      </c>
      <c r="R462" t="s">
        <v>1364</v>
      </c>
      <c r="S462" t="s">
        <v>3368</v>
      </c>
      <c r="U462" t="s">
        <v>3450</v>
      </c>
      <c r="V462" t="s">
        <v>3451</v>
      </c>
      <c r="X462" t="s">
        <v>1007</v>
      </c>
      <c r="Y462" t="s">
        <v>1854</v>
      </c>
      <c r="Z462" t="s">
        <v>92</v>
      </c>
      <c r="AA462" t="s">
        <v>93</v>
      </c>
      <c r="AC462" t="s">
        <v>112</v>
      </c>
      <c r="AD462" t="s">
        <v>1854</v>
      </c>
      <c r="AE462">
        <v>0</v>
      </c>
      <c r="AF462" t="s">
        <v>3452</v>
      </c>
      <c r="AH462" t="s">
        <v>3445</v>
      </c>
      <c r="AI462" t="s">
        <v>3445</v>
      </c>
      <c r="AK462" t="s">
        <v>3452</v>
      </c>
      <c r="AQ462">
        <v>0</v>
      </c>
      <c r="AR462" t="s">
        <v>1007</v>
      </c>
      <c r="AS462">
        <v>0</v>
      </c>
      <c r="AT462">
        <v>0</v>
      </c>
      <c r="AW462">
        <v>0</v>
      </c>
      <c r="AZ462">
        <v>0</v>
      </c>
      <c r="BC462">
        <v>0</v>
      </c>
      <c r="BO462">
        <v>0</v>
      </c>
      <c r="BP462">
        <v>0</v>
      </c>
      <c r="BQ462">
        <v>0</v>
      </c>
      <c r="BR462">
        <v>0</v>
      </c>
      <c r="BS462">
        <v>0</v>
      </c>
      <c r="BT462">
        <v>0</v>
      </c>
      <c r="BU462">
        <v>1</v>
      </c>
      <c r="BV462">
        <v>1</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row>
    <row r="463" spans="1:95" hidden="1">
      <c r="A463" t="s">
        <v>3453</v>
      </c>
      <c r="B463" t="s">
        <v>985</v>
      </c>
      <c r="C463" t="s">
        <v>986</v>
      </c>
      <c r="D463" t="s">
        <v>986</v>
      </c>
      <c r="E463" t="s">
        <v>146</v>
      </c>
      <c r="F463" t="s">
        <v>3454</v>
      </c>
      <c r="G463">
        <v>360000</v>
      </c>
      <c r="H463">
        <v>6</v>
      </c>
      <c r="I463">
        <f t="shared" si="7"/>
        <v>2160000</v>
      </c>
      <c r="J463">
        <v>52.959065000000002</v>
      </c>
      <c r="K463">
        <v>-3.93</v>
      </c>
      <c r="M463" t="s">
        <v>672</v>
      </c>
      <c r="O463" t="s">
        <v>3455</v>
      </c>
      <c r="P463" t="s">
        <v>3456</v>
      </c>
      <c r="R463" t="s">
        <v>119</v>
      </c>
      <c r="S463" t="s">
        <v>3457</v>
      </c>
      <c r="U463" t="s">
        <v>3458</v>
      </c>
      <c r="X463" t="s">
        <v>1007</v>
      </c>
      <c r="AA463" t="s">
        <v>93</v>
      </c>
      <c r="AC463" t="s">
        <v>95</v>
      </c>
      <c r="AD463" t="s">
        <v>3459</v>
      </c>
      <c r="AE463">
        <v>0</v>
      </c>
      <c r="AQ463">
        <v>0</v>
      </c>
      <c r="AR463" t="s">
        <v>1007</v>
      </c>
      <c r="AS463">
        <v>0</v>
      </c>
      <c r="AT463">
        <v>0</v>
      </c>
      <c r="AW463">
        <v>0</v>
      </c>
      <c r="AZ463">
        <v>0</v>
      </c>
      <c r="BC463">
        <v>0</v>
      </c>
      <c r="BO463">
        <v>0</v>
      </c>
      <c r="BP463">
        <v>0</v>
      </c>
      <c r="BQ463">
        <v>0</v>
      </c>
      <c r="BR463">
        <v>0</v>
      </c>
      <c r="BS463">
        <v>0</v>
      </c>
      <c r="BT463">
        <v>0</v>
      </c>
      <c r="BU463">
        <v>1</v>
      </c>
      <c r="BV463">
        <v>1</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row>
    <row r="464" spans="1:95" hidden="1">
      <c r="A464" t="s">
        <v>3460</v>
      </c>
      <c r="B464" t="s">
        <v>985</v>
      </c>
      <c r="C464" t="s">
        <v>2176</v>
      </c>
      <c r="D464" t="s">
        <v>2176</v>
      </c>
      <c r="E464" t="s">
        <v>146</v>
      </c>
      <c r="F464" t="s">
        <v>3461</v>
      </c>
      <c r="G464">
        <v>940000</v>
      </c>
      <c r="H464">
        <v>0</v>
      </c>
      <c r="I464">
        <f t="shared" si="7"/>
        <v>0</v>
      </c>
      <c r="J464">
        <v>36</v>
      </c>
      <c r="K464">
        <v>139</v>
      </c>
      <c r="M464" t="s">
        <v>3462</v>
      </c>
      <c r="O464" t="s">
        <v>2793</v>
      </c>
      <c r="P464" t="s">
        <v>2749</v>
      </c>
      <c r="R464" t="s">
        <v>724</v>
      </c>
      <c r="S464" t="s">
        <v>2794</v>
      </c>
      <c r="U464" t="s">
        <v>618</v>
      </c>
      <c r="V464" t="s">
        <v>2515</v>
      </c>
      <c r="X464" t="s">
        <v>1007</v>
      </c>
      <c r="Y464" t="s">
        <v>2777</v>
      </c>
      <c r="Z464" t="s">
        <v>92</v>
      </c>
      <c r="AC464" t="s">
        <v>112</v>
      </c>
      <c r="AD464" t="s">
        <v>2777</v>
      </c>
      <c r="AE464">
        <v>0</v>
      </c>
      <c r="AH464" t="s">
        <v>1627</v>
      </c>
      <c r="AI464" t="s">
        <v>2795</v>
      </c>
      <c r="AL464" t="s">
        <v>2777</v>
      </c>
      <c r="AQ464">
        <v>0</v>
      </c>
      <c r="AS464">
        <v>0</v>
      </c>
      <c r="AT464">
        <v>0</v>
      </c>
      <c r="AW464">
        <v>0</v>
      </c>
      <c r="AZ464">
        <v>0</v>
      </c>
      <c r="BC464">
        <v>0</v>
      </c>
      <c r="BO464">
        <v>1</v>
      </c>
      <c r="BP464">
        <v>0</v>
      </c>
      <c r="BQ464">
        <v>0</v>
      </c>
      <c r="BR464">
        <v>0</v>
      </c>
      <c r="BS464">
        <v>0</v>
      </c>
      <c r="BT464">
        <v>0</v>
      </c>
      <c r="BU464">
        <v>1</v>
      </c>
      <c r="BV464">
        <v>1</v>
      </c>
      <c r="BW464">
        <v>0</v>
      </c>
      <c r="BX464">
        <v>1</v>
      </c>
      <c r="BY464">
        <v>1</v>
      </c>
      <c r="BZ464">
        <v>0</v>
      </c>
      <c r="CA464">
        <v>0</v>
      </c>
      <c r="CB464">
        <v>0</v>
      </c>
      <c r="CC464">
        <v>0</v>
      </c>
      <c r="CD464">
        <v>0</v>
      </c>
      <c r="CE464">
        <v>0</v>
      </c>
      <c r="CF464">
        <v>0</v>
      </c>
      <c r="CG464">
        <v>0</v>
      </c>
      <c r="CH464">
        <v>0</v>
      </c>
      <c r="CI464">
        <v>0</v>
      </c>
      <c r="CJ464">
        <v>0</v>
      </c>
      <c r="CK464">
        <v>0</v>
      </c>
      <c r="CL464">
        <v>0</v>
      </c>
      <c r="CM464">
        <v>0</v>
      </c>
      <c r="CN464">
        <v>0</v>
      </c>
      <c r="CO464">
        <v>0</v>
      </c>
      <c r="CP464">
        <v>0</v>
      </c>
      <c r="CQ464">
        <v>0</v>
      </c>
    </row>
    <row r="465" spans="1:95" hidden="1">
      <c r="A465" t="s">
        <v>3463</v>
      </c>
      <c r="B465" t="s">
        <v>985</v>
      </c>
      <c r="C465" t="s">
        <v>2176</v>
      </c>
      <c r="D465" t="s">
        <v>2176</v>
      </c>
      <c r="E465" t="s">
        <v>146</v>
      </c>
      <c r="F465" t="s">
        <v>3464</v>
      </c>
      <c r="G465">
        <v>2268000</v>
      </c>
      <c r="H465">
        <v>0</v>
      </c>
      <c r="I465">
        <f t="shared" si="7"/>
        <v>0</v>
      </c>
      <c r="J465">
        <v>48.45</v>
      </c>
      <c r="K465">
        <v>27.42</v>
      </c>
      <c r="M465" t="s">
        <v>3311</v>
      </c>
      <c r="O465" t="s">
        <v>3465</v>
      </c>
      <c r="P465" t="s">
        <v>3466</v>
      </c>
      <c r="R465" t="s">
        <v>2603</v>
      </c>
      <c r="S465" t="s">
        <v>3467</v>
      </c>
      <c r="V465" t="s">
        <v>2352</v>
      </c>
      <c r="X465" t="s">
        <v>1007</v>
      </c>
      <c r="AA465" t="s">
        <v>93</v>
      </c>
      <c r="AB465" t="s">
        <v>3468</v>
      </c>
      <c r="AC465" t="s">
        <v>95</v>
      </c>
      <c r="AD465" t="s">
        <v>3469</v>
      </c>
      <c r="AE465">
        <v>0</v>
      </c>
      <c r="AK465" t="s">
        <v>3470</v>
      </c>
      <c r="AM465" t="s">
        <v>3471</v>
      </c>
      <c r="AN465" t="s">
        <v>3472</v>
      </c>
      <c r="AQ465">
        <v>0</v>
      </c>
      <c r="AR465" t="s">
        <v>750</v>
      </c>
      <c r="AS465">
        <v>0</v>
      </c>
      <c r="AT465">
        <v>0</v>
      </c>
      <c r="AW465">
        <v>0</v>
      </c>
      <c r="AZ465">
        <v>0</v>
      </c>
      <c r="BC465">
        <v>0</v>
      </c>
      <c r="BO465">
        <v>0</v>
      </c>
      <c r="BP465">
        <v>0</v>
      </c>
      <c r="BQ465">
        <v>0</v>
      </c>
      <c r="BR465">
        <v>0</v>
      </c>
      <c r="BS465">
        <v>0</v>
      </c>
      <c r="BT465">
        <v>0</v>
      </c>
      <c r="BU465">
        <v>1</v>
      </c>
      <c r="BV465">
        <v>1</v>
      </c>
      <c r="BW465">
        <v>0</v>
      </c>
      <c r="BX465">
        <v>1</v>
      </c>
      <c r="BY465">
        <v>1</v>
      </c>
      <c r="BZ465">
        <v>0</v>
      </c>
      <c r="CA465">
        <v>0</v>
      </c>
      <c r="CB465">
        <v>1</v>
      </c>
      <c r="CC465">
        <v>0</v>
      </c>
      <c r="CD465">
        <v>0</v>
      </c>
      <c r="CE465">
        <v>0</v>
      </c>
      <c r="CF465">
        <v>0</v>
      </c>
      <c r="CG465">
        <v>0</v>
      </c>
      <c r="CH465">
        <v>0</v>
      </c>
      <c r="CI465">
        <v>0</v>
      </c>
      <c r="CJ465">
        <v>0</v>
      </c>
      <c r="CK465">
        <v>0</v>
      </c>
      <c r="CL465">
        <v>0</v>
      </c>
      <c r="CM465">
        <v>0</v>
      </c>
      <c r="CN465">
        <v>0</v>
      </c>
      <c r="CO465">
        <v>0</v>
      </c>
      <c r="CP465">
        <v>0</v>
      </c>
      <c r="CQ465">
        <v>0</v>
      </c>
    </row>
    <row r="466" spans="1:95" hidden="1">
      <c r="A466" t="s">
        <v>3473</v>
      </c>
      <c r="B466" t="s">
        <v>985</v>
      </c>
      <c r="C466" t="s">
        <v>2176</v>
      </c>
      <c r="D466" t="s">
        <v>2176</v>
      </c>
      <c r="E466" t="s">
        <v>146</v>
      </c>
      <c r="F466" t="s">
        <v>3474</v>
      </c>
      <c r="G466">
        <v>1800000</v>
      </c>
      <c r="H466">
        <v>0</v>
      </c>
      <c r="I466">
        <f t="shared" si="7"/>
        <v>0</v>
      </c>
      <c r="J466">
        <v>30.132156999999999</v>
      </c>
      <c r="K466">
        <v>118.73</v>
      </c>
      <c r="M466" t="s">
        <v>3349</v>
      </c>
      <c r="O466" t="s">
        <v>3475</v>
      </c>
      <c r="P466" t="s">
        <v>2526</v>
      </c>
      <c r="R466" t="s">
        <v>137</v>
      </c>
      <c r="S466" t="s">
        <v>3476</v>
      </c>
      <c r="V466" t="s">
        <v>2330</v>
      </c>
      <c r="X466" t="s">
        <v>1007</v>
      </c>
      <c r="AA466" t="s">
        <v>93</v>
      </c>
      <c r="AC466" t="s">
        <v>95</v>
      </c>
      <c r="AD466" t="s">
        <v>292</v>
      </c>
      <c r="AE466">
        <v>0</v>
      </c>
      <c r="AL466" t="s">
        <v>3477</v>
      </c>
      <c r="AM466" t="s">
        <v>3478</v>
      </c>
      <c r="AQ466">
        <v>0</v>
      </c>
      <c r="AR466" t="s">
        <v>750</v>
      </c>
      <c r="AS466">
        <v>1200000000</v>
      </c>
      <c r="AT466">
        <v>0</v>
      </c>
      <c r="AW466">
        <v>0</v>
      </c>
      <c r="AZ466">
        <v>0</v>
      </c>
      <c r="BC466">
        <v>0</v>
      </c>
      <c r="BO466">
        <v>0</v>
      </c>
      <c r="BP466">
        <v>0</v>
      </c>
      <c r="BQ466">
        <v>0</v>
      </c>
      <c r="BR466">
        <v>0</v>
      </c>
      <c r="BS466">
        <v>0</v>
      </c>
      <c r="BT466">
        <v>0</v>
      </c>
      <c r="BU466">
        <v>1</v>
      </c>
      <c r="BV466">
        <v>1</v>
      </c>
      <c r="BW466">
        <v>0</v>
      </c>
      <c r="BX466">
        <v>1</v>
      </c>
      <c r="BY466">
        <v>1</v>
      </c>
      <c r="BZ466">
        <v>0</v>
      </c>
      <c r="CA466">
        <v>0</v>
      </c>
      <c r="CB466">
        <v>0</v>
      </c>
      <c r="CC466">
        <v>0</v>
      </c>
      <c r="CD466">
        <v>0</v>
      </c>
      <c r="CE466">
        <v>0</v>
      </c>
      <c r="CF466">
        <v>0</v>
      </c>
      <c r="CG466">
        <v>0</v>
      </c>
      <c r="CH466">
        <v>0</v>
      </c>
      <c r="CI466">
        <v>0</v>
      </c>
      <c r="CJ466">
        <v>0</v>
      </c>
      <c r="CK466">
        <v>0</v>
      </c>
      <c r="CL466">
        <v>0</v>
      </c>
      <c r="CM466">
        <v>0</v>
      </c>
      <c r="CN466">
        <v>0</v>
      </c>
      <c r="CO466">
        <v>0</v>
      </c>
      <c r="CP466">
        <v>0</v>
      </c>
      <c r="CQ466">
        <v>0</v>
      </c>
    </row>
    <row r="467" spans="1:95" hidden="1">
      <c r="A467" t="s">
        <v>3479</v>
      </c>
      <c r="B467" t="s">
        <v>985</v>
      </c>
      <c r="C467" t="s">
        <v>2176</v>
      </c>
      <c r="D467" t="s">
        <v>2176</v>
      </c>
      <c r="E467" t="s">
        <v>146</v>
      </c>
      <c r="F467" t="s">
        <v>3480</v>
      </c>
      <c r="G467">
        <v>1836000</v>
      </c>
      <c r="H467">
        <v>0</v>
      </c>
      <c r="I467">
        <f t="shared" si="7"/>
        <v>0</v>
      </c>
      <c r="J467">
        <v>30.638674999999999</v>
      </c>
      <c r="K467">
        <v>119.68</v>
      </c>
      <c r="M467" t="s">
        <v>3481</v>
      </c>
      <c r="O467" t="s">
        <v>3482</v>
      </c>
      <c r="P467" t="s">
        <v>1740</v>
      </c>
      <c r="R467" t="s">
        <v>137</v>
      </c>
      <c r="S467" t="s">
        <v>3483</v>
      </c>
      <c r="U467" t="s">
        <v>3484</v>
      </c>
      <c r="V467" t="s">
        <v>3485</v>
      </c>
      <c r="X467" t="s">
        <v>1007</v>
      </c>
      <c r="Y467" t="s">
        <v>3486</v>
      </c>
      <c r="Z467" t="s">
        <v>123</v>
      </c>
      <c r="AA467" t="s">
        <v>93</v>
      </c>
      <c r="AC467" t="s">
        <v>95</v>
      </c>
      <c r="AD467" t="s">
        <v>3486</v>
      </c>
      <c r="AE467">
        <v>0</v>
      </c>
      <c r="AH467" t="s">
        <v>3487</v>
      </c>
      <c r="AI467" t="s">
        <v>3488</v>
      </c>
      <c r="AM467" t="s">
        <v>3489</v>
      </c>
      <c r="AN467" t="s">
        <v>3270</v>
      </c>
      <c r="AO467" t="s">
        <v>3490</v>
      </c>
      <c r="AP467" t="s">
        <v>2934</v>
      </c>
      <c r="AQ467">
        <v>0</v>
      </c>
      <c r="AR467" t="s">
        <v>3491</v>
      </c>
      <c r="AS467">
        <v>1080000000</v>
      </c>
      <c r="AT467">
        <v>0</v>
      </c>
      <c r="AW467">
        <v>0</v>
      </c>
      <c r="AZ467">
        <v>0</v>
      </c>
      <c r="BC467">
        <v>0</v>
      </c>
      <c r="BO467">
        <v>0</v>
      </c>
      <c r="BP467">
        <v>0</v>
      </c>
      <c r="BQ467">
        <v>0</v>
      </c>
      <c r="BR467">
        <v>0</v>
      </c>
      <c r="BS467">
        <v>0</v>
      </c>
      <c r="BT467">
        <v>0</v>
      </c>
      <c r="BU467">
        <v>1</v>
      </c>
      <c r="BV467">
        <v>1</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1</v>
      </c>
    </row>
    <row r="468" spans="1:95" hidden="1">
      <c r="A468" t="s">
        <v>3492</v>
      </c>
      <c r="B468" t="s">
        <v>985</v>
      </c>
      <c r="C468" t="s">
        <v>2176</v>
      </c>
      <c r="D468" t="s">
        <v>2176</v>
      </c>
      <c r="E468" t="s">
        <v>146</v>
      </c>
      <c r="F468" t="s">
        <v>3493</v>
      </c>
      <c r="G468">
        <v>1600000</v>
      </c>
      <c r="H468">
        <v>0</v>
      </c>
      <c r="I468">
        <f t="shared" si="7"/>
        <v>0</v>
      </c>
      <c r="J468">
        <v>23.8666667</v>
      </c>
      <c r="K468">
        <v>120.92</v>
      </c>
      <c r="M468" t="s">
        <v>3494</v>
      </c>
      <c r="O468" t="s">
        <v>3398</v>
      </c>
      <c r="P468" t="s">
        <v>3400</v>
      </c>
      <c r="R468" t="s">
        <v>1727</v>
      </c>
      <c r="S468" t="s">
        <v>3495</v>
      </c>
      <c r="U468" t="s">
        <v>2760</v>
      </c>
      <c r="X468" t="s">
        <v>1007</v>
      </c>
      <c r="Y468" t="s">
        <v>3403</v>
      </c>
      <c r="Z468" t="s">
        <v>123</v>
      </c>
      <c r="AA468" t="s">
        <v>93</v>
      </c>
      <c r="AC468" t="s">
        <v>112</v>
      </c>
      <c r="AD468" t="s">
        <v>3403</v>
      </c>
      <c r="AE468">
        <v>0</v>
      </c>
      <c r="AI468" t="s">
        <v>3496</v>
      </c>
      <c r="AL468" t="s">
        <v>3403</v>
      </c>
      <c r="AM468" t="s">
        <v>3497</v>
      </c>
      <c r="AN468" t="s">
        <v>3498</v>
      </c>
      <c r="AO468" t="s">
        <v>3499</v>
      </c>
      <c r="AQ468">
        <v>0</v>
      </c>
      <c r="AR468" t="s">
        <v>750</v>
      </c>
      <c r="AS468">
        <v>0</v>
      </c>
      <c r="AT468">
        <v>0</v>
      </c>
      <c r="AW468">
        <v>0</v>
      </c>
      <c r="AZ468">
        <v>0</v>
      </c>
      <c r="BC468">
        <v>0</v>
      </c>
      <c r="BO468">
        <v>0</v>
      </c>
      <c r="BP468">
        <v>0</v>
      </c>
      <c r="BQ468">
        <v>0</v>
      </c>
      <c r="BR468">
        <v>0</v>
      </c>
      <c r="BS468">
        <v>0</v>
      </c>
      <c r="BT468">
        <v>0</v>
      </c>
      <c r="BU468">
        <v>1</v>
      </c>
      <c r="BV468">
        <v>1</v>
      </c>
      <c r="BW468">
        <v>0</v>
      </c>
      <c r="BX468">
        <v>0</v>
      </c>
      <c r="BY468">
        <v>1</v>
      </c>
      <c r="BZ468">
        <v>0</v>
      </c>
      <c r="CA468">
        <v>0</v>
      </c>
      <c r="CB468">
        <v>0</v>
      </c>
      <c r="CC468">
        <v>0</v>
      </c>
      <c r="CD468">
        <v>0</v>
      </c>
      <c r="CE468">
        <v>0</v>
      </c>
      <c r="CF468">
        <v>0</v>
      </c>
      <c r="CG468">
        <v>0</v>
      </c>
      <c r="CH468">
        <v>0</v>
      </c>
      <c r="CI468">
        <v>0</v>
      </c>
      <c r="CJ468">
        <v>0</v>
      </c>
      <c r="CK468">
        <v>0</v>
      </c>
      <c r="CL468">
        <v>0</v>
      </c>
      <c r="CM468">
        <v>0</v>
      </c>
      <c r="CN468">
        <v>0</v>
      </c>
      <c r="CO468">
        <v>0</v>
      </c>
      <c r="CP468">
        <v>0</v>
      </c>
      <c r="CQ468">
        <v>1</v>
      </c>
    </row>
    <row r="469" spans="1:95" hidden="1">
      <c r="A469" t="s">
        <v>3500</v>
      </c>
      <c r="B469" t="s">
        <v>985</v>
      </c>
      <c r="C469" t="s">
        <v>2176</v>
      </c>
      <c r="D469" t="s">
        <v>2176</v>
      </c>
      <c r="E469" t="s">
        <v>146</v>
      </c>
      <c r="F469" t="s">
        <v>3501</v>
      </c>
      <c r="G469">
        <v>1164000</v>
      </c>
      <c r="H469">
        <v>5</v>
      </c>
      <c r="I469">
        <f t="shared" si="7"/>
        <v>5820000</v>
      </c>
      <c r="J469">
        <v>50.371715399999999</v>
      </c>
      <c r="K469">
        <v>5.87</v>
      </c>
      <c r="M469" t="s">
        <v>2954</v>
      </c>
      <c r="O469" t="s">
        <v>3502</v>
      </c>
      <c r="P469" t="s">
        <v>3503</v>
      </c>
      <c r="R469" t="s">
        <v>3078</v>
      </c>
      <c r="S469" t="s">
        <v>3504</v>
      </c>
      <c r="U469" t="s">
        <v>2430</v>
      </c>
      <c r="V469" t="s">
        <v>3505</v>
      </c>
      <c r="X469" t="s">
        <v>1007</v>
      </c>
      <c r="AA469" t="s">
        <v>93</v>
      </c>
      <c r="AC469" t="s">
        <v>95</v>
      </c>
      <c r="AD469" t="s">
        <v>3081</v>
      </c>
      <c r="AE469">
        <v>0</v>
      </c>
      <c r="AH469" t="s">
        <v>3352</v>
      </c>
      <c r="AI469" t="s">
        <v>3506</v>
      </c>
      <c r="AM469" t="s">
        <v>3507</v>
      </c>
      <c r="AQ469">
        <v>0</v>
      </c>
      <c r="AR469" t="s">
        <v>3508</v>
      </c>
      <c r="AS469">
        <v>0</v>
      </c>
      <c r="AT469">
        <v>0</v>
      </c>
      <c r="AW469">
        <v>0</v>
      </c>
      <c r="AZ469">
        <v>0</v>
      </c>
      <c r="BC469">
        <v>0</v>
      </c>
      <c r="BO469">
        <v>0</v>
      </c>
      <c r="BP469">
        <v>0</v>
      </c>
      <c r="BQ469">
        <v>0</v>
      </c>
      <c r="BR469">
        <v>0</v>
      </c>
      <c r="BS469">
        <v>0</v>
      </c>
      <c r="BT469">
        <v>0</v>
      </c>
      <c r="BU469">
        <v>1</v>
      </c>
      <c r="BV469">
        <v>1</v>
      </c>
      <c r="BW469">
        <v>0</v>
      </c>
      <c r="BX469">
        <v>1</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row>
    <row r="470" spans="1:95" hidden="1">
      <c r="A470" t="s">
        <v>3509</v>
      </c>
      <c r="B470" t="s">
        <v>985</v>
      </c>
      <c r="C470" t="s">
        <v>2176</v>
      </c>
      <c r="D470" t="s">
        <v>2176</v>
      </c>
      <c r="E470" t="s">
        <v>146</v>
      </c>
      <c r="F470" t="s">
        <v>3510</v>
      </c>
      <c r="G470">
        <v>1000000</v>
      </c>
      <c r="H470">
        <v>0</v>
      </c>
      <c r="I470">
        <f t="shared" si="7"/>
        <v>0</v>
      </c>
      <c r="J470">
        <v>46.180426599999997</v>
      </c>
      <c r="K470">
        <v>10.33</v>
      </c>
      <c r="M470" t="s">
        <v>672</v>
      </c>
      <c r="O470" t="s">
        <v>3511</v>
      </c>
      <c r="P470" t="s">
        <v>2206</v>
      </c>
      <c r="R470" t="s">
        <v>1803</v>
      </c>
      <c r="S470" t="s">
        <v>3512</v>
      </c>
      <c r="U470" t="s">
        <v>2578</v>
      </c>
      <c r="X470" t="s">
        <v>1007</v>
      </c>
      <c r="Y470" t="s">
        <v>1806</v>
      </c>
      <c r="Z470" t="s">
        <v>92</v>
      </c>
      <c r="AA470" t="s">
        <v>93</v>
      </c>
      <c r="AC470" t="s">
        <v>112</v>
      </c>
      <c r="AD470" t="s">
        <v>1806</v>
      </c>
      <c r="AE470">
        <v>0</v>
      </c>
      <c r="AL470" t="s">
        <v>1806</v>
      </c>
      <c r="AQ470">
        <v>0</v>
      </c>
      <c r="AR470" t="s">
        <v>3513</v>
      </c>
      <c r="AS470">
        <v>0</v>
      </c>
      <c r="AT470">
        <v>0</v>
      </c>
      <c r="AW470">
        <v>0</v>
      </c>
      <c r="AZ470">
        <v>0</v>
      </c>
      <c r="BC470">
        <v>0</v>
      </c>
      <c r="BO470">
        <v>0</v>
      </c>
      <c r="BP470">
        <v>0</v>
      </c>
      <c r="BQ470">
        <v>0</v>
      </c>
      <c r="BR470">
        <v>0</v>
      </c>
      <c r="BS470">
        <v>0</v>
      </c>
      <c r="BT470">
        <v>0</v>
      </c>
      <c r="BU470">
        <v>1</v>
      </c>
      <c r="BV470">
        <v>1</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row>
    <row r="471" spans="1:95" hidden="1">
      <c r="A471" t="s">
        <v>3514</v>
      </c>
      <c r="B471" t="s">
        <v>985</v>
      </c>
      <c r="C471" t="s">
        <v>2176</v>
      </c>
      <c r="D471" t="s">
        <v>2176</v>
      </c>
      <c r="E471" t="s">
        <v>146</v>
      </c>
      <c r="F471" t="s">
        <v>2261</v>
      </c>
      <c r="G471">
        <v>1184000</v>
      </c>
      <c r="H471">
        <v>0</v>
      </c>
      <c r="I471">
        <f t="shared" si="7"/>
        <v>0</v>
      </c>
      <c r="J471">
        <v>44.1775758</v>
      </c>
      <c r="K471">
        <v>7.42</v>
      </c>
      <c r="M471" t="s">
        <v>672</v>
      </c>
      <c r="O471" t="s">
        <v>2262</v>
      </c>
      <c r="P471" t="s">
        <v>2263</v>
      </c>
      <c r="R471" t="s">
        <v>1803</v>
      </c>
      <c r="S471" t="s">
        <v>2264</v>
      </c>
      <c r="U471" t="s">
        <v>2932</v>
      </c>
      <c r="V471" t="s">
        <v>3515</v>
      </c>
      <c r="X471" t="s">
        <v>1007</v>
      </c>
      <c r="Y471" t="s">
        <v>1806</v>
      </c>
      <c r="Z471" t="s">
        <v>92</v>
      </c>
      <c r="AA471" t="s">
        <v>93</v>
      </c>
      <c r="AC471" t="s">
        <v>112</v>
      </c>
      <c r="AD471" t="s">
        <v>1806</v>
      </c>
      <c r="AE471">
        <v>0</v>
      </c>
      <c r="AL471" t="s">
        <v>1806</v>
      </c>
      <c r="AQ471">
        <v>0</v>
      </c>
      <c r="AR471" t="s">
        <v>3516</v>
      </c>
      <c r="AS471">
        <v>0</v>
      </c>
      <c r="AT471">
        <v>0</v>
      </c>
      <c r="AW471">
        <v>0</v>
      </c>
      <c r="AZ471">
        <v>0</v>
      </c>
      <c r="BC471">
        <v>0</v>
      </c>
      <c r="BO471">
        <v>0</v>
      </c>
      <c r="BP471">
        <v>0</v>
      </c>
      <c r="BQ471">
        <v>0</v>
      </c>
      <c r="BR471">
        <v>0</v>
      </c>
      <c r="BS471">
        <v>0</v>
      </c>
      <c r="BT471">
        <v>0</v>
      </c>
      <c r="BU471">
        <v>1</v>
      </c>
      <c r="BV471">
        <v>1</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row>
    <row r="472" spans="1:95" hidden="1">
      <c r="A472" t="s">
        <v>3517</v>
      </c>
      <c r="B472" t="s">
        <v>985</v>
      </c>
      <c r="C472" t="s">
        <v>2176</v>
      </c>
      <c r="D472" t="s">
        <v>2176</v>
      </c>
      <c r="E472" t="s">
        <v>146</v>
      </c>
      <c r="F472" t="s">
        <v>3518</v>
      </c>
      <c r="G472">
        <v>1050000</v>
      </c>
      <c r="H472">
        <v>7.17</v>
      </c>
      <c r="I472">
        <f t="shared" si="7"/>
        <v>7528500</v>
      </c>
      <c r="J472">
        <v>36.719902599999998</v>
      </c>
      <c r="K472">
        <v>139.69999999999999</v>
      </c>
      <c r="M472" t="s">
        <v>3519</v>
      </c>
      <c r="N472" t="s">
        <v>3520</v>
      </c>
      <c r="O472" t="s">
        <v>3521</v>
      </c>
      <c r="P472" t="s">
        <v>2759</v>
      </c>
      <c r="R472" t="s">
        <v>724</v>
      </c>
      <c r="S472" t="s">
        <v>3522</v>
      </c>
      <c r="U472" t="s">
        <v>3523</v>
      </c>
      <c r="V472" t="s">
        <v>3524</v>
      </c>
      <c r="X472" t="s">
        <v>1007</v>
      </c>
      <c r="Y472" t="s">
        <v>3525</v>
      </c>
      <c r="Z472" t="s">
        <v>92</v>
      </c>
      <c r="AA472" t="s">
        <v>93</v>
      </c>
      <c r="AC472" t="s">
        <v>112</v>
      </c>
      <c r="AD472" t="s">
        <v>2777</v>
      </c>
      <c r="AE472">
        <v>0</v>
      </c>
      <c r="AL472" t="s">
        <v>3525</v>
      </c>
      <c r="AQ472">
        <v>0</v>
      </c>
      <c r="AR472" t="s">
        <v>750</v>
      </c>
      <c r="AS472">
        <v>0</v>
      </c>
      <c r="AT472">
        <v>0</v>
      </c>
      <c r="AW472">
        <v>0</v>
      </c>
      <c r="AZ472">
        <v>0</v>
      </c>
      <c r="BC472">
        <v>0</v>
      </c>
      <c r="BO472">
        <v>1</v>
      </c>
      <c r="BP472">
        <v>0</v>
      </c>
      <c r="BQ472">
        <v>0</v>
      </c>
      <c r="BR472">
        <v>0</v>
      </c>
      <c r="BS472">
        <v>0</v>
      </c>
      <c r="BT472">
        <v>0</v>
      </c>
      <c r="BU472">
        <v>1</v>
      </c>
      <c r="BV472">
        <v>0</v>
      </c>
      <c r="BW472">
        <v>0</v>
      </c>
      <c r="BX472">
        <v>1</v>
      </c>
      <c r="BY472">
        <v>1</v>
      </c>
      <c r="BZ472">
        <v>0</v>
      </c>
      <c r="CA472">
        <v>0</v>
      </c>
      <c r="CB472">
        <v>0</v>
      </c>
      <c r="CC472">
        <v>0</v>
      </c>
      <c r="CD472">
        <v>0</v>
      </c>
      <c r="CE472">
        <v>0</v>
      </c>
      <c r="CF472">
        <v>0</v>
      </c>
      <c r="CG472">
        <v>0</v>
      </c>
      <c r="CH472">
        <v>0</v>
      </c>
      <c r="CI472">
        <v>0</v>
      </c>
      <c r="CJ472">
        <v>0</v>
      </c>
      <c r="CK472">
        <v>0</v>
      </c>
      <c r="CL472">
        <v>0</v>
      </c>
      <c r="CM472">
        <v>0</v>
      </c>
      <c r="CN472">
        <v>0</v>
      </c>
      <c r="CO472">
        <v>0</v>
      </c>
      <c r="CP472">
        <v>0</v>
      </c>
      <c r="CQ472">
        <v>1</v>
      </c>
    </row>
    <row r="473" spans="1:95" hidden="1">
      <c r="A473" t="s">
        <v>3526</v>
      </c>
      <c r="B473" t="s">
        <v>985</v>
      </c>
      <c r="C473" t="s">
        <v>2176</v>
      </c>
      <c r="D473" t="s">
        <v>2176</v>
      </c>
      <c r="E473" t="s">
        <v>146</v>
      </c>
      <c r="F473" t="s">
        <v>3527</v>
      </c>
      <c r="G473">
        <v>1200000</v>
      </c>
      <c r="H473">
        <v>0</v>
      </c>
      <c r="I473">
        <f t="shared" si="7"/>
        <v>0</v>
      </c>
      <c r="J473">
        <v>35.265766999999997</v>
      </c>
      <c r="K473">
        <v>133.51</v>
      </c>
      <c r="M473" t="s">
        <v>672</v>
      </c>
      <c r="N473" t="s">
        <v>3528</v>
      </c>
      <c r="O473" t="s">
        <v>3529</v>
      </c>
      <c r="P473" t="s">
        <v>3530</v>
      </c>
      <c r="Q473" t="s">
        <v>3531</v>
      </c>
      <c r="R473" t="s">
        <v>724</v>
      </c>
      <c r="S473" t="s">
        <v>3532</v>
      </c>
      <c r="U473" t="s">
        <v>3533</v>
      </c>
      <c r="V473" t="s">
        <v>2265</v>
      </c>
      <c r="X473" t="s">
        <v>1007</v>
      </c>
      <c r="Y473" t="s">
        <v>3534</v>
      </c>
      <c r="Z473" t="s">
        <v>92</v>
      </c>
      <c r="AA473" t="s">
        <v>93</v>
      </c>
      <c r="AC473" t="s">
        <v>112</v>
      </c>
      <c r="AD473" t="s">
        <v>2700</v>
      </c>
      <c r="AE473">
        <v>0</v>
      </c>
      <c r="AI473" t="s">
        <v>2656</v>
      </c>
      <c r="AM473" t="s">
        <v>3535</v>
      </c>
      <c r="AN473" t="s">
        <v>3536</v>
      </c>
      <c r="AQ473">
        <v>0</v>
      </c>
      <c r="AR473" t="s">
        <v>750</v>
      </c>
      <c r="AS473">
        <v>0</v>
      </c>
      <c r="AT473">
        <v>0</v>
      </c>
      <c r="AW473">
        <v>0</v>
      </c>
      <c r="AZ473">
        <v>0</v>
      </c>
      <c r="BC473">
        <v>0</v>
      </c>
      <c r="BO473">
        <v>0</v>
      </c>
      <c r="BP473">
        <v>0</v>
      </c>
      <c r="BQ473">
        <v>0</v>
      </c>
      <c r="BR473">
        <v>0</v>
      </c>
      <c r="BS473">
        <v>0</v>
      </c>
      <c r="BT473">
        <v>0</v>
      </c>
      <c r="BU473">
        <v>1</v>
      </c>
      <c r="BV473">
        <v>1</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row>
    <row r="474" spans="1:95" hidden="1">
      <c r="A474" t="s">
        <v>3537</v>
      </c>
      <c r="B474" t="s">
        <v>985</v>
      </c>
      <c r="C474" t="s">
        <v>2176</v>
      </c>
      <c r="D474" t="s">
        <v>2176</v>
      </c>
      <c r="E474" t="s">
        <v>146</v>
      </c>
      <c r="F474" t="s">
        <v>3538</v>
      </c>
      <c r="G474">
        <v>1450000</v>
      </c>
      <c r="H474">
        <v>0</v>
      </c>
      <c r="I474">
        <f t="shared" si="7"/>
        <v>0</v>
      </c>
      <c r="J474">
        <v>22.799733400000001</v>
      </c>
      <c r="K474">
        <v>72.58</v>
      </c>
      <c r="M474" t="s">
        <v>672</v>
      </c>
      <c r="O474" t="s">
        <v>3539</v>
      </c>
      <c r="P474" t="s">
        <v>3540</v>
      </c>
      <c r="R474" t="s">
        <v>1183</v>
      </c>
      <c r="S474" t="s">
        <v>3541</v>
      </c>
      <c r="U474" t="s">
        <v>3542</v>
      </c>
      <c r="X474" t="s">
        <v>1007</v>
      </c>
      <c r="AA474" t="s">
        <v>93</v>
      </c>
      <c r="AC474" t="s">
        <v>95</v>
      </c>
      <c r="AD474" t="s">
        <v>3543</v>
      </c>
      <c r="AE474">
        <v>0</v>
      </c>
      <c r="AH474" t="s">
        <v>2280</v>
      </c>
      <c r="AI474" t="s">
        <v>3544</v>
      </c>
      <c r="AK474" t="s">
        <v>3545</v>
      </c>
      <c r="AM474" t="s">
        <v>3546</v>
      </c>
      <c r="AN474" t="s">
        <v>3547</v>
      </c>
      <c r="AO474" t="s">
        <v>3548</v>
      </c>
      <c r="AQ474">
        <v>0</v>
      </c>
      <c r="AR474" t="s">
        <v>3549</v>
      </c>
      <c r="AS474">
        <v>0</v>
      </c>
      <c r="AT474">
        <v>0</v>
      </c>
      <c r="AW474">
        <v>0</v>
      </c>
      <c r="AZ474">
        <v>0</v>
      </c>
      <c r="BC474">
        <v>0</v>
      </c>
      <c r="BO474">
        <v>0</v>
      </c>
      <c r="BP474">
        <v>0</v>
      </c>
      <c r="BQ474">
        <v>0</v>
      </c>
      <c r="BR474">
        <v>0</v>
      </c>
      <c r="BS474">
        <v>0</v>
      </c>
      <c r="BT474">
        <v>0</v>
      </c>
      <c r="BU474">
        <v>1</v>
      </c>
      <c r="BV474">
        <v>1</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row>
    <row r="475" spans="1:95" hidden="1">
      <c r="A475" t="s">
        <v>3550</v>
      </c>
      <c r="B475" t="s">
        <v>985</v>
      </c>
      <c r="C475" t="s">
        <v>2176</v>
      </c>
      <c r="D475" t="s">
        <v>2176</v>
      </c>
      <c r="E475" t="s">
        <v>146</v>
      </c>
      <c r="F475" t="s">
        <v>3551</v>
      </c>
      <c r="G475">
        <v>1200000</v>
      </c>
      <c r="H475">
        <v>0</v>
      </c>
      <c r="I475">
        <f t="shared" si="7"/>
        <v>0</v>
      </c>
      <c r="J475">
        <v>36.646076899999997</v>
      </c>
      <c r="K475">
        <v>139.04</v>
      </c>
      <c r="M475" t="s">
        <v>672</v>
      </c>
      <c r="N475" t="s">
        <v>3552</v>
      </c>
      <c r="O475" t="s">
        <v>3553</v>
      </c>
      <c r="P475" t="s">
        <v>2765</v>
      </c>
      <c r="R475" t="s">
        <v>724</v>
      </c>
      <c r="S475" t="s">
        <v>3554</v>
      </c>
      <c r="U475" t="s">
        <v>3555</v>
      </c>
      <c r="V475" t="s">
        <v>2270</v>
      </c>
      <c r="X475" t="s">
        <v>1007</v>
      </c>
      <c r="Y475" t="s">
        <v>3525</v>
      </c>
      <c r="Z475" t="s">
        <v>92</v>
      </c>
      <c r="AA475" t="s">
        <v>93</v>
      </c>
      <c r="AC475" t="s">
        <v>112</v>
      </c>
      <c r="AD475" t="s">
        <v>2777</v>
      </c>
      <c r="AE475">
        <v>0</v>
      </c>
      <c r="AQ475">
        <v>0</v>
      </c>
      <c r="AR475" t="s">
        <v>750</v>
      </c>
      <c r="AS475">
        <v>0</v>
      </c>
      <c r="AT475">
        <v>0</v>
      </c>
      <c r="AW475">
        <v>0</v>
      </c>
      <c r="AZ475">
        <v>0</v>
      </c>
      <c r="BC475">
        <v>0</v>
      </c>
      <c r="BO475">
        <v>0</v>
      </c>
      <c r="BP475">
        <v>0</v>
      </c>
      <c r="BQ475">
        <v>0</v>
      </c>
      <c r="BR475">
        <v>0</v>
      </c>
      <c r="BS475">
        <v>0</v>
      </c>
      <c r="BT475">
        <v>0</v>
      </c>
      <c r="BU475">
        <v>1</v>
      </c>
      <c r="BV475">
        <v>1</v>
      </c>
      <c r="BW475">
        <v>0</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row>
    <row r="476" spans="1:95" hidden="1">
      <c r="A476" t="s">
        <v>3556</v>
      </c>
      <c r="B476" t="s">
        <v>985</v>
      </c>
      <c r="C476" t="s">
        <v>2176</v>
      </c>
      <c r="D476" t="s">
        <v>2176</v>
      </c>
      <c r="E476" t="s">
        <v>146</v>
      </c>
      <c r="F476" t="s">
        <v>3557</v>
      </c>
      <c r="G476">
        <v>1000000</v>
      </c>
      <c r="H476">
        <v>0</v>
      </c>
      <c r="I476">
        <f t="shared" si="7"/>
        <v>0</v>
      </c>
      <c r="J476">
        <v>46.003375400000003</v>
      </c>
      <c r="K476">
        <v>8.69</v>
      </c>
      <c r="M476" t="s">
        <v>672</v>
      </c>
      <c r="N476" t="s">
        <v>3558</v>
      </c>
      <c r="O476" t="s">
        <v>3559</v>
      </c>
      <c r="P476" t="s">
        <v>3560</v>
      </c>
      <c r="R476" t="s">
        <v>1803</v>
      </c>
      <c r="S476" t="s">
        <v>3561</v>
      </c>
      <c r="U476" t="s">
        <v>2270</v>
      </c>
      <c r="X476" t="s">
        <v>1007</v>
      </c>
      <c r="Y476" t="s">
        <v>1806</v>
      </c>
      <c r="Z476" t="s">
        <v>92</v>
      </c>
      <c r="AA476" t="s">
        <v>93</v>
      </c>
      <c r="AC476" t="s">
        <v>112</v>
      </c>
      <c r="AD476" t="s">
        <v>1806</v>
      </c>
      <c r="AE476">
        <v>100</v>
      </c>
      <c r="AQ476">
        <v>0</v>
      </c>
      <c r="AR476" t="s">
        <v>3562</v>
      </c>
      <c r="AS476">
        <v>0</v>
      </c>
      <c r="AT476">
        <v>0</v>
      </c>
      <c r="AW476">
        <v>0</v>
      </c>
      <c r="AZ476">
        <v>0</v>
      </c>
      <c r="BC476">
        <v>0</v>
      </c>
      <c r="BO476">
        <v>0</v>
      </c>
      <c r="BP476">
        <v>0</v>
      </c>
      <c r="BQ476">
        <v>0</v>
      </c>
      <c r="BR476">
        <v>0</v>
      </c>
      <c r="BS476">
        <v>0</v>
      </c>
      <c r="BT476">
        <v>0</v>
      </c>
      <c r="BU476">
        <v>1</v>
      </c>
      <c r="BV476">
        <v>1</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row>
    <row r="477" spans="1:95" hidden="1">
      <c r="A477" t="s">
        <v>3563</v>
      </c>
      <c r="B477" t="s">
        <v>985</v>
      </c>
      <c r="C477" t="s">
        <v>2176</v>
      </c>
      <c r="D477" t="s">
        <v>2176</v>
      </c>
      <c r="E477" t="s">
        <v>146</v>
      </c>
      <c r="F477" t="s">
        <v>3564</v>
      </c>
      <c r="G477">
        <v>1000000</v>
      </c>
      <c r="H477">
        <v>0</v>
      </c>
      <c r="I477">
        <f t="shared" si="7"/>
        <v>0</v>
      </c>
      <c r="J477">
        <v>41.376624499999998</v>
      </c>
      <c r="K477">
        <v>14.09</v>
      </c>
      <c r="M477" t="s">
        <v>672</v>
      </c>
      <c r="O477" t="s">
        <v>3565</v>
      </c>
      <c r="P477" t="s">
        <v>3566</v>
      </c>
      <c r="R477" t="s">
        <v>1803</v>
      </c>
      <c r="S477" t="s">
        <v>3567</v>
      </c>
      <c r="U477" t="s">
        <v>808</v>
      </c>
      <c r="V477" t="s">
        <v>2430</v>
      </c>
      <c r="X477" t="s">
        <v>1007</v>
      </c>
      <c r="Y477" t="s">
        <v>1806</v>
      </c>
      <c r="Z477" t="s">
        <v>92</v>
      </c>
      <c r="AA477" t="s">
        <v>93</v>
      </c>
      <c r="AC477" t="s">
        <v>112</v>
      </c>
      <c r="AD477" t="s">
        <v>1806</v>
      </c>
      <c r="AE477">
        <v>100</v>
      </c>
      <c r="AQ477">
        <v>0</v>
      </c>
      <c r="AR477" t="s">
        <v>3568</v>
      </c>
      <c r="AS477">
        <v>0</v>
      </c>
      <c r="AT477">
        <v>0</v>
      </c>
      <c r="AW477">
        <v>0</v>
      </c>
      <c r="AZ477">
        <v>0</v>
      </c>
      <c r="BC477">
        <v>0</v>
      </c>
      <c r="BO477">
        <v>0</v>
      </c>
      <c r="BP477">
        <v>0</v>
      </c>
      <c r="BQ477">
        <v>0</v>
      </c>
      <c r="BR477">
        <v>0</v>
      </c>
      <c r="BS477">
        <v>0</v>
      </c>
      <c r="BT477">
        <v>0</v>
      </c>
      <c r="BU477">
        <v>1</v>
      </c>
      <c r="BV477">
        <v>1</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row>
    <row r="478" spans="1:95" hidden="1">
      <c r="A478" t="s">
        <v>3569</v>
      </c>
      <c r="B478" t="s">
        <v>985</v>
      </c>
      <c r="C478" t="s">
        <v>2176</v>
      </c>
      <c r="D478" t="s">
        <v>2176</v>
      </c>
      <c r="E478" t="s">
        <v>146</v>
      </c>
      <c r="F478" t="s">
        <v>3570</v>
      </c>
      <c r="G478">
        <v>1280000</v>
      </c>
      <c r="H478">
        <v>0</v>
      </c>
      <c r="I478">
        <f t="shared" si="7"/>
        <v>0</v>
      </c>
      <c r="J478">
        <v>36.473841</v>
      </c>
      <c r="K478">
        <v>137.69</v>
      </c>
      <c r="M478" t="s">
        <v>672</v>
      </c>
      <c r="N478" t="s">
        <v>3571</v>
      </c>
      <c r="O478" t="s">
        <v>3572</v>
      </c>
      <c r="P478" t="s">
        <v>2749</v>
      </c>
      <c r="R478" t="s">
        <v>724</v>
      </c>
      <c r="S478" t="s">
        <v>3573</v>
      </c>
      <c r="U478" t="s">
        <v>3574</v>
      </c>
      <c r="V478" t="s">
        <v>2202</v>
      </c>
      <c r="X478" t="s">
        <v>1007</v>
      </c>
      <c r="Y478" t="s">
        <v>3525</v>
      </c>
      <c r="Z478" t="s">
        <v>92</v>
      </c>
      <c r="AA478" t="s">
        <v>93</v>
      </c>
      <c r="AC478" t="s">
        <v>112</v>
      </c>
      <c r="AD478" t="s">
        <v>2777</v>
      </c>
      <c r="AE478">
        <v>0</v>
      </c>
      <c r="AQ478">
        <v>0</v>
      </c>
      <c r="AR478" t="s">
        <v>750</v>
      </c>
      <c r="AS478">
        <v>0</v>
      </c>
      <c r="AT478">
        <v>0</v>
      </c>
      <c r="AW478">
        <v>0</v>
      </c>
      <c r="AZ478">
        <v>0</v>
      </c>
      <c r="BC478">
        <v>0</v>
      </c>
      <c r="BO478">
        <v>0</v>
      </c>
      <c r="BP478">
        <v>0</v>
      </c>
      <c r="BQ478">
        <v>0</v>
      </c>
      <c r="BR478">
        <v>0</v>
      </c>
      <c r="BS478">
        <v>0</v>
      </c>
      <c r="BT478">
        <v>0</v>
      </c>
      <c r="BU478">
        <v>1</v>
      </c>
      <c r="BV478">
        <v>1</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row>
    <row r="479" spans="1:95" hidden="1">
      <c r="A479" t="s">
        <v>3575</v>
      </c>
      <c r="B479" t="s">
        <v>985</v>
      </c>
      <c r="C479" t="s">
        <v>2176</v>
      </c>
      <c r="D479" t="s">
        <v>2176</v>
      </c>
      <c r="E479" t="s">
        <v>146</v>
      </c>
      <c r="F479" t="s">
        <v>3576</v>
      </c>
      <c r="G479">
        <v>1224000</v>
      </c>
      <c r="H479">
        <v>0</v>
      </c>
      <c r="I479">
        <f t="shared" si="7"/>
        <v>0</v>
      </c>
      <c r="J479">
        <v>30.274084999999999</v>
      </c>
      <c r="K479">
        <v>120.16</v>
      </c>
      <c r="M479" t="s">
        <v>2944</v>
      </c>
      <c r="O479" t="s">
        <v>3577</v>
      </c>
      <c r="P479" t="s">
        <v>1740</v>
      </c>
      <c r="R479" t="s">
        <v>137</v>
      </c>
      <c r="S479" t="s">
        <v>3578</v>
      </c>
      <c r="U479" t="s">
        <v>568</v>
      </c>
      <c r="V479" t="s">
        <v>3579</v>
      </c>
      <c r="X479" t="s">
        <v>1007</v>
      </c>
      <c r="AA479" t="s">
        <v>93</v>
      </c>
      <c r="AC479" t="s">
        <v>95</v>
      </c>
      <c r="AD479" t="s">
        <v>3580</v>
      </c>
      <c r="AE479">
        <v>25</v>
      </c>
      <c r="AF479" t="s">
        <v>3581</v>
      </c>
      <c r="AG479">
        <v>23</v>
      </c>
      <c r="AH479" t="s">
        <v>3582</v>
      </c>
      <c r="AI479" t="s">
        <v>3582</v>
      </c>
      <c r="AL479" t="s">
        <v>3583</v>
      </c>
      <c r="AM479" t="s">
        <v>3584</v>
      </c>
      <c r="AN479" t="s">
        <v>3270</v>
      </c>
      <c r="AO479" t="s">
        <v>3585</v>
      </c>
      <c r="AP479" t="s">
        <v>3586</v>
      </c>
      <c r="AQ479">
        <v>0</v>
      </c>
      <c r="AR479" t="s">
        <v>750</v>
      </c>
      <c r="AS479">
        <v>904100000</v>
      </c>
      <c r="AT479">
        <v>0</v>
      </c>
      <c r="AW479">
        <v>0</v>
      </c>
      <c r="AZ479">
        <v>0</v>
      </c>
      <c r="BC479">
        <v>0</v>
      </c>
      <c r="BO479">
        <v>0</v>
      </c>
      <c r="BP479">
        <v>0</v>
      </c>
      <c r="BQ479">
        <v>0</v>
      </c>
      <c r="BR479">
        <v>0</v>
      </c>
      <c r="BS479">
        <v>0</v>
      </c>
      <c r="BT479">
        <v>0</v>
      </c>
      <c r="BU479">
        <v>1</v>
      </c>
      <c r="BV479">
        <v>1</v>
      </c>
      <c r="BW479">
        <v>0</v>
      </c>
      <c r="BX479">
        <v>1</v>
      </c>
      <c r="BY479">
        <v>1</v>
      </c>
      <c r="BZ479">
        <v>0</v>
      </c>
      <c r="CA479">
        <v>0</v>
      </c>
      <c r="CB479">
        <v>0</v>
      </c>
      <c r="CC479">
        <v>0</v>
      </c>
      <c r="CD479">
        <v>0</v>
      </c>
      <c r="CE479">
        <v>0</v>
      </c>
      <c r="CF479">
        <v>0</v>
      </c>
      <c r="CG479">
        <v>0</v>
      </c>
      <c r="CH479">
        <v>0</v>
      </c>
      <c r="CI479">
        <v>0</v>
      </c>
      <c r="CJ479">
        <v>0</v>
      </c>
      <c r="CK479">
        <v>0</v>
      </c>
      <c r="CL479">
        <v>0</v>
      </c>
      <c r="CM479">
        <v>0</v>
      </c>
      <c r="CN479">
        <v>0</v>
      </c>
      <c r="CO479">
        <v>0</v>
      </c>
      <c r="CP479">
        <v>0</v>
      </c>
      <c r="CQ479">
        <v>1</v>
      </c>
    </row>
    <row r="480" spans="1:95" hidden="1">
      <c r="A480" t="s">
        <v>3587</v>
      </c>
      <c r="B480" t="s">
        <v>985</v>
      </c>
      <c r="C480" t="s">
        <v>2176</v>
      </c>
      <c r="D480" t="s">
        <v>2176</v>
      </c>
      <c r="E480" t="s">
        <v>146</v>
      </c>
      <c r="F480" t="s">
        <v>3588</v>
      </c>
      <c r="G480">
        <v>1200000</v>
      </c>
      <c r="H480">
        <v>0</v>
      </c>
      <c r="I480">
        <f t="shared" si="7"/>
        <v>0</v>
      </c>
      <c r="J480">
        <v>37.87059</v>
      </c>
      <c r="K480">
        <v>112.55</v>
      </c>
      <c r="M480" t="s">
        <v>2944</v>
      </c>
      <c r="O480" t="s">
        <v>3589</v>
      </c>
      <c r="P480" t="s">
        <v>3590</v>
      </c>
      <c r="R480" t="s">
        <v>137</v>
      </c>
      <c r="S480" t="s">
        <v>3591</v>
      </c>
      <c r="U480" t="s">
        <v>3592</v>
      </c>
      <c r="X480" t="s">
        <v>1007</v>
      </c>
      <c r="AA480" t="s">
        <v>93</v>
      </c>
      <c r="AC480" t="s">
        <v>95</v>
      </c>
      <c r="AD480" t="s">
        <v>3593</v>
      </c>
      <c r="AE480">
        <v>0</v>
      </c>
      <c r="AH480" t="s">
        <v>3594</v>
      </c>
      <c r="AI480" t="s">
        <v>3595</v>
      </c>
      <c r="AL480" t="s">
        <v>3596</v>
      </c>
      <c r="AM480" t="s">
        <v>3323</v>
      </c>
      <c r="AN480" t="s">
        <v>3597</v>
      </c>
      <c r="AQ480">
        <v>0</v>
      </c>
      <c r="AR480" t="s">
        <v>3598</v>
      </c>
      <c r="AS480">
        <v>0</v>
      </c>
      <c r="AT480">
        <v>0</v>
      </c>
      <c r="AW480">
        <v>0</v>
      </c>
      <c r="AZ480">
        <v>0</v>
      </c>
      <c r="BC480">
        <v>0</v>
      </c>
      <c r="BO480">
        <v>0</v>
      </c>
      <c r="BP480">
        <v>0</v>
      </c>
      <c r="BQ480">
        <v>0</v>
      </c>
      <c r="BR480">
        <v>0</v>
      </c>
      <c r="BS480">
        <v>0</v>
      </c>
      <c r="BT480">
        <v>0</v>
      </c>
      <c r="BU480">
        <v>1</v>
      </c>
      <c r="BV480">
        <v>1</v>
      </c>
      <c r="BW480">
        <v>0</v>
      </c>
      <c r="BX480">
        <v>1</v>
      </c>
      <c r="BY480">
        <v>1</v>
      </c>
      <c r="BZ480">
        <v>0</v>
      </c>
      <c r="CA480">
        <v>0</v>
      </c>
      <c r="CB480">
        <v>0</v>
      </c>
      <c r="CC480">
        <v>0</v>
      </c>
      <c r="CD480">
        <v>0</v>
      </c>
      <c r="CE480">
        <v>0</v>
      </c>
      <c r="CF480">
        <v>0</v>
      </c>
      <c r="CG480">
        <v>0</v>
      </c>
      <c r="CH480">
        <v>0</v>
      </c>
      <c r="CI480">
        <v>0</v>
      </c>
      <c r="CJ480">
        <v>0</v>
      </c>
      <c r="CK480">
        <v>0</v>
      </c>
      <c r="CL480">
        <v>0</v>
      </c>
      <c r="CM480">
        <v>0</v>
      </c>
      <c r="CN480">
        <v>0</v>
      </c>
      <c r="CO480">
        <v>0</v>
      </c>
      <c r="CP480">
        <v>0</v>
      </c>
      <c r="CQ480">
        <v>1</v>
      </c>
    </row>
    <row r="481" spans="1:95" hidden="1">
      <c r="A481" t="s">
        <v>3599</v>
      </c>
      <c r="B481" t="s">
        <v>985</v>
      </c>
      <c r="C481" t="s">
        <v>2176</v>
      </c>
      <c r="D481" t="s">
        <v>2176</v>
      </c>
      <c r="E481" t="s">
        <v>146</v>
      </c>
      <c r="F481" t="s">
        <v>3600</v>
      </c>
      <c r="G481">
        <v>224000</v>
      </c>
      <c r="H481">
        <v>0</v>
      </c>
      <c r="I481">
        <f t="shared" si="7"/>
        <v>0</v>
      </c>
      <c r="J481">
        <v>-34.592163300000003</v>
      </c>
      <c r="K481">
        <v>-68.67</v>
      </c>
      <c r="M481" t="s">
        <v>672</v>
      </c>
      <c r="O481" t="s">
        <v>3601</v>
      </c>
      <c r="P481" t="s">
        <v>3602</v>
      </c>
      <c r="R481" t="s">
        <v>3603</v>
      </c>
      <c r="S481" t="s">
        <v>3604</v>
      </c>
      <c r="U481" t="s">
        <v>3605</v>
      </c>
      <c r="X481" t="s">
        <v>1007</v>
      </c>
      <c r="Y481" t="s">
        <v>3606</v>
      </c>
      <c r="Z481" t="s">
        <v>92</v>
      </c>
      <c r="AA481" t="s">
        <v>93</v>
      </c>
      <c r="AC481" t="s">
        <v>112</v>
      </c>
      <c r="AD481" t="s">
        <v>3607</v>
      </c>
      <c r="AE481">
        <v>0</v>
      </c>
      <c r="AK481" t="s">
        <v>3608</v>
      </c>
      <c r="AL481" t="s">
        <v>3609</v>
      </c>
      <c r="AM481" t="s">
        <v>3610</v>
      </c>
      <c r="AQ481">
        <v>0</v>
      </c>
      <c r="AR481" t="s">
        <v>3611</v>
      </c>
      <c r="AS481">
        <v>0</v>
      </c>
      <c r="AT481">
        <v>0</v>
      </c>
      <c r="AW481">
        <v>0</v>
      </c>
      <c r="AZ481">
        <v>0</v>
      </c>
      <c r="BC481">
        <v>0</v>
      </c>
      <c r="BO481">
        <v>0</v>
      </c>
      <c r="BP481">
        <v>0</v>
      </c>
      <c r="BQ481">
        <v>0</v>
      </c>
      <c r="BR481">
        <v>0</v>
      </c>
      <c r="BS481">
        <v>0</v>
      </c>
      <c r="BT481">
        <v>0</v>
      </c>
      <c r="BU481">
        <v>1</v>
      </c>
      <c r="BV481">
        <v>1</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row>
    <row r="482" spans="1:95" hidden="1">
      <c r="A482" t="s">
        <v>3612</v>
      </c>
      <c r="B482" t="s">
        <v>985</v>
      </c>
      <c r="C482" t="s">
        <v>2176</v>
      </c>
      <c r="D482" t="s">
        <v>2176</v>
      </c>
      <c r="E482" t="s">
        <v>146</v>
      </c>
      <c r="F482" t="s">
        <v>3613</v>
      </c>
      <c r="G482">
        <v>1200000</v>
      </c>
      <c r="H482">
        <v>0</v>
      </c>
      <c r="I482">
        <f t="shared" si="7"/>
        <v>0</v>
      </c>
      <c r="J482">
        <v>30.608707800000001</v>
      </c>
      <c r="K482">
        <v>115.56</v>
      </c>
      <c r="M482" t="s">
        <v>225</v>
      </c>
      <c r="N482" t="s">
        <v>3614</v>
      </c>
      <c r="O482" t="s">
        <v>3615</v>
      </c>
      <c r="P482" t="s">
        <v>2531</v>
      </c>
      <c r="R482" t="s">
        <v>137</v>
      </c>
      <c r="S482" t="s">
        <v>3616</v>
      </c>
      <c r="U482" t="s">
        <v>3617</v>
      </c>
      <c r="X482" t="s">
        <v>1007</v>
      </c>
      <c r="AA482" t="s">
        <v>93</v>
      </c>
      <c r="AC482" t="s">
        <v>95</v>
      </c>
      <c r="AD482" t="s">
        <v>3618</v>
      </c>
      <c r="AE482">
        <v>0</v>
      </c>
      <c r="AH482" t="s">
        <v>2539</v>
      </c>
      <c r="AI482" t="s">
        <v>2554</v>
      </c>
      <c r="AL482" t="s">
        <v>3323</v>
      </c>
      <c r="AM482" t="s">
        <v>3323</v>
      </c>
      <c r="AN482" t="s">
        <v>3619</v>
      </c>
      <c r="AO482" t="s">
        <v>3620</v>
      </c>
      <c r="AQ482">
        <v>0</v>
      </c>
      <c r="AR482" t="s">
        <v>3621</v>
      </c>
      <c r="AS482">
        <v>0</v>
      </c>
      <c r="AT482">
        <v>0</v>
      </c>
      <c r="AW482">
        <v>0</v>
      </c>
      <c r="AZ482">
        <v>0</v>
      </c>
      <c r="BC482">
        <v>0</v>
      </c>
      <c r="BO482">
        <v>0</v>
      </c>
      <c r="BP482">
        <v>0</v>
      </c>
      <c r="BQ482">
        <v>0</v>
      </c>
      <c r="BR482">
        <v>0</v>
      </c>
      <c r="BS482">
        <v>0</v>
      </c>
      <c r="BT482">
        <v>0</v>
      </c>
      <c r="BU482">
        <v>1</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row>
    <row r="483" spans="1:95" hidden="1">
      <c r="A483" t="s">
        <v>3622</v>
      </c>
      <c r="B483" t="s">
        <v>985</v>
      </c>
      <c r="C483" t="s">
        <v>2176</v>
      </c>
      <c r="D483" t="s">
        <v>2176</v>
      </c>
      <c r="E483" t="s">
        <v>146</v>
      </c>
      <c r="F483" t="s">
        <v>3623</v>
      </c>
      <c r="G483">
        <v>1200000</v>
      </c>
      <c r="H483">
        <v>0</v>
      </c>
      <c r="I483">
        <f t="shared" si="7"/>
        <v>0</v>
      </c>
      <c r="J483">
        <v>35.460431</v>
      </c>
      <c r="K483">
        <v>113.48</v>
      </c>
      <c r="M483" t="s">
        <v>225</v>
      </c>
      <c r="N483" t="s">
        <v>3624</v>
      </c>
      <c r="O483" t="s">
        <v>3625</v>
      </c>
      <c r="P483" t="s">
        <v>3626</v>
      </c>
      <c r="R483" t="s">
        <v>137</v>
      </c>
      <c r="S483" t="s">
        <v>3627</v>
      </c>
      <c r="U483" t="s">
        <v>3628</v>
      </c>
      <c r="X483" t="s">
        <v>1007</v>
      </c>
      <c r="AA483" t="s">
        <v>93</v>
      </c>
      <c r="AC483" t="s">
        <v>95</v>
      </c>
      <c r="AD483" t="s">
        <v>3629</v>
      </c>
      <c r="AE483">
        <v>0</v>
      </c>
      <c r="AH483" t="s">
        <v>2539</v>
      </c>
      <c r="AI483" t="s">
        <v>2554</v>
      </c>
      <c r="AM483" t="s">
        <v>3630</v>
      </c>
      <c r="AQ483">
        <v>0</v>
      </c>
      <c r="AR483" t="s">
        <v>3631</v>
      </c>
      <c r="AS483">
        <v>0</v>
      </c>
      <c r="AT483">
        <v>0</v>
      </c>
      <c r="AW483">
        <v>0</v>
      </c>
      <c r="AZ483">
        <v>0</v>
      </c>
      <c r="BC483">
        <v>0</v>
      </c>
      <c r="BO483">
        <v>0</v>
      </c>
      <c r="BP483">
        <v>0</v>
      </c>
      <c r="BQ483">
        <v>0</v>
      </c>
      <c r="BR483">
        <v>0</v>
      </c>
      <c r="BS483">
        <v>0</v>
      </c>
      <c r="BT483">
        <v>0</v>
      </c>
      <c r="BU483">
        <v>1</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row>
    <row r="484" spans="1:95" hidden="1">
      <c r="A484" t="s">
        <v>3632</v>
      </c>
      <c r="B484" t="s">
        <v>985</v>
      </c>
      <c r="C484" t="s">
        <v>2176</v>
      </c>
      <c r="D484" t="s">
        <v>2176</v>
      </c>
      <c r="E484" t="s">
        <v>146</v>
      </c>
      <c r="F484" t="s">
        <v>3633</v>
      </c>
      <c r="G484">
        <v>1200000</v>
      </c>
      <c r="H484">
        <v>0</v>
      </c>
      <c r="I484">
        <f t="shared" si="7"/>
        <v>0</v>
      </c>
      <c r="J484">
        <v>28.228209</v>
      </c>
      <c r="K484">
        <v>112.94</v>
      </c>
      <c r="M484" t="s">
        <v>3634</v>
      </c>
      <c r="O484" t="s">
        <v>3635</v>
      </c>
      <c r="P484" t="s">
        <v>3636</v>
      </c>
      <c r="R484" t="s">
        <v>137</v>
      </c>
      <c r="S484" t="s">
        <v>3637</v>
      </c>
      <c r="U484" t="s">
        <v>3638</v>
      </c>
      <c r="V484" t="s">
        <v>3639</v>
      </c>
      <c r="X484" t="s">
        <v>1007</v>
      </c>
      <c r="AA484" t="s">
        <v>93</v>
      </c>
      <c r="AC484" t="s">
        <v>95</v>
      </c>
      <c r="AD484" t="s">
        <v>3640</v>
      </c>
      <c r="AE484">
        <v>0</v>
      </c>
      <c r="AH484" t="s">
        <v>2539</v>
      </c>
      <c r="AI484" t="s">
        <v>3641</v>
      </c>
      <c r="AK484" t="s">
        <v>3642</v>
      </c>
      <c r="AL484" t="s">
        <v>3640</v>
      </c>
      <c r="AM484" t="s">
        <v>3619</v>
      </c>
      <c r="AN484" t="s">
        <v>3620</v>
      </c>
      <c r="AO484" t="s">
        <v>3643</v>
      </c>
      <c r="AQ484">
        <v>0</v>
      </c>
      <c r="AR484" t="s">
        <v>3644</v>
      </c>
      <c r="AS484">
        <v>0</v>
      </c>
      <c r="AT484">
        <v>0</v>
      </c>
      <c r="AW484">
        <v>0</v>
      </c>
      <c r="AZ484">
        <v>0</v>
      </c>
      <c r="BC484">
        <v>0</v>
      </c>
      <c r="BO484">
        <v>0</v>
      </c>
      <c r="BP484">
        <v>0</v>
      </c>
      <c r="BQ484">
        <v>0</v>
      </c>
      <c r="BR484">
        <v>0</v>
      </c>
      <c r="BS484">
        <v>0</v>
      </c>
      <c r="BT484">
        <v>0</v>
      </c>
      <c r="BU484">
        <v>1</v>
      </c>
      <c r="BV484">
        <v>0</v>
      </c>
      <c r="BW484">
        <v>0</v>
      </c>
      <c r="BX484">
        <v>1</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row>
    <row r="485" spans="1:95" hidden="1">
      <c r="A485" t="s">
        <v>3645</v>
      </c>
      <c r="B485" t="s">
        <v>985</v>
      </c>
      <c r="C485" t="s">
        <v>2176</v>
      </c>
      <c r="D485" t="s">
        <v>2176</v>
      </c>
      <c r="E485" t="s">
        <v>146</v>
      </c>
      <c r="F485" t="s">
        <v>3646</v>
      </c>
      <c r="G485">
        <v>1200000</v>
      </c>
      <c r="H485">
        <v>0</v>
      </c>
      <c r="I485">
        <f t="shared" si="7"/>
        <v>0</v>
      </c>
      <c r="J485">
        <v>40.000500000000002</v>
      </c>
      <c r="K485">
        <v>124.35</v>
      </c>
      <c r="M485" t="s">
        <v>3647</v>
      </c>
      <c r="O485" t="s">
        <v>3648</v>
      </c>
      <c r="P485" t="s">
        <v>1748</v>
      </c>
      <c r="R485" t="s">
        <v>137</v>
      </c>
      <c r="S485" t="s">
        <v>3649</v>
      </c>
      <c r="U485" t="s">
        <v>3650</v>
      </c>
      <c r="V485" t="s">
        <v>3651</v>
      </c>
      <c r="X485" t="s">
        <v>1007</v>
      </c>
      <c r="AA485" t="s">
        <v>93</v>
      </c>
      <c r="AC485" t="s">
        <v>95</v>
      </c>
      <c r="AD485" t="s">
        <v>3618</v>
      </c>
      <c r="AE485">
        <v>0</v>
      </c>
      <c r="AH485" t="s">
        <v>2539</v>
      </c>
      <c r="AL485" t="s">
        <v>3618</v>
      </c>
      <c r="AM485" t="s">
        <v>3630</v>
      </c>
      <c r="AQ485">
        <v>0</v>
      </c>
      <c r="AR485" t="s">
        <v>3652</v>
      </c>
      <c r="AS485">
        <v>712000000</v>
      </c>
      <c r="AT485">
        <v>0</v>
      </c>
      <c r="AW485">
        <v>0</v>
      </c>
      <c r="AZ485">
        <v>0</v>
      </c>
      <c r="BC485">
        <v>0</v>
      </c>
      <c r="BO485">
        <v>0</v>
      </c>
      <c r="BP485">
        <v>0</v>
      </c>
      <c r="BQ485">
        <v>0</v>
      </c>
      <c r="BR485">
        <v>0</v>
      </c>
      <c r="BS485">
        <v>0</v>
      </c>
      <c r="BT485">
        <v>0</v>
      </c>
      <c r="BU485">
        <v>1</v>
      </c>
      <c r="BV485">
        <v>0</v>
      </c>
      <c r="BW485">
        <v>0</v>
      </c>
      <c r="BX485">
        <v>1</v>
      </c>
      <c r="BY485">
        <v>1</v>
      </c>
      <c r="BZ485">
        <v>0</v>
      </c>
      <c r="CA485">
        <v>0</v>
      </c>
      <c r="CB485">
        <v>0</v>
      </c>
      <c r="CC485">
        <v>0</v>
      </c>
      <c r="CD485">
        <v>0</v>
      </c>
      <c r="CE485">
        <v>0</v>
      </c>
      <c r="CF485">
        <v>0</v>
      </c>
      <c r="CG485">
        <v>0</v>
      </c>
      <c r="CH485">
        <v>0</v>
      </c>
      <c r="CI485">
        <v>0</v>
      </c>
      <c r="CJ485">
        <v>0</v>
      </c>
      <c r="CK485">
        <v>0</v>
      </c>
      <c r="CL485">
        <v>0</v>
      </c>
      <c r="CM485">
        <v>0</v>
      </c>
      <c r="CN485">
        <v>0</v>
      </c>
      <c r="CO485">
        <v>0</v>
      </c>
      <c r="CP485">
        <v>0</v>
      </c>
      <c r="CQ485">
        <v>1</v>
      </c>
    </row>
    <row r="486" spans="1:95" hidden="1">
      <c r="A486" t="s">
        <v>3653</v>
      </c>
      <c r="B486" t="s">
        <v>985</v>
      </c>
      <c r="C486" t="s">
        <v>2176</v>
      </c>
      <c r="D486" t="s">
        <v>2176</v>
      </c>
      <c r="E486" t="s">
        <v>146</v>
      </c>
      <c r="F486" t="s">
        <v>3654</v>
      </c>
      <c r="G486">
        <v>2448000</v>
      </c>
      <c r="H486">
        <v>0</v>
      </c>
      <c r="I486">
        <f t="shared" si="7"/>
        <v>0</v>
      </c>
      <c r="J486">
        <v>23.111847000000001</v>
      </c>
      <c r="K486">
        <v>114.42</v>
      </c>
      <c r="M486" t="s">
        <v>804</v>
      </c>
      <c r="O486" t="s">
        <v>3655</v>
      </c>
      <c r="P486" t="s">
        <v>2661</v>
      </c>
      <c r="R486" t="s">
        <v>137</v>
      </c>
      <c r="S486" t="s">
        <v>3656</v>
      </c>
      <c r="U486" t="s">
        <v>3657</v>
      </c>
      <c r="X486" t="s">
        <v>1007</v>
      </c>
      <c r="AA486" t="s">
        <v>93</v>
      </c>
      <c r="AC486" t="s">
        <v>95</v>
      </c>
      <c r="AD486" t="s">
        <v>3658</v>
      </c>
      <c r="AE486">
        <v>0</v>
      </c>
      <c r="AH486" t="s">
        <v>2539</v>
      </c>
      <c r="AI486" t="s">
        <v>2554</v>
      </c>
      <c r="AQ486">
        <v>0</v>
      </c>
      <c r="AR486" t="s">
        <v>3659</v>
      </c>
      <c r="AS486">
        <v>0</v>
      </c>
      <c r="AT486">
        <v>0</v>
      </c>
      <c r="AW486">
        <v>0</v>
      </c>
      <c r="AZ486">
        <v>0</v>
      </c>
      <c r="BC486">
        <v>0</v>
      </c>
      <c r="BO486">
        <v>0</v>
      </c>
      <c r="BP486">
        <v>0</v>
      </c>
      <c r="BQ486">
        <v>0</v>
      </c>
      <c r="BR486">
        <v>0</v>
      </c>
      <c r="BS486">
        <v>0</v>
      </c>
      <c r="BT486">
        <v>0</v>
      </c>
      <c r="BU486">
        <v>1</v>
      </c>
      <c r="BV486">
        <v>0</v>
      </c>
      <c r="BW486">
        <v>0</v>
      </c>
      <c r="BX486">
        <v>1</v>
      </c>
      <c r="BY486">
        <v>1</v>
      </c>
      <c r="BZ486">
        <v>0</v>
      </c>
      <c r="CA486">
        <v>0</v>
      </c>
      <c r="CB486">
        <v>0</v>
      </c>
      <c r="CC486">
        <v>0</v>
      </c>
      <c r="CD486">
        <v>0</v>
      </c>
      <c r="CE486">
        <v>0</v>
      </c>
      <c r="CF486">
        <v>0</v>
      </c>
      <c r="CG486">
        <v>0</v>
      </c>
      <c r="CH486">
        <v>0</v>
      </c>
      <c r="CI486">
        <v>0</v>
      </c>
      <c r="CJ486">
        <v>0</v>
      </c>
      <c r="CK486">
        <v>0</v>
      </c>
      <c r="CL486">
        <v>0</v>
      </c>
      <c r="CM486">
        <v>0</v>
      </c>
      <c r="CN486">
        <v>0</v>
      </c>
      <c r="CO486">
        <v>0</v>
      </c>
      <c r="CP486">
        <v>0</v>
      </c>
      <c r="CQ486">
        <v>0</v>
      </c>
    </row>
    <row r="487" spans="1:95" hidden="1">
      <c r="A487" t="s">
        <v>3660</v>
      </c>
      <c r="B487" t="s">
        <v>985</v>
      </c>
      <c r="C487" t="s">
        <v>2176</v>
      </c>
      <c r="D487" t="s">
        <v>2176</v>
      </c>
      <c r="E487" t="s">
        <v>146</v>
      </c>
      <c r="F487" t="s">
        <v>3661</v>
      </c>
      <c r="G487">
        <v>1000000</v>
      </c>
      <c r="H487">
        <v>0</v>
      </c>
      <c r="I487">
        <f t="shared" si="7"/>
        <v>0</v>
      </c>
      <c r="J487">
        <v>37.965032000000001</v>
      </c>
      <c r="K487">
        <v>114.08</v>
      </c>
      <c r="M487" t="s">
        <v>3662</v>
      </c>
      <c r="N487" t="s">
        <v>3663</v>
      </c>
      <c r="O487" t="s">
        <v>3664</v>
      </c>
      <c r="P487" t="s">
        <v>3665</v>
      </c>
      <c r="R487" t="s">
        <v>137</v>
      </c>
      <c r="S487" t="s">
        <v>3666</v>
      </c>
      <c r="U487" t="s">
        <v>3667</v>
      </c>
      <c r="V487" t="s">
        <v>3668</v>
      </c>
      <c r="X487" t="s">
        <v>1007</v>
      </c>
      <c r="AA487" t="s">
        <v>93</v>
      </c>
      <c r="AC487" t="s">
        <v>95</v>
      </c>
      <c r="AD487" t="s">
        <v>3425</v>
      </c>
      <c r="AE487">
        <v>0</v>
      </c>
      <c r="AH487" t="s">
        <v>2539</v>
      </c>
      <c r="AI487" t="s">
        <v>3669</v>
      </c>
      <c r="AL487" t="s">
        <v>3618</v>
      </c>
      <c r="AM487" t="s">
        <v>3323</v>
      </c>
      <c r="AN487" t="s">
        <v>3670</v>
      </c>
      <c r="AO487" t="s">
        <v>3671</v>
      </c>
      <c r="AP487" t="s">
        <v>3672</v>
      </c>
      <c r="AQ487">
        <v>0</v>
      </c>
      <c r="AR487" t="s">
        <v>3673</v>
      </c>
      <c r="AS487">
        <v>0</v>
      </c>
      <c r="AT487">
        <v>0</v>
      </c>
      <c r="AW487">
        <v>0</v>
      </c>
      <c r="AZ487">
        <v>0</v>
      </c>
      <c r="BC487">
        <v>0</v>
      </c>
      <c r="BO487">
        <v>0</v>
      </c>
      <c r="BP487">
        <v>0</v>
      </c>
      <c r="BQ487">
        <v>0</v>
      </c>
      <c r="BR487">
        <v>0</v>
      </c>
      <c r="BS487">
        <v>0</v>
      </c>
      <c r="BT487">
        <v>0</v>
      </c>
      <c r="BU487">
        <v>1</v>
      </c>
      <c r="BV487">
        <v>0</v>
      </c>
      <c r="BW487">
        <v>0</v>
      </c>
      <c r="BX487">
        <v>1</v>
      </c>
      <c r="BY487">
        <v>1</v>
      </c>
      <c r="BZ487">
        <v>0</v>
      </c>
      <c r="CA487">
        <v>0</v>
      </c>
      <c r="CB487">
        <v>1</v>
      </c>
      <c r="CC487">
        <v>0</v>
      </c>
      <c r="CD487">
        <v>0</v>
      </c>
      <c r="CE487">
        <v>0</v>
      </c>
      <c r="CF487">
        <v>0</v>
      </c>
      <c r="CG487">
        <v>0</v>
      </c>
      <c r="CH487">
        <v>0</v>
      </c>
      <c r="CI487">
        <v>0</v>
      </c>
      <c r="CJ487">
        <v>0</v>
      </c>
      <c r="CK487">
        <v>0</v>
      </c>
      <c r="CL487">
        <v>0</v>
      </c>
      <c r="CM487">
        <v>0</v>
      </c>
      <c r="CN487">
        <v>0</v>
      </c>
      <c r="CO487">
        <v>0</v>
      </c>
      <c r="CP487">
        <v>0</v>
      </c>
      <c r="CQ487">
        <v>0</v>
      </c>
    </row>
    <row r="488" spans="1:95" hidden="1">
      <c r="A488" t="s">
        <v>3674</v>
      </c>
      <c r="B488" t="s">
        <v>985</v>
      </c>
      <c r="C488" t="s">
        <v>2176</v>
      </c>
      <c r="D488" t="s">
        <v>2176</v>
      </c>
      <c r="E488" t="s">
        <v>146</v>
      </c>
      <c r="F488" t="s">
        <v>3675</v>
      </c>
      <c r="G488">
        <v>2400000</v>
      </c>
      <c r="H488">
        <v>0</v>
      </c>
      <c r="I488">
        <f t="shared" si="7"/>
        <v>0</v>
      </c>
      <c r="J488">
        <v>23.140445199999998</v>
      </c>
      <c r="K488">
        <v>113.34</v>
      </c>
      <c r="M488" t="s">
        <v>804</v>
      </c>
      <c r="N488" t="s">
        <v>3676</v>
      </c>
      <c r="O488" t="s">
        <v>3677</v>
      </c>
      <c r="P488" t="s">
        <v>2661</v>
      </c>
      <c r="R488" t="s">
        <v>137</v>
      </c>
      <c r="S488" t="s">
        <v>3678</v>
      </c>
      <c r="U488" t="s">
        <v>3679</v>
      </c>
      <c r="V488" t="s">
        <v>3680</v>
      </c>
      <c r="X488" t="s">
        <v>1007</v>
      </c>
      <c r="Y488" t="s">
        <v>3681</v>
      </c>
      <c r="Z488" t="s">
        <v>92</v>
      </c>
      <c r="AA488" t="s">
        <v>93</v>
      </c>
      <c r="AC488" t="s">
        <v>112</v>
      </c>
      <c r="AD488" t="s">
        <v>3682</v>
      </c>
      <c r="AE488">
        <v>0</v>
      </c>
      <c r="AH488" t="s">
        <v>2539</v>
      </c>
      <c r="AI488" t="s">
        <v>3683</v>
      </c>
      <c r="AK488" t="s">
        <v>3684</v>
      </c>
      <c r="AL488" t="s">
        <v>3685</v>
      </c>
      <c r="AM488" t="s">
        <v>3686</v>
      </c>
      <c r="AP488" t="s">
        <v>3672</v>
      </c>
      <c r="AQ488">
        <v>0</v>
      </c>
      <c r="AR488" t="s">
        <v>3687</v>
      </c>
      <c r="AS488">
        <v>0</v>
      </c>
      <c r="AT488">
        <v>0</v>
      </c>
      <c r="AW488">
        <v>0</v>
      </c>
      <c r="AZ488">
        <v>0</v>
      </c>
      <c r="BC488">
        <v>0</v>
      </c>
      <c r="BO488">
        <v>0</v>
      </c>
      <c r="BP488">
        <v>0</v>
      </c>
      <c r="BQ488">
        <v>0</v>
      </c>
      <c r="BR488">
        <v>0</v>
      </c>
      <c r="BS488">
        <v>0</v>
      </c>
      <c r="BT488">
        <v>0</v>
      </c>
      <c r="BU488">
        <v>1</v>
      </c>
      <c r="BV488">
        <v>0</v>
      </c>
      <c r="BW488">
        <v>0</v>
      </c>
      <c r="BX488">
        <v>1</v>
      </c>
      <c r="BY488">
        <v>1</v>
      </c>
      <c r="BZ488">
        <v>0</v>
      </c>
      <c r="CA488">
        <v>0</v>
      </c>
      <c r="CB488">
        <v>0</v>
      </c>
      <c r="CC488">
        <v>0</v>
      </c>
      <c r="CD488">
        <v>0</v>
      </c>
      <c r="CE488">
        <v>0</v>
      </c>
      <c r="CF488">
        <v>0</v>
      </c>
      <c r="CG488">
        <v>0</v>
      </c>
      <c r="CH488">
        <v>0</v>
      </c>
      <c r="CI488">
        <v>0</v>
      </c>
      <c r="CJ488">
        <v>0</v>
      </c>
      <c r="CK488">
        <v>0</v>
      </c>
      <c r="CL488">
        <v>0</v>
      </c>
      <c r="CM488">
        <v>0</v>
      </c>
      <c r="CN488">
        <v>0</v>
      </c>
      <c r="CO488">
        <v>0</v>
      </c>
      <c r="CP488">
        <v>0</v>
      </c>
      <c r="CQ488">
        <v>0</v>
      </c>
    </row>
    <row r="489" spans="1:95" hidden="1">
      <c r="A489" t="s">
        <v>3688</v>
      </c>
      <c r="B489" t="s">
        <v>985</v>
      </c>
      <c r="C489" t="s">
        <v>2176</v>
      </c>
      <c r="D489" t="s">
        <v>2176</v>
      </c>
      <c r="E489" t="s">
        <v>146</v>
      </c>
      <c r="F489" t="s">
        <v>3689</v>
      </c>
      <c r="G489">
        <v>465000</v>
      </c>
      <c r="H489">
        <v>0</v>
      </c>
      <c r="I489">
        <f t="shared" si="7"/>
        <v>0</v>
      </c>
      <c r="J489">
        <v>32.2081442</v>
      </c>
      <c r="K489">
        <v>-6.54</v>
      </c>
      <c r="M489" t="s">
        <v>672</v>
      </c>
      <c r="N489" t="s">
        <v>3690</v>
      </c>
      <c r="O489" t="s">
        <v>3691</v>
      </c>
      <c r="P489" t="s">
        <v>3692</v>
      </c>
      <c r="R489" t="s">
        <v>3693</v>
      </c>
      <c r="S489" t="s">
        <v>3694</v>
      </c>
      <c r="T489" t="s">
        <v>3695</v>
      </c>
      <c r="X489" t="s">
        <v>1007</v>
      </c>
      <c r="Y489" t="s">
        <v>3696</v>
      </c>
      <c r="Z489" t="s">
        <v>123</v>
      </c>
      <c r="AA489" t="s">
        <v>93</v>
      </c>
      <c r="AC489" t="s">
        <v>112</v>
      </c>
      <c r="AD489" t="s">
        <v>3696</v>
      </c>
      <c r="AE489">
        <v>0</v>
      </c>
      <c r="AH489" t="s">
        <v>2539</v>
      </c>
      <c r="AI489" t="s">
        <v>2539</v>
      </c>
      <c r="AL489" t="s">
        <v>3696</v>
      </c>
      <c r="AM489" t="s">
        <v>3697</v>
      </c>
      <c r="AN489" t="s">
        <v>2539</v>
      </c>
      <c r="AO489" t="s">
        <v>3698</v>
      </c>
      <c r="AP489" t="s">
        <v>3699</v>
      </c>
      <c r="AQ489">
        <v>0</v>
      </c>
      <c r="AR489" t="s">
        <v>750</v>
      </c>
      <c r="AS489">
        <v>220000000</v>
      </c>
      <c r="AT489">
        <v>0</v>
      </c>
      <c r="AW489">
        <v>0</v>
      </c>
      <c r="AZ489">
        <v>0</v>
      </c>
      <c r="BC489">
        <v>0</v>
      </c>
      <c r="BO489">
        <v>0</v>
      </c>
      <c r="BP489">
        <v>0</v>
      </c>
      <c r="BQ489">
        <v>0</v>
      </c>
      <c r="BR489">
        <v>0</v>
      </c>
      <c r="BS489">
        <v>0</v>
      </c>
      <c r="BT489">
        <v>0</v>
      </c>
      <c r="BU489">
        <v>1</v>
      </c>
      <c r="BV489">
        <v>1</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row>
    <row r="490" spans="1:95" hidden="1">
      <c r="A490" t="s">
        <v>3700</v>
      </c>
      <c r="B490" t="s">
        <v>985</v>
      </c>
      <c r="C490" t="s">
        <v>2176</v>
      </c>
      <c r="D490" t="s">
        <v>2176</v>
      </c>
      <c r="E490" t="s">
        <v>13</v>
      </c>
      <c r="F490" t="s">
        <v>3701</v>
      </c>
      <c r="G490">
        <v>350000</v>
      </c>
      <c r="H490">
        <v>0</v>
      </c>
      <c r="I490">
        <f t="shared" si="7"/>
        <v>0</v>
      </c>
      <c r="J490">
        <v>30.675232999999999</v>
      </c>
      <c r="K490">
        <v>-9.1999999999999993</v>
      </c>
      <c r="M490" t="s">
        <v>3702</v>
      </c>
      <c r="N490" t="s">
        <v>3703</v>
      </c>
      <c r="O490" t="s">
        <v>3704</v>
      </c>
      <c r="P490" t="s">
        <v>3705</v>
      </c>
      <c r="R490" t="s">
        <v>3693</v>
      </c>
      <c r="S490" t="s">
        <v>3706</v>
      </c>
      <c r="T490" t="s">
        <v>3707</v>
      </c>
      <c r="X490" t="s">
        <v>1007</v>
      </c>
      <c r="Y490" t="s">
        <v>3696</v>
      </c>
      <c r="Z490" t="s">
        <v>123</v>
      </c>
      <c r="AA490" t="s">
        <v>93</v>
      </c>
      <c r="AC490" t="s">
        <v>112</v>
      </c>
      <c r="AD490" t="s">
        <v>3696</v>
      </c>
      <c r="AE490">
        <v>0</v>
      </c>
      <c r="AL490" t="s">
        <v>3696</v>
      </c>
      <c r="AM490" t="s">
        <v>3708</v>
      </c>
      <c r="AP490" t="s">
        <v>3709</v>
      </c>
      <c r="AQ490">
        <v>0</v>
      </c>
      <c r="AR490" t="s">
        <v>3710</v>
      </c>
      <c r="AS490">
        <v>0</v>
      </c>
      <c r="AT490">
        <v>0</v>
      </c>
      <c r="AW490">
        <v>0</v>
      </c>
      <c r="AZ490">
        <v>0</v>
      </c>
      <c r="BC490">
        <v>0</v>
      </c>
      <c r="BO490">
        <v>0</v>
      </c>
      <c r="BP490">
        <v>0</v>
      </c>
      <c r="BQ490">
        <v>0</v>
      </c>
      <c r="BR490">
        <v>0</v>
      </c>
      <c r="BS490">
        <v>0</v>
      </c>
      <c r="BT490">
        <v>0</v>
      </c>
      <c r="BU490">
        <v>1</v>
      </c>
      <c r="BV490">
        <v>0</v>
      </c>
      <c r="BW490">
        <v>0</v>
      </c>
      <c r="BX490">
        <v>1</v>
      </c>
      <c r="BY490">
        <v>1</v>
      </c>
      <c r="BZ490">
        <v>0</v>
      </c>
      <c r="CA490">
        <v>0</v>
      </c>
      <c r="CB490">
        <v>0</v>
      </c>
      <c r="CC490">
        <v>0</v>
      </c>
      <c r="CD490">
        <v>0</v>
      </c>
      <c r="CE490">
        <v>0</v>
      </c>
      <c r="CF490">
        <v>0</v>
      </c>
      <c r="CG490">
        <v>0</v>
      </c>
      <c r="CH490">
        <v>1</v>
      </c>
      <c r="CI490">
        <v>0</v>
      </c>
      <c r="CJ490">
        <v>0</v>
      </c>
      <c r="CK490">
        <v>0</v>
      </c>
      <c r="CL490">
        <v>0</v>
      </c>
      <c r="CM490">
        <v>0</v>
      </c>
      <c r="CN490">
        <v>0</v>
      </c>
      <c r="CO490">
        <v>0</v>
      </c>
      <c r="CP490">
        <v>0</v>
      </c>
      <c r="CQ490">
        <v>0</v>
      </c>
    </row>
    <row r="491" spans="1:95" hidden="1">
      <c r="A491" t="s">
        <v>3711</v>
      </c>
      <c r="B491" t="s">
        <v>985</v>
      </c>
      <c r="C491" t="s">
        <v>2176</v>
      </c>
      <c r="D491" t="s">
        <v>2176</v>
      </c>
      <c r="E491" t="s">
        <v>146</v>
      </c>
      <c r="F491" t="s">
        <v>3712</v>
      </c>
      <c r="G491">
        <v>500000</v>
      </c>
      <c r="H491">
        <v>0</v>
      </c>
      <c r="I491">
        <f t="shared" si="7"/>
        <v>0</v>
      </c>
      <c r="J491">
        <v>14.8361163</v>
      </c>
      <c r="K491">
        <v>101.55</v>
      </c>
      <c r="M491" t="s">
        <v>672</v>
      </c>
      <c r="N491" t="s">
        <v>3713</v>
      </c>
      <c r="O491" t="s">
        <v>3714</v>
      </c>
      <c r="P491" t="s">
        <v>3715</v>
      </c>
      <c r="Q491">
        <v>30130</v>
      </c>
      <c r="R491" t="s">
        <v>3089</v>
      </c>
      <c r="S491" t="s">
        <v>3716</v>
      </c>
      <c r="U491" t="s">
        <v>3717</v>
      </c>
      <c r="V491" t="s">
        <v>3718</v>
      </c>
      <c r="X491" t="s">
        <v>1007</v>
      </c>
      <c r="Y491" t="s">
        <v>3719</v>
      </c>
      <c r="Z491" t="s">
        <v>599</v>
      </c>
      <c r="AA491" t="s">
        <v>93</v>
      </c>
      <c r="AC491" t="s">
        <v>95</v>
      </c>
      <c r="AD491" t="s">
        <v>3091</v>
      </c>
      <c r="AE491">
        <v>0</v>
      </c>
      <c r="AH491" t="s">
        <v>3720</v>
      </c>
      <c r="AI491" t="s">
        <v>233</v>
      </c>
      <c r="AM491" t="s">
        <v>3721</v>
      </c>
      <c r="AP491" t="s">
        <v>3103</v>
      </c>
      <c r="AQ491">
        <v>0</v>
      </c>
      <c r="AR491" t="s">
        <v>3722</v>
      </c>
      <c r="AS491">
        <v>0</v>
      </c>
      <c r="AT491">
        <v>0</v>
      </c>
      <c r="AW491">
        <v>0</v>
      </c>
      <c r="AZ491">
        <v>0</v>
      </c>
      <c r="BC491">
        <v>0</v>
      </c>
      <c r="BO491">
        <v>0</v>
      </c>
      <c r="BP491">
        <v>0</v>
      </c>
      <c r="BQ491">
        <v>0</v>
      </c>
      <c r="BR491">
        <v>0</v>
      </c>
      <c r="BS491">
        <v>0</v>
      </c>
      <c r="BT491">
        <v>0</v>
      </c>
      <c r="BU491">
        <v>1</v>
      </c>
      <c r="BV491">
        <v>1</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row>
    <row r="492" spans="1:95" hidden="1">
      <c r="A492" t="s">
        <v>3723</v>
      </c>
      <c r="B492" t="s">
        <v>985</v>
      </c>
      <c r="C492" t="s">
        <v>2176</v>
      </c>
      <c r="D492" t="s">
        <v>2176</v>
      </c>
      <c r="E492" t="s">
        <v>146</v>
      </c>
      <c r="F492" t="s">
        <v>3724</v>
      </c>
      <c r="G492">
        <v>800000</v>
      </c>
      <c r="H492">
        <v>0</v>
      </c>
      <c r="I492">
        <f t="shared" si="7"/>
        <v>0</v>
      </c>
      <c r="J492">
        <v>36.657700400000003</v>
      </c>
      <c r="K492">
        <v>128.44999999999999</v>
      </c>
      <c r="M492" t="s">
        <v>672</v>
      </c>
      <c r="O492" t="s">
        <v>3725</v>
      </c>
      <c r="P492" t="s">
        <v>3726</v>
      </c>
      <c r="R492" t="s">
        <v>1364</v>
      </c>
      <c r="S492" t="s">
        <v>3368</v>
      </c>
      <c r="U492" t="s">
        <v>2654</v>
      </c>
      <c r="X492" t="s">
        <v>1007</v>
      </c>
      <c r="Y492" t="s">
        <v>1854</v>
      </c>
      <c r="Z492" t="s">
        <v>92</v>
      </c>
      <c r="AA492" t="s">
        <v>93</v>
      </c>
      <c r="AC492" t="s">
        <v>95</v>
      </c>
      <c r="AD492" t="s">
        <v>1854</v>
      </c>
      <c r="AE492">
        <v>0</v>
      </c>
      <c r="AH492" t="s">
        <v>3445</v>
      </c>
      <c r="AK492" t="s">
        <v>3727</v>
      </c>
      <c r="AL492" t="s">
        <v>3727</v>
      </c>
      <c r="AM492" t="s">
        <v>3728</v>
      </c>
      <c r="AN492" t="s">
        <v>3729</v>
      </c>
      <c r="AO492" t="s">
        <v>3472</v>
      </c>
      <c r="AQ492">
        <v>0</v>
      </c>
      <c r="AR492" t="s">
        <v>750</v>
      </c>
      <c r="AS492">
        <v>0</v>
      </c>
      <c r="AT492">
        <v>0</v>
      </c>
      <c r="AW492">
        <v>0</v>
      </c>
      <c r="AZ492">
        <v>0</v>
      </c>
      <c r="BC492">
        <v>0</v>
      </c>
      <c r="BO492">
        <v>0</v>
      </c>
      <c r="BP492">
        <v>0</v>
      </c>
      <c r="BQ492">
        <v>0</v>
      </c>
      <c r="BR492">
        <v>0</v>
      </c>
      <c r="BS492">
        <v>0</v>
      </c>
      <c r="BT492">
        <v>0</v>
      </c>
      <c r="BU492">
        <v>1</v>
      </c>
      <c r="BV492">
        <v>1</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row>
    <row r="493" spans="1:95" hidden="1">
      <c r="A493" t="s">
        <v>3730</v>
      </c>
      <c r="B493" t="s">
        <v>985</v>
      </c>
      <c r="C493" t="s">
        <v>2176</v>
      </c>
      <c r="D493" t="s">
        <v>2176</v>
      </c>
      <c r="E493" t="s">
        <v>146</v>
      </c>
      <c r="F493" t="s">
        <v>3731</v>
      </c>
      <c r="G493">
        <v>1000000</v>
      </c>
      <c r="H493">
        <v>0</v>
      </c>
      <c r="I493">
        <f t="shared" si="7"/>
        <v>0</v>
      </c>
      <c r="J493">
        <v>38.015498999999998</v>
      </c>
      <c r="K493">
        <v>128.55000000000001</v>
      </c>
      <c r="M493" t="s">
        <v>672</v>
      </c>
      <c r="O493" t="s">
        <v>3732</v>
      </c>
      <c r="P493" t="s">
        <v>3733</v>
      </c>
      <c r="R493" t="s">
        <v>1364</v>
      </c>
      <c r="S493" t="s">
        <v>3734</v>
      </c>
      <c r="U493" t="s">
        <v>3735</v>
      </c>
      <c r="X493" t="s">
        <v>1007</v>
      </c>
      <c r="Y493" t="s">
        <v>1854</v>
      </c>
      <c r="Z493" t="s">
        <v>92</v>
      </c>
      <c r="AA493" t="s">
        <v>93</v>
      </c>
      <c r="AC493" t="s">
        <v>112</v>
      </c>
      <c r="AD493" t="s">
        <v>1854</v>
      </c>
      <c r="AE493">
        <v>0</v>
      </c>
      <c r="AH493" t="s">
        <v>3445</v>
      </c>
      <c r="AK493" t="s">
        <v>3727</v>
      </c>
      <c r="AL493" t="s">
        <v>3736</v>
      </c>
      <c r="AQ493">
        <v>0</v>
      </c>
      <c r="AR493" t="s">
        <v>750</v>
      </c>
      <c r="AS493">
        <v>1140000000</v>
      </c>
      <c r="AT493">
        <v>0</v>
      </c>
      <c r="AW493">
        <v>0</v>
      </c>
      <c r="AZ493">
        <v>0</v>
      </c>
      <c r="BC493">
        <v>0</v>
      </c>
      <c r="BO493">
        <v>0</v>
      </c>
      <c r="BP493">
        <v>0</v>
      </c>
      <c r="BQ493">
        <v>0</v>
      </c>
      <c r="BR493">
        <v>0</v>
      </c>
      <c r="BS493">
        <v>0</v>
      </c>
      <c r="BT493">
        <v>0</v>
      </c>
      <c r="BU493">
        <v>1</v>
      </c>
      <c r="BV493">
        <v>1</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row>
    <row r="494" spans="1:95" hidden="1">
      <c r="A494" t="s">
        <v>3737</v>
      </c>
      <c r="B494" t="s">
        <v>985</v>
      </c>
      <c r="C494" t="s">
        <v>2176</v>
      </c>
      <c r="D494" t="s">
        <v>2176</v>
      </c>
      <c r="E494" t="s">
        <v>146</v>
      </c>
      <c r="F494" t="s">
        <v>3738</v>
      </c>
      <c r="G494">
        <v>1932000</v>
      </c>
      <c r="H494">
        <v>8</v>
      </c>
      <c r="I494">
        <f t="shared" si="7"/>
        <v>15456000</v>
      </c>
      <c r="J494">
        <v>35.339665400000001</v>
      </c>
      <c r="K494">
        <v>134.85</v>
      </c>
      <c r="M494" t="s">
        <v>3739</v>
      </c>
      <c r="N494" t="s">
        <v>3740</v>
      </c>
      <c r="O494" t="s">
        <v>3741</v>
      </c>
      <c r="P494" t="s">
        <v>3742</v>
      </c>
      <c r="R494" t="s">
        <v>724</v>
      </c>
      <c r="S494" t="s">
        <v>3743</v>
      </c>
      <c r="U494" t="s">
        <v>3744</v>
      </c>
      <c r="X494" t="s">
        <v>1007</v>
      </c>
      <c r="Y494" t="s">
        <v>2772</v>
      </c>
      <c r="Z494" t="s">
        <v>92</v>
      </c>
      <c r="AA494" t="s">
        <v>93</v>
      </c>
      <c r="AC494" t="s">
        <v>112</v>
      </c>
      <c r="AD494" t="s">
        <v>2772</v>
      </c>
      <c r="AE494">
        <v>0</v>
      </c>
      <c r="AH494" t="s">
        <v>2656</v>
      </c>
      <c r="AL494" t="s">
        <v>2772</v>
      </c>
      <c r="AQ494">
        <v>0</v>
      </c>
      <c r="AR494" t="s">
        <v>3745</v>
      </c>
      <c r="AS494">
        <v>0</v>
      </c>
      <c r="AT494">
        <v>0</v>
      </c>
      <c r="AW494">
        <v>0</v>
      </c>
      <c r="AZ494">
        <v>0</v>
      </c>
      <c r="BC494">
        <v>0</v>
      </c>
      <c r="BO494">
        <v>0</v>
      </c>
      <c r="BP494">
        <v>0</v>
      </c>
      <c r="BQ494">
        <v>0</v>
      </c>
      <c r="BR494">
        <v>0</v>
      </c>
      <c r="BS494">
        <v>0</v>
      </c>
      <c r="BT494">
        <v>0</v>
      </c>
      <c r="BU494">
        <v>1</v>
      </c>
      <c r="BV494">
        <v>0</v>
      </c>
      <c r="BW494">
        <v>0</v>
      </c>
      <c r="BX494">
        <v>0</v>
      </c>
      <c r="BY494">
        <v>1</v>
      </c>
      <c r="BZ494">
        <v>0</v>
      </c>
      <c r="CA494">
        <v>0</v>
      </c>
      <c r="CB494">
        <v>0</v>
      </c>
      <c r="CC494">
        <v>0</v>
      </c>
      <c r="CD494">
        <v>0</v>
      </c>
      <c r="CE494">
        <v>0</v>
      </c>
      <c r="CF494">
        <v>0</v>
      </c>
      <c r="CG494">
        <v>0</v>
      </c>
      <c r="CH494">
        <v>0</v>
      </c>
      <c r="CI494">
        <v>0</v>
      </c>
      <c r="CJ494">
        <v>0</v>
      </c>
      <c r="CK494">
        <v>0</v>
      </c>
      <c r="CL494">
        <v>0</v>
      </c>
      <c r="CM494">
        <v>0</v>
      </c>
      <c r="CN494">
        <v>0</v>
      </c>
      <c r="CO494">
        <v>0</v>
      </c>
      <c r="CP494">
        <v>0</v>
      </c>
      <c r="CQ494">
        <v>1</v>
      </c>
    </row>
    <row r="495" spans="1:95" hidden="1">
      <c r="A495" t="s">
        <v>3746</v>
      </c>
      <c r="B495" t="s">
        <v>985</v>
      </c>
      <c r="C495" t="s">
        <v>2176</v>
      </c>
      <c r="D495" t="s">
        <v>2176</v>
      </c>
      <c r="E495" t="s">
        <v>146</v>
      </c>
      <c r="F495" t="s">
        <v>3747</v>
      </c>
      <c r="G495">
        <v>1820000</v>
      </c>
      <c r="H495">
        <v>0</v>
      </c>
      <c r="I495">
        <f t="shared" si="7"/>
        <v>0</v>
      </c>
      <c r="J495">
        <v>45.205931</v>
      </c>
      <c r="K495">
        <v>6.12</v>
      </c>
      <c r="M495" t="s">
        <v>2954</v>
      </c>
      <c r="N495" t="s">
        <v>3748</v>
      </c>
      <c r="O495" t="s">
        <v>3749</v>
      </c>
      <c r="P495" t="s">
        <v>3054</v>
      </c>
      <c r="R495" t="s">
        <v>172</v>
      </c>
      <c r="S495" t="s">
        <v>3750</v>
      </c>
      <c r="U495" t="s">
        <v>2731</v>
      </c>
      <c r="V495" t="s">
        <v>549</v>
      </c>
      <c r="X495" t="s">
        <v>1007</v>
      </c>
      <c r="Y495" t="s">
        <v>3056</v>
      </c>
      <c r="Z495" t="s">
        <v>92</v>
      </c>
      <c r="AA495" t="s">
        <v>93</v>
      </c>
      <c r="AC495" t="s">
        <v>112</v>
      </c>
      <c r="AD495" t="s">
        <v>3056</v>
      </c>
      <c r="AE495">
        <v>0</v>
      </c>
      <c r="AH495" t="s">
        <v>2539</v>
      </c>
      <c r="AL495" t="s">
        <v>3056</v>
      </c>
      <c r="AQ495">
        <v>0</v>
      </c>
      <c r="AR495" t="s">
        <v>3751</v>
      </c>
      <c r="AS495">
        <v>0</v>
      </c>
      <c r="AT495">
        <v>0</v>
      </c>
      <c r="AW495">
        <v>0</v>
      </c>
      <c r="AZ495">
        <v>0</v>
      </c>
      <c r="BC495">
        <v>0</v>
      </c>
      <c r="BO495">
        <v>0</v>
      </c>
      <c r="BP495">
        <v>0</v>
      </c>
      <c r="BQ495">
        <v>0</v>
      </c>
      <c r="BR495">
        <v>0</v>
      </c>
      <c r="BS495">
        <v>0</v>
      </c>
      <c r="BT495">
        <v>0</v>
      </c>
      <c r="BU495">
        <v>1</v>
      </c>
      <c r="BV495">
        <v>1</v>
      </c>
      <c r="BW495">
        <v>0</v>
      </c>
      <c r="BX495">
        <v>1</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row>
    <row r="496" spans="1:95" hidden="1">
      <c r="A496" t="s">
        <v>3752</v>
      </c>
      <c r="B496" t="s">
        <v>999</v>
      </c>
      <c r="C496" t="s">
        <v>1000</v>
      </c>
      <c r="D496" t="s">
        <v>1000</v>
      </c>
      <c r="E496" t="s">
        <v>146</v>
      </c>
      <c r="F496" t="s">
        <v>1001</v>
      </c>
      <c r="G496">
        <v>8</v>
      </c>
      <c r="H496">
        <v>0</v>
      </c>
      <c r="I496">
        <f t="shared" si="7"/>
        <v>0</v>
      </c>
      <c r="J496">
        <v>34.164136200000002</v>
      </c>
      <c r="K496">
        <v>-118.33</v>
      </c>
      <c r="M496" t="s">
        <v>1002</v>
      </c>
      <c r="N496" t="s">
        <v>3753</v>
      </c>
      <c r="O496" t="s">
        <v>1004</v>
      </c>
      <c r="P496" t="s">
        <v>214</v>
      </c>
      <c r="R496" t="s">
        <v>107</v>
      </c>
      <c r="S496" t="s">
        <v>3754</v>
      </c>
      <c r="T496" t="s">
        <v>1006</v>
      </c>
      <c r="X496" t="s">
        <v>1007</v>
      </c>
      <c r="Y496" t="s">
        <v>1008</v>
      </c>
      <c r="Z496" t="s">
        <v>599</v>
      </c>
      <c r="AC496" t="s">
        <v>124</v>
      </c>
      <c r="AD496" t="s">
        <v>1009</v>
      </c>
      <c r="AE496">
        <v>0</v>
      </c>
      <c r="AH496" t="s">
        <v>1010</v>
      </c>
      <c r="AJ496" t="s">
        <v>1010</v>
      </c>
      <c r="AK496" t="s">
        <v>1010</v>
      </c>
      <c r="AL496" t="s">
        <v>1010</v>
      </c>
      <c r="AQ496">
        <v>0</v>
      </c>
      <c r="AR496" t="s">
        <v>1007</v>
      </c>
      <c r="AS496">
        <v>0</v>
      </c>
      <c r="AT496">
        <v>0</v>
      </c>
      <c r="AW496">
        <v>0</v>
      </c>
      <c r="AZ496">
        <v>0</v>
      </c>
      <c r="BC496">
        <v>0</v>
      </c>
      <c r="BO496">
        <v>0</v>
      </c>
      <c r="BP496">
        <v>0</v>
      </c>
      <c r="BQ496">
        <v>0</v>
      </c>
      <c r="BR496">
        <v>0</v>
      </c>
      <c r="BS496">
        <v>1</v>
      </c>
      <c r="BT496">
        <v>0</v>
      </c>
      <c r="BU496">
        <v>0</v>
      </c>
      <c r="BV496">
        <v>1</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row>
    <row r="497" spans="1:95" hidden="1">
      <c r="A497" t="s">
        <v>3755</v>
      </c>
      <c r="B497" t="s">
        <v>999</v>
      </c>
      <c r="C497" t="s">
        <v>1000</v>
      </c>
      <c r="D497" t="s">
        <v>1000</v>
      </c>
      <c r="E497" t="s">
        <v>146</v>
      </c>
      <c r="F497" t="s">
        <v>1001</v>
      </c>
      <c r="G497">
        <v>8</v>
      </c>
      <c r="H497">
        <v>0</v>
      </c>
      <c r="I497">
        <f t="shared" si="7"/>
        <v>0</v>
      </c>
      <c r="J497">
        <v>34.182333300000003</v>
      </c>
      <c r="K497">
        <v>-118.32</v>
      </c>
      <c r="M497" t="s">
        <v>1002</v>
      </c>
      <c r="N497" t="s">
        <v>3756</v>
      </c>
      <c r="O497" t="s">
        <v>1004</v>
      </c>
      <c r="P497" t="s">
        <v>214</v>
      </c>
      <c r="R497" t="s">
        <v>107</v>
      </c>
      <c r="S497" t="s">
        <v>1005</v>
      </c>
      <c r="T497" t="s">
        <v>1006</v>
      </c>
      <c r="X497" t="s">
        <v>1007</v>
      </c>
      <c r="Y497" t="s">
        <v>1008</v>
      </c>
      <c r="Z497" t="s">
        <v>599</v>
      </c>
      <c r="AC497" t="s">
        <v>124</v>
      </c>
      <c r="AD497" t="s">
        <v>1009</v>
      </c>
      <c r="AE497">
        <v>0</v>
      </c>
      <c r="AH497" t="s">
        <v>1010</v>
      </c>
      <c r="AJ497" t="s">
        <v>1010</v>
      </c>
      <c r="AK497" t="s">
        <v>1010</v>
      </c>
      <c r="AL497" t="s">
        <v>1010</v>
      </c>
      <c r="AQ497">
        <v>0</v>
      </c>
      <c r="AR497" t="s">
        <v>1007</v>
      </c>
      <c r="AS497">
        <v>0</v>
      </c>
      <c r="AT497">
        <v>0</v>
      </c>
      <c r="AW497">
        <v>0</v>
      </c>
      <c r="AZ497">
        <v>0</v>
      </c>
      <c r="BC497">
        <v>0</v>
      </c>
      <c r="BO497">
        <v>0</v>
      </c>
      <c r="BP497">
        <v>0</v>
      </c>
      <c r="BQ497">
        <v>0</v>
      </c>
      <c r="BR497">
        <v>0</v>
      </c>
      <c r="BS497">
        <v>1</v>
      </c>
      <c r="BT497">
        <v>0</v>
      </c>
      <c r="BU497">
        <v>0</v>
      </c>
      <c r="BV497">
        <v>1</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row>
    <row r="498" spans="1:95" hidden="1">
      <c r="A498" t="s">
        <v>3757</v>
      </c>
      <c r="B498" t="s">
        <v>999</v>
      </c>
      <c r="C498" t="s">
        <v>1000</v>
      </c>
      <c r="D498" t="s">
        <v>1000</v>
      </c>
      <c r="E498" t="s">
        <v>146</v>
      </c>
      <c r="F498" t="s">
        <v>1001</v>
      </c>
      <c r="G498">
        <v>8</v>
      </c>
      <c r="H498">
        <v>0</v>
      </c>
      <c r="I498">
        <f t="shared" si="7"/>
        <v>0</v>
      </c>
      <c r="J498">
        <v>34.182333300000003</v>
      </c>
      <c r="K498">
        <v>-118.32</v>
      </c>
      <c r="M498" t="s">
        <v>1002</v>
      </c>
      <c r="N498" t="s">
        <v>3756</v>
      </c>
      <c r="O498" t="s">
        <v>1004</v>
      </c>
      <c r="P498" t="s">
        <v>214</v>
      </c>
      <c r="R498" t="s">
        <v>107</v>
      </c>
      <c r="S498" t="s">
        <v>1005</v>
      </c>
      <c r="T498" t="s">
        <v>1006</v>
      </c>
      <c r="X498" t="s">
        <v>1007</v>
      </c>
      <c r="Y498" t="s">
        <v>1008</v>
      </c>
      <c r="Z498" t="s">
        <v>599</v>
      </c>
      <c r="AC498" t="s">
        <v>124</v>
      </c>
      <c r="AD498" t="s">
        <v>1009</v>
      </c>
      <c r="AE498">
        <v>0</v>
      </c>
      <c r="AH498" t="s">
        <v>1010</v>
      </c>
      <c r="AJ498" t="s">
        <v>1010</v>
      </c>
      <c r="AK498" t="s">
        <v>1010</v>
      </c>
      <c r="AL498" t="s">
        <v>1010</v>
      </c>
      <c r="AQ498">
        <v>0</v>
      </c>
      <c r="AR498" t="s">
        <v>1007</v>
      </c>
      <c r="AS498">
        <v>0</v>
      </c>
      <c r="AT498">
        <v>0</v>
      </c>
      <c r="AW498">
        <v>0</v>
      </c>
      <c r="AZ498">
        <v>0</v>
      </c>
      <c r="BC498">
        <v>0</v>
      </c>
      <c r="BO498">
        <v>0</v>
      </c>
      <c r="BP498">
        <v>0</v>
      </c>
      <c r="BQ498">
        <v>0</v>
      </c>
      <c r="BR498">
        <v>0</v>
      </c>
      <c r="BS498">
        <v>1</v>
      </c>
      <c r="BT498">
        <v>0</v>
      </c>
      <c r="BU498">
        <v>0</v>
      </c>
      <c r="BV498">
        <v>1</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row>
    <row r="499" spans="1:95" hidden="1">
      <c r="A499" t="s">
        <v>3758</v>
      </c>
      <c r="B499" t="s">
        <v>999</v>
      </c>
      <c r="C499" t="s">
        <v>1000</v>
      </c>
      <c r="D499" t="s">
        <v>1000</v>
      </c>
      <c r="E499" t="s">
        <v>146</v>
      </c>
      <c r="F499" t="s">
        <v>1001</v>
      </c>
      <c r="G499">
        <v>8</v>
      </c>
      <c r="H499">
        <v>0</v>
      </c>
      <c r="I499">
        <f t="shared" si="7"/>
        <v>0</v>
      </c>
      <c r="J499">
        <v>0</v>
      </c>
      <c r="K499">
        <v>0</v>
      </c>
      <c r="M499" t="s">
        <v>1002</v>
      </c>
      <c r="N499" t="s">
        <v>3759</v>
      </c>
      <c r="O499" t="s">
        <v>1004</v>
      </c>
      <c r="P499" t="s">
        <v>214</v>
      </c>
      <c r="R499" t="s">
        <v>107</v>
      </c>
      <c r="S499" t="s">
        <v>1005</v>
      </c>
      <c r="T499" t="s">
        <v>1006</v>
      </c>
      <c r="X499" t="s">
        <v>1007</v>
      </c>
      <c r="Y499" t="s">
        <v>1008</v>
      </c>
      <c r="Z499" t="s">
        <v>599</v>
      </c>
      <c r="AC499" t="s">
        <v>124</v>
      </c>
      <c r="AD499" t="s">
        <v>1009</v>
      </c>
      <c r="AE499">
        <v>0</v>
      </c>
      <c r="AH499" t="s">
        <v>1010</v>
      </c>
      <c r="AJ499" t="s">
        <v>1010</v>
      </c>
      <c r="AK499" t="s">
        <v>1010</v>
      </c>
      <c r="AL499" t="s">
        <v>1010</v>
      </c>
      <c r="AQ499">
        <v>0</v>
      </c>
      <c r="AR499" t="s">
        <v>1007</v>
      </c>
      <c r="AS499">
        <v>0</v>
      </c>
      <c r="AT499">
        <v>0</v>
      </c>
      <c r="AW499">
        <v>0</v>
      </c>
      <c r="AZ499">
        <v>0</v>
      </c>
      <c r="BC499">
        <v>0</v>
      </c>
      <c r="BO499">
        <v>0</v>
      </c>
      <c r="BP499">
        <v>0</v>
      </c>
      <c r="BQ499">
        <v>0</v>
      </c>
      <c r="BR499">
        <v>0</v>
      </c>
      <c r="BS499">
        <v>1</v>
      </c>
      <c r="BT499">
        <v>0</v>
      </c>
      <c r="BU499">
        <v>0</v>
      </c>
      <c r="BV499">
        <v>1</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row>
    <row r="500" spans="1:95" hidden="1">
      <c r="A500" t="s">
        <v>3760</v>
      </c>
      <c r="B500" t="s">
        <v>999</v>
      </c>
      <c r="C500" t="s">
        <v>1000</v>
      </c>
      <c r="D500" t="s">
        <v>1000</v>
      </c>
      <c r="E500" t="s">
        <v>146</v>
      </c>
      <c r="F500" t="s">
        <v>1001</v>
      </c>
      <c r="G500">
        <v>8</v>
      </c>
      <c r="H500">
        <v>0</v>
      </c>
      <c r="I500">
        <f t="shared" si="7"/>
        <v>0</v>
      </c>
      <c r="J500">
        <v>34.200711300000002</v>
      </c>
      <c r="K500">
        <v>-118.31</v>
      </c>
      <c r="M500" t="s">
        <v>1002</v>
      </c>
      <c r="N500" t="s">
        <v>3761</v>
      </c>
      <c r="O500" t="s">
        <v>1004</v>
      </c>
      <c r="P500" t="s">
        <v>214</v>
      </c>
      <c r="R500" t="s">
        <v>107</v>
      </c>
      <c r="S500" t="s">
        <v>1005</v>
      </c>
      <c r="T500" t="s">
        <v>1006</v>
      </c>
      <c r="X500" t="s">
        <v>1007</v>
      </c>
      <c r="Y500" t="s">
        <v>1008</v>
      </c>
      <c r="AC500" t="s">
        <v>124</v>
      </c>
      <c r="AD500" t="s">
        <v>1009</v>
      </c>
      <c r="AE500">
        <v>0</v>
      </c>
      <c r="AH500" t="s">
        <v>1010</v>
      </c>
      <c r="AJ500" t="s">
        <v>1010</v>
      </c>
      <c r="AK500" t="s">
        <v>1010</v>
      </c>
      <c r="AL500" t="s">
        <v>1010</v>
      </c>
      <c r="AQ500">
        <v>0</v>
      </c>
      <c r="AR500" t="s">
        <v>1007</v>
      </c>
      <c r="AS500">
        <v>0</v>
      </c>
      <c r="AT500">
        <v>0</v>
      </c>
      <c r="AW500">
        <v>0</v>
      </c>
      <c r="AZ500">
        <v>0</v>
      </c>
      <c r="BC500">
        <v>0</v>
      </c>
      <c r="BO500">
        <v>0</v>
      </c>
      <c r="BP500">
        <v>0</v>
      </c>
      <c r="BQ500">
        <v>0</v>
      </c>
      <c r="BR500">
        <v>0</v>
      </c>
      <c r="BS500">
        <v>1</v>
      </c>
      <c r="BT500">
        <v>0</v>
      </c>
      <c r="BU500">
        <v>0</v>
      </c>
      <c r="BV500">
        <v>1</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row>
    <row r="501" spans="1:95" hidden="1">
      <c r="A501" t="s">
        <v>3762</v>
      </c>
      <c r="B501" t="s">
        <v>904</v>
      </c>
      <c r="C501" t="s">
        <v>904</v>
      </c>
      <c r="D501" t="s">
        <v>826</v>
      </c>
      <c r="E501" t="s">
        <v>146</v>
      </c>
      <c r="F501" t="s">
        <v>3763</v>
      </c>
      <c r="G501">
        <v>2000</v>
      </c>
      <c r="H501">
        <v>0.48</v>
      </c>
      <c r="I501">
        <f t="shared" si="7"/>
        <v>960</v>
      </c>
      <c r="J501">
        <v>34.162243599999996</v>
      </c>
      <c r="K501">
        <v>-118.28</v>
      </c>
      <c r="M501" t="s">
        <v>3764</v>
      </c>
      <c r="N501" t="s">
        <v>3765</v>
      </c>
      <c r="O501" t="s">
        <v>3766</v>
      </c>
      <c r="P501" t="s">
        <v>214</v>
      </c>
      <c r="R501" t="s">
        <v>107</v>
      </c>
      <c r="S501" t="s">
        <v>3767</v>
      </c>
      <c r="U501" t="s">
        <v>3768</v>
      </c>
      <c r="V501" t="s">
        <v>1040</v>
      </c>
      <c r="X501" t="s">
        <v>218</v>
      </c>
      <c r="Y501" t="s">
        <v>3769</v>
      </c>
      <c r="Z501" t="s">
        <v>599</v>
      </c>
      <c r="AC501" t="s">
        <v>112</v>
      </c>
      <c r="AD501" t="s">
        <v>3769</v>
      </c>
      <c r="AE501">
        <v>0</v>
      </c>
      <c r="AH501" t="s">
        <v>1690</v>
      </c>
      <c r="AI501" t="s">
        <v>113</v>
      </c>
      <c r="AM501" t="s">
        <v>3770</v>
      </c>
      <c r="AQ501">
        <v>0</v>
      </c>
      <c r="AS501">
        <v>0</v>
      </c>
      <c r="AT501">
        <v>0</v>
      </c>
      <c r="AW501">
        <v>0</v>
      </c>
      <c r="AZ501">
        <v>0</v>
      </c>
      <c r="BC501">
        <v>0</v>
      </c>
      <c r="BO501">
        <v>0</v>
      </c>
      <c r="BP501">
        <v>0</v>
      </c>
      <c r="BQ501">
        <v>0</v>
      </c>
      <c r="BR501">
        <v>0</v>
      </c>
      <c r="BS501">
        <v>0</v>
      </c>
      <c r="BT501">
        <v>0</v>
      </c>
      <c r="BU501">
        <v>0</v>
      </c>
      <c r="BV501">
        <v>0</v>
      </c>
      <c r="BW501">
        <v>0</v>
      </c>
      <c r="BX501">
        <v>0</v>
      </c>
      <c r="BY501">
        <v>1</v>
      </c>
      <c r="BZ501">
        <v>0</v>
      </c>
      <c r="CA501">
        <v>0</v>
      </c>
      <c r="CB501">
        <v>0</v>
      </c>
      <c r="CC501">
        <v>0</v>
      </c>
      <c r="CD501">
        <v>0</v>
      </c>
      <c r="CE501">
        <v>0</v>
      </c>
      <c r="CF501">
        <v>0</v>
      </c>
      <c r="CG501">
        <v>1</v>
      </c>
      <c r="CH501">
        <v>0</v>
      </c>
      <c r="CI501">
        <v>0</v>
      </c>
      <c r="CJ501">
        <v>0</v>
      </c>
      <c r="CK501">
        <v>1</v>
      </c>
      <c r="CL501">
        <v>0</v>
      </c>
      <c r="CM501">
        <v>0</v>
      </c>
      <c r="CN501">
        <v>0</v>
      </c>
      <c r="CO501">
        <v>0</v>
      </c>
      <c r="CP501">
        <v>0</v>
      </c>
      <c r="CQ501">
        <v>0</v>
      </c>
    </row>
    <row r="502" spans="1:95" hidden="1">
      <c r="A502" t="s">
        <v>3771</v>
      </c>
      <c r="B502" t="s">
        <v>904</v>
      </c>
      <c r="C502" t="s">
        <v>826</v>
      </c>
      <c r="D502" t="s">
        <v>826</v>
      </c>
      <c r="E502" t="s">
        <v>190</v>
      </c>
      <c r="F502" t="s">
        <v>3772</v>
      </c>
      <c r="G502">
        <v>500</v>
      </c>
      <c r="H502">
        <v>4</v>
      </c>
      <c r="I502">
        <f t="shared" si="7"/>
        <v>2000</v>
      </c>
      <c r="J502">
        <v>44.608012000000002</v>
      </c>
      <c r="K502">
        <v>-75.180000000000007</v>
      </c>
      <c r="M502" t="s">
        <v>1920</v>
      </c>
      <c r="N502" t="s">
        <v>3773</v>
      </c>
      <c r="O502" t="s">
        <v>3774</v>
      </c>
      <c r="P502" t="s">
        <v>817</v>
      </c>
      <c r="Q502">
        <v>13617</v>
      </c>
      <c r="R502" t="s">
        <v>107</v>
      </c>
      <c r="S502" t="s">
        <v>3775</v>
      </c>
      <c r="T502" t="s">
        <v>3776</v>
      </c>
      <c r="X502" t="s">
        <v>819</v>
      </c>
      <c r="Y502" t="s">
        <v>3777</v>
      </c>
      <c r="Z502" t="s">
        <v>599</v>
      </c>
      <c r="AA502" t="s">
        <v>93</v>
      </c>
      <c r="AB502" t="s">
        <v>3778</v>
      </c>
      <c r="AC502" t="s">
        <v>124</v>
      </c>
      <c r="AD502" t="s">
        <v>3779</v>
      </c>
      <c r="AE502">
        <v>0</v>
      </c>
      <c r="AH502" t="s">
        <v>3780</v>
      </c>
      <c r="AL502" t="s">
        <v>3780</v>
      </c>
      <c r="AQ502">
        <v>0</v>
      </c>
      <c r="AS502">
        <v>0</v>
      </c>
      <c r="AT502">
        <v>0</v>
      </c>
      <c r="AU502" t="s">
        <v>3781</v>
      </c>
      <c r="AV502" t="s">
        <v>3782</v>
      </c>
      <c r="AW502">
        <v>1500000</v>
      </c>
      <c r="AX502" t="s">
        <v>187</v>
      </c>
      <c r="AY502" t="s">
        <v>3783</v>
      </c>
      <c r="AZ502">
        <v>1500000</v>
      </c>
      <c r="BC502">
        <v>0</v>
      </c>
      <c r="BO502">
        <v>0</v>
      </c>
      <c r="BP502">
        <v>0</v>
      </c>
      <c r="BQ502">
        <v>0</v>
      </c>
      <c r="BR502">
        <v>0</v>
      </c>
      <c r="BS502">
        <v>0</v>
      </c>
      <c r="BT502">
        <v>0</v>
      </c>
      <c r="BU502">
        <v>0</v>
      </c>
      <c r="BV502">
        <v>0</v>
      </c>
      <c r="BW502">
        <v>0</v>
      </c>
      <c r="BX502">
        <v>0</v>
      </c>
      <c r="BY502">
        <v>0</v>
      </c>
      <c r="BZ502">
        <v>0</v>
      </c>
      <c r="CA502">
        <v>0</v>
      </c>
      <c r="CB502">
        <v>0</v>
      </c>
      <c r="CC502">
        <v>0</v>
      </c>
      <c r="CD502">
        <v>0</v>
      </c>
      <c r="CE502">
        <v>1</v>
      </c>
      <c r="CF502">
        <v>0</v>
      </c>
      <c r="CG502">
        <v>1</v>
      </c>
      <c r="CH502">
        <v>0</v>
      </c>
      <c r="CI502">
        <v>0</v>
      </c>
      <c r="CJ502">
        <v>0</v>
      </c>
      <c r="CK502">
        <v>0</v>
      </c>
      <c r="CL502">
        <v>0</v>
      </c>
      <c r="CM502">
        <v>0</v>
      </c>
      <c r="CN502">
        <v>0</v>
      </c>
      <c r="CO502">
        <v>0</v>
      </c>
      <c r="CP502">
        <v>0</v>
      </c>
      <c r="CQ502">
        <v>0</v>
      </c>
    </row>
    <row r="503" spans="1:95" hidden="1">
      <c r="A503" t="s">
        <v>3784</v>
      </c>
      <c r="B503" t="s">
        <v>904</v>
      </c>
      <c r="C503" t="s">
        <v>826</v>
      </c>
      <c r="D503" t="s">
        <v>1538</v>
      </c>
      <c r="E503" t="s">
        <v>146</v>
      </c>
      <c r="F503" t="s">
        <v>3785</v>
      </c>
      <c r="G503">
        <v>5</v>
      </c>
      <c r="H503">
        <v>4</v>
      </c>
      <c r="I503">
        <f t="shared" si="7"/>
        <v>20</v>
      </c>
      <c r="J503">
        <v>21</v>
      </c>
      <c r="K503">
        <v>-158</v>
      </c>
      <c r="M503" t="s">
        <v>1920</v>
      </c>
      <c r="O503" t="s">
        <v>1193</v>
      </c>
      <c r="P503" t="s">
        <v>181</v>
      </c>
      <c r="R503" t="s">
        <v>107</v>
      </c>
      <c r="S503" t="s">
        <v>3786</v>
      </c>
      <c r="T503" t="s">
        <v>3787</v>
      </c>
      <c r="X503" t="s">
        <v>1007</v>
      </c>
      <c r="Y503" t="s">
        <v>184</v>
      </c>
      <c r="Z503" t="s">
        <v>92</v>
      </c>
      <c r="AA503" t="s">
        <v>164</v>
      </c>
      <c r="AB503" t="s">
        <v>3788</v>
      </c>
      <c r="AC503" t="s">
        <v>112</v>
      </c>
      <c r="AD503" t="s">
        <v>3789</v>
      </c>
      <c r="AE503">
        <v>0</v>
      </c>
      <c r="AH503" t="s">
        <v>3790</v>
      </c>
      <c r="AQ503">
        <v>0</v>
      </c>
      <c r="AR503" t="s">
        <v>750</v>
      </c>
      <c r="AS503">
        <v>0</v>
      </c>
      <c r="AT503">
        <v>0</v>
      </c>
      <c r="AW503">
        <v>0</v>
      </c>
      <c r="AZ503">
        <v>0</v>
      </c>
      <c r="BC503">
        <v>0</v>
      </c>
      <c r="BO503">
        <v>0</v>
      </c>
      <c r="BP503">
        <v>0</v>
      </c>
      <c r="BQ503">
        <v>0</v>
      </c>
      <c r="BR503">
        <v>0</v>
      </c>
      <c r="BS503">
        <v>0</v>
      </c>
      <c r="BT503">
        <v>0</v>
      </c>
      <c r="BU503">
        <v>0</v>
      </c>
      <c r="BV503">
        <v>0</v>
      </c>
      <c r="BW503">
        <v>0</v>
      </c>
      <c r="BX503">
        <v>0</v>
      </c>
      <c r="BY503">
        <v>0</v>
      </c>
      <c r="BZ503">
        <v>0</v>
      </c>
      <c r="CA503">
        <v>0</v>
      </c>
      <c r="CB503">
        <v>0</v>
      </c>
      <c r="CC503">
        <v>0</v>
      </c>
      <c r="CD503">
        <v>0</v>
      </c>
      <c r="CE503">
        <v>1</v>
      </c>
      <c r="CF503">
        <v>0</v>
      </c>
      <c r="CG503">
        <v>1</v>
      </c>
      <c r="CH503">
        <v>0</v>
      </c>
      <c r="CI503">
        <v>0</v>
      </c>
      <c r="CJ503">
        <v>0</v>
      </c>
      <c r="CK503">
        <v>0</v>
      </c>
      <c r="CL503">
        <v>0</v>
      </c>
      <c r="CM503">
        <v>0</v>
      </c>
      <c r="CN503">
        <v>0</v>
      </c>
      <c r="CO503">
        <v>0</v>
      </c>
      <c r="CP503">
        <v>0</v>
      </c>
      <c r="CQ503">
        <v>0</v>
      </c>
    </row>
    <row r="504" spans="1:95" hidden="1">
      <c r="A504" t="s">
        <v>3791</v>
      </c>
      <c r="B504" t="s">
        <v>985</v>
      </c>
      <c r="C504" t="s">
        <v>2176</v>
      </c>
      <c r="D504" t="s">
        <v>2176</v>
      </c>
      <c r="E504" t="s">
        <v>146</v>
      </c>
      <c r="F504" t="s">
        <v>11883</v>
      </c>
      <c r="G504">
        <v>1095000</v>
      </c>
      <c r="H504" s="5"/>
      <c r="I504">
        <f t="shared" si="7"/>
        <v>0</v>
      </c>
      <c r="J504">
        <v>34.282896700000002</v>
      </c>
      <c r="K504">
        <v>-85.23</v>
      </c>
      <c r="M504" t="s">
        <v>3792</v>
      </c>
      <c r="O504" t="s">
        <v>3793</v>
      </c>
      <c r="P504" t="s">
        <v>3794</v>
      </c>
      <c r="R504" t="s">
        <v>107</v>
      </c>
      <c r="S504" s="15" t="s">
        <v>3795</v>
      </c>
      <c r="U504" t="s">
        <v>2789</v>
      </c>
      <c r="V504" t="s">
        <v>2597</v>
      </c>
      <c r="X504" t="s">
        <v>1007</v>
      </c>
      <c r="Y504" t="s">
        <v>3796</v>
      </c>
      <c r="Z504" t="s">
        <v>111</v>
      </c>
      <c r="AA504" t="s">
        <v>93</v>
      </c>
      <c r="AC504" t="s">
        <v>124</v>
      </c>
      <c r="AD504" t="s">
        <v>3796</v>
      </c>
      <c r="AE504">
        <v>75</v>
      </c>
      <c r="AF504" t="s">
        <v>3797</v>
      </c>
      <c r="AG504">
        <v>25</v>
      </c>
      <c r="AH504" t="s">
        <v>3798</v>
      </c>
      <c r="AI504" t="s">
        <v>3799</v>
      </c>
      <c r="AL504" t="s">
        <v>3797</v>
      </c>
      <c r="AM504" t="s">
        <v>3800</v>
      </c>
      <c r="AN504" t="s">
        <v>3801</v>
      </c>
      <c r="AO504" t="s">
        <v>3802</v>
      </c>
      <c r="AQ504">
        <v>0</v>
      </c>
      <c r="AR504" t="s">
        <v>3803</v>
      </c>
      <c r="AS504">
        <v>0</v>
      </c>
      <c r="AT504">
        <v>0</v>
      </c>
      <c r="AW504">
        <v>0</v>
      </c>
      <c r="AZ504">
        <v>0</v>
      </c>
      <c r="BC504">
        <v>0</v>
      </c>
      <c r="BO504">
        <v>0</v>
      </c>
      <c r="BP504">
        <v>0</v>
      </c>
      <c r="BQ504">
        <v>0</v>
      </c>
      <c r="BR504">
        <v>0</v>
      </c>
      <c r="BS504">
        <v>0</v>
      </c>
      <c r="BT504">
        <v>0</v>
      </c>
      <c r="BU504">
        <v>1</v>
      </c>
      <c r="BV504">
        <v>0</v>
      </c>
      <c r="BW504">
        <v>0</v>
      </c>
      <c r="BX504">
        <v>1</v>
      </c>
      <c r="BY504">
        <v>1</v>
      </c>
      <c r="BZ504">
        <v>0</v>
      </c>
      <c r="CA504">
        <v>0</v>
      </c>
      <c r="CB504">
        <v>0</v>
      </c>
      <c r="CC504">
        <v>0</v>
      </c>
      <c r="CD504">
        <v>0</v>
      </c>
      <c r="CE504">
        <v>0</v>
      </c>
      <c r="CF504">
        <v>0</v>
      </c>
      <c r="CG504">
        <v>0</v>
      </c>
      <c r="CH504">
        <v>0</v>
      </c>
      <c r="CI504">
        <v>0</v>
      </c>
      <c r="CJ504">
        <v>0</v>
      </c>
      <c r="CK504">
        <v>0</v>
      </c>
      <c r="CL504">
        <v>0</v>
      </c>
      <c r="CM504">
        <v>0</v>
      </c>
      <c r="CN504">
        <v>0</v>
      </c>
      <c r="CO504">
        <v>0</v>
      </c>
      <c r="CP504">
        <v>0</v>
      </c>
      <c r="CQ504">
        <v>0</v>
      </c>
    </row>
    <row r="505" spans="1:95" hidden="1">
      <c r="A505" t="s">
        <v>3804</v>
      </c>
      <c r="B505" t="s">
        <v>999</v>
      </c>
      <c r="C505" t="s">
        <v>1144</v>
      </c>
      <c r="D505" t="s">
        <v>1144</v>
      </c>
      <c r="E505" t="s">
        <v>146</v>
      </c>
      <c r="F505" t="s">
        <v>3805</v>
      </c>
      <c r="G505">
        <v>5100</v>
      </c>
      <c r="H505">
        <v>10</v>
      </c>
      <c r="I505">
        <f t="shared" si="7"/>
        <v>51000</v>
      </c>
      <c r="J505">
        <v>29.626104000000002</v>
      </c>
      <c r="K505">
        <v>-95.07</v>
      </c>
      <c r="M505" t="s">
        <v>225</v>
      </c>
      <c r="N505" t="s">
        <v>3806</v>
      </c>
      <c r="O505" t="s">
        <v>3807</v>
      </c>
      <c r="P505" t="s">
        <v>416</v>
      </c>
      <c r="R505" t="s">
        <v>107</v>
      </c>
      <c r="S505" t="s">
        <v>3808</v>
      </c>
      <c r="U505" t="s">
        <v>2279</v>
      </c>
      <c r="X505" t="s">
        <v>419</v>
      </c>
      <c r="AA505" t="s">
        <v>93</v>
      </c>
      <c r="AC505" t="s">
        <v>95</v>
      </c>
      <c r="AD505" t="s">
        <v>3809</v>
      </c>
      <c r="AE505">
        <v>0</v>
      </c>
      <c r="AH505" t="s">
        <v>3810</v>
      </c>
      <c r="AQ505">
        <v>0</v>
      </c>
      <c r="AR505" t="s">
        <v>3811</v>
      </c>
      <c r="AS505">
        <v>0</v>
      </c>
      <c r="AT505">
        <v>0</v>
      </c>
      <c r="AW505">
        <v>0</v>
      </c>
      <c r="AZ505">
        <v>0</v>
      </c>
      <c r="BC505">
        <v>0</v>
      </c>
      <c r="BO505">
        <v>0</v>
      </c>
      <c r="BP505">
        <v>0</v>
      </c>
      <c r="BQ505">
        <v>0</v>
      </c>
      <c r="BR505">
        <v>0</v>
      </c>
      <c r="BS505">
        <v>0</v>
      </c>
      <c r="BT505">
        <v>0</v>
      </c>
      <c r="BU505">
        <v>1</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row>
    <row r="506" spans="1:95" hidden="1">
      <c r="A506" t="s">
        <v>3812</v>
      </c>
      <c r="B506" t="s">
        <v>985</v>
      </c>
      <c r="C506" t="s">
        <v>2176</v>
      </c>
      <c r="D506" t="s">
        <v>2176</v>
      </c>
      <c r="E506" t="s">
        <v>146</v>
      </c>
      <c r="F506" t="s">
        <v>3813</v>
      </c>
      <c r="G506">
        <v>1500000</v>
      </c>
      <c r="H506">
        <v>0</v>
      </c>
      <c r="I506">
        <f t="shared" si="7"/>
        <v>0</v>
      </c>
      <c r="J506">
        <v>-35.623955799999997</v>
      </c>
      <c r="K506">
        <v>148.30000000000001</v>
      </c>
      <c r="M506" t="s">
        <v>672</v>
      </c>
      <c r="N506" t="s">
        <v>3814</v>
      </c>
      <c r="O506" t="s">
        <v>3815</v>
      </c>
      <c r="P506" t="s">
        <v>1072</v>
      </c>
      <c r="R506" t="s">
        <v>636</v>
      </c>
      <c r="S506" t="s">
        <v>3816</v>
      </c>
      <c r="U506" t="s">
        <v>2270</v>
      </c>
      <c r="X506" t="s">
        <v>1007</v>
      </c>
      <c r="AA506" t="s">
        <v>93</v>
      </c>
      <c r="AC506" t="s">
        <v>95</v>
      </c>
      <c r="AD506" t="s">
        <v>3817</v>
      </c>
      <c r="AE506">
        <v>0</v>
      </c>
      <c r="AH506" t="s">
        <v>1627</v>
      </c>
      <c r="AQ506">
        <v>0</v>
      </c>
      <c r="AS506">
        <v>0</v>
      </c>
      <c r="AT506">
        <v>0</v>
      </c>
      <c r="AW506">
        <v>0</v>
      </c>
      <c r="AZ506">
        <v>0</v>
      </c>
      <c r="BC506">
        <v>0</v>
      </c>
      <c r="BO506">
        <v>0</v>
      </c>
      <c r="BP506">
        <v>0</v>
      </c>
      <c r="BQ506">
        <v>0</v>
      </c>
      <c r="BR506">
        <v>0</v>
      </c>
      <c r="BS506">
        <v>0</v>
      </c>
      <c r="BT506">
        <v>0</v>
      </c>
      <c r="BU506">
        <v>1</v>
      </c>
      <c r="BV506">
        <v>1</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row>
    <row r="507" spans="1:95" hidden="1">
      <c r="A507" t="s">
        <v>3818</v>
      </c>
      <c r="B507" t="s">
        <v>985</v>
      </c>
      <c r="C507" t="s">
        <v>2176</v>
      </c>
      <c r="D507" t="s">
        <v>2176</v>
      </c>
      <c r="E507" t="s">
        <v>146</v>
      </c>
      <c r="F507" t="s">
        <v>3819</v>
      </c>
      <c r="G507">
        <v>750000</v>
      </c>
      <c r="H507">
        <v>0</v>
      </c>
      <c r="I507">
        <f t="shared" si="7"/>
        <v>0</v>
      </c>
      <c r="J507">
        <v>-31.9166667</v>
      </c>
      <c r="K507">
        <v>-64.63</v>
      </c>
      <c r="M507" t="s">
        <v>3634</v>
      </c>
      <c r="O507" t="s">
        <v>3820</v>
      </c>
      <c r="P507" t="s">
        <v>3821</v>
      </c>
      <c r="R507" t="s">
        <v>3603</v>
      </c>
      <c r="S507" t="s">
        <v>3822</v>
      </c>
      <c r="U507" t="s">
        <v>3823</v>
      </c>
      <c r="X507" t="s">
        <v>1007</v>
      </c>
      <c r="AA507" t="s">
        <v>93</v>
      </c>
      <c r="AC507" t="s">
        <v>95</v>
      </c>
      <c r="AD507" t="s">
        <v>3824</v>
      </c>
      <c r="AE507">
        <v>0</v>
      </c>
      <c r="AI507" t="s">
        <v>3825</v>
      </c>
      <c r="AK507" t="s">
        <v>3826</v>
      </c>
      <c r="AM507" t="s">
        <v>3827</v>
      </c>
      <c r="AN507" t="s">
        <v>3828</v>
      </c>
      <c r="AO507" t="s">
        <v>3829</v>
      </c>
      <c r="AQ507">
        <v>0</v>
      </c>
      <c r="AR507" t="s">
        <v>3830</v>
      </c>
      <c r="AS507">
        <v>0</v>
      </c>
      <c r="AT507">
        <v>0</v>
      </c>
      <c r="AW507">
        <v>0</v>
      </c>
      <c r="AZ507">
        <v>0</v>
      </c>
      <c r="BC507">
        <v>0</v>
      </c>
      <c r="BO507">
        <v>0</v>
      </c>
      <c r="BP507">
        <v>0</v>
      </c>
      <c r="BQ507">
        <v>0</v>
      </c>
      <c r="BR507">
        <v>0</v>
      </c>
      <c r="BS507">
        <v>0</v>
      </c>
      <c r="BT507">
        <v>0</v>
      </c>
      <c r="BU507">
        <v>1</v>
      </c>
      <c r="BV507">
        <v>0</v>
      </c>
      <c r="BW507">
        <v>0</v>
      </c>
      <c r="BX507">
        <v>1</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row>
    <row r="508" spans="1:95" hidden="1">
      <c r="A508" t="s">
        <v>3831</v>
      </c>
      <c r="B508" t="s">
        <v>999</v>
      </c>
      <c r="C508" t="s">
        <v>1144</v>
      </c>
      <c r="D508" t="s">
        <v>1144</v>
      </c>
      <c r="E508" t="s">
        <v>146</v>
      </c>
      <c r="F508" t="s">
        <v>3832</v>
      </c>
      <c r="G508">
        <v>6000</v>
      </c>
      <c r="H508">
        <v>8</v>
      </c>
      <c r="I508">
        <f t="shared" si="7"/>
        <v>48000</v>
      </c>
      <c r="J508">
        <v>40</v>
      </c>
      <c r="K508">
        <v>-75</v>
      </c>
      <c r="M508" t="s">
        <v>1930</v>
      </c>
      <c r="O508" t="s">
        <v>3833</v>
      </c>
      <c r="P508" t="s">
        <v>763</v>
      </c>
      <c r="R508" t="s">
        <v>107</v>
      </c>
      <c r="S508" t="s">
        <v>3834</v>
      </c>
      <c r="T508" t="s">
        <v>3835</v>
      </c>
      <c r="X508" t="s">
        <v>376</v>
      </c>
      <c r="Y508" t="s">
        <v>3836</v>
      </c>
      <c r="Z508" t="s">
        <v>92</v>
      </c>
      <c r="AA508" t="s">
        <v>93</v>
      </c>
      <c r="AC508" t="s">
        <v>112</v>
      </c>
      <c r="AD508" t="s">
        <v>3837</v>
      </c>
      <c r="AE508">
        <v>0</v>
      </c>
      <c r="AH508" t="s">
        <v>3810</v>
      </c>
      <c r="AQ508">
        <v>0</v>
      </c>
      <c r="AR508" t="s">
        <v>3838</v>
      </c>
      <c r="AS508">
        <v>0</v>
      </c>
      <c r="AT508">
        <v>0</v>
      </c>
      <c r="AW508">
        <v>0</v>
      </c>
      <c r="AZ508">
        <v>0</v>
      </c>
      <c r="BC508">
        <v>0</v>
      </c>
      <c r="BO508">
        <v>0</v>
      </c>
      <c r="BP508">
        <v>0</v>
      </c>
      <c r="BQ508">
        <v>0</v>
      </c>
      <c r="BR508">
        <v>0</v>
      </c>
      <c r="BS508">
        <v>0</v>
      </c>
      <c r="BT508">
        <v>0</v>
      </c>
      <c r="BU508">
        <v>1</v>
      </c>
      <c r="BV508">
        <v>0</v>
      </c>
      <c r="BW508">
        <v>0</v>
      </c>
      <c r="BX508">
        <v>0</v>
      </c>
      <c r="BY508">
        <v>0</v>
      </c>
      <c r="BZ508">
        <v>0</v>
      </c>
      <c r="CA508">
        <v>0</v>
      </c>
      <c r="CB508">
        <v>0</v>
      </c>
      <c r="CC508">
        <v>0</v>
      </c>
      <c r="CD508">
        <v>0</v>
      </c>
      <c r="CE508">
        <v>0</v>
      </c>
      <c r="CF508">
        <v>0</v>
      </c>
      <c r="CG508">
        <v>0</v>
      </c>
      <c r="CH508">
        <v>0</v>
      </c>
      <c r="CI508">
        <v>0</v>
      </c>
      <c r="CJ508">
        <v>0</v>
      </c>
      <c r="CK508">
        <v>0</v>
      </c>
      <c r="CL508">
        <v>1</v>
      </c>
      <c r="CM508">
        <v>0</v>
      </c>
      <c r="CN508">
        <v>0</v>
      </c>
      <c r="CO508">
        <v>0</v>
      </c>
      <c r="CP508">
        <v>0</v>
      </c>
      <c r="CQ508">
        <v>0</v>
      </c>
    </row>
    <row r="509" spans="1:95" hidden="1">
      <c r="A509" t="s">
        <v>3839</v>
      </c>
      <c r="B509" t="s">
        <v>904</v>
      </c>
      <c r="C509" t="s">
        <v>826</v>
      </c>
      <c r="D509" t="s">
        <v>826</v>
      </c>
      <c r="E509" t="s">
        <v>146</v>
      </c>
      <c r="F509" t="s">
        <v>3840</v>
      </c>
      <c r="G509">
        <v>500</v>
      </c>
      <c r="H509">
        <v>0.5</v>
      </c>
      <c r="I509">
        <f t="shared" si="7"/>
        <v>250</v>
      </c>
      <c r="J509">
        <v>18.175856899999999</v>
      </c>
      <c r="K509">
        <v>-63.11</v>
      </c>
      <c r="M509" t="s">
        <v>3841</v>
      </c>
      <c r="O509" t="s">
        <v>3842</v>
      </c>
      <c r="P509" t="s">
        <v>3843</v>
      </c>
      <c r="R509" t="s">
        <v>3844</v>
      </c>
      <c r="S509" t="s">
        <v>3845</v>
      </c>
      <c r="U509" t="s">
        <v>3846</v>
      </c>
      <c r="X509" t="s">
        <v>1007</v>
      </c>
      <c r="AA509" t="s">
        <v>164</v>
      </c>
      <c r="AC509" t="s">
        <v>124</v>
      </c>
      <c r="AD509" t="s">
        <v>1426</v>
      </c>
      <c r="AE509">
        <v>100</v>
      </c>
      <c r="AH509" t="s">
        <v>1267</v>
      </c>
      <c r="AI509" t="s">
        <v>1229</v>
      </c>
      <c r="AJ509" t="s">
        <v>3847</v>
      </c>
      <c r="AM509" t="s">
        <v>3847</v>
      </c>
      <c r="AQ509">
        <v>15</v>
      </c>
      <c r="AS509">
        <v>0</v>
      </c>
      <c r="AT509">
        <v>0</v>
      </c>
      <c r="AW509">
        <v>0</v>
      </c>
      <c r="AZ509">
        <v>0</v>
      </c>
      <c r="BC509">
        <v>0</v>
      </c>
      <c r="BO509">
        <v>0</v>
      </c>
      <c r="BP509">
        <v>0</v>
      </c>
      <c r="BQ509">
        <v>0</v>
      </c>
      <c r="BR509">
        <v>0</v>
      </c>
      <c r="BS509">
        <v>0</v>
      </c>
      <c r="BT509">
        <v>0</v>
      </c>
      <c r="BU509">
        <v>0</v>
      </c>
      <c r="BV509">
        <v>0</v>
      </c>
      <c r="BW509">
        <v>0</v>
      </c>
      <c r="BX509">
        <v>0</v>
      </c>
      <c r="BY509">
        <v>0</v>
      </c>
      <c r="BZ509">
        <v>0</v>
      </c>
      <c r="CA509">
        <v>0</v>
      </c>
      <c r="CB509">
        <v>0</v>
      </c>
      <c r="CC509">
        <v>1</v>
      </c>
      <c r="CD509">
        <v>1</v>
      </c>
      <c r="CE509">
        <v>0</v>
      </c>
      <c r="CF509">
        <v>0</v>
      </c>
      <c r="CG509">
        <v>1</v>
      </c>
      <c r="CH509">
        <v>0</v>
      </c>
      <c r="CI509">
        <v>1</v>
      </c>
      <c r="CJ509">
        <v>0</v>
      </c>
      <c r="CK509">
        <v>0</v>
      </c>
      <c r="CL509">
        <v>0</v>
      </c>
      <c r="CM509">
        <v>0</v>
      </c>
      <c r="CN509">
        <v>0</v>
      </c>
      <c r="CO509">
        <v>0</v>
      </c>
      <c r="CP509">
        <v>0</v>
      </c>
      <c r="CQ509">
        <v>0</v>
      </c>
    </row>
    <row r="510" spans="1:95" hidden="1">
      <c r="A510" t="s">
        <v>3848</v>
      </c>
      <c r="B510" t="s">
        <v>904</v>
      </c>
      <c r="C510" t="s">
        <v>826</v>
      </c>
      <c r="D510" t="s">
        <v>826</v>
      </c>
      <c r="E510" t="s">
        <v>146</v>
      </c>
      <c r="F510" t="s">
        <v>3849</v>
      </c>
      <c r="G510">
        <v>500</v>
      </c>
      <c r="H510">
        <v>0.5</v>
      </c>
      <c r="I510">
        <f t="shared" si="7"/>
        <v>250</v>
      </c>
      <c r="J510">
        <v>34.0005691</v>
      </c>
      <c r="K510">
        <v>-118.16</v>
      </c>
      <c r="M510" t="s">
        <v>3850</v>
      </c>
      <c r="O510" t="s">
        <v>3851</v>
      </c>
      <c r="P510" t="s">
        <v>214</v>
      </c>
      <c r="R510" t="s">
        <v>107</v>
      </c>
      <c r="S510" t="s">
        <v>3852</v>
      </c>
      <c r="U510" t="s">
        <v>3853</v>
      </c>
      <c r="X510" t="s">
        <v>218</v>
      </c>
      <c r="AB510" t="s">
        <v>1778</v>
      </c>
      <c r="AC510" t="s">
        <v>124</v>
      </c>
      <c r="AD510" t="s">
        <v>1426</v>
      </c>
      <c r="AE510">
        <v>100</v>
      </c>
      <c r="AH510" t="s">
        <v>1480</v>
      </c>
      <c r="AI510" t="s">
        <v>1229</v>
      </c>
      <c r="AJ510" t="s">
        <v>3847</v>
      </c>
      <c r="AM510" t="s">
        <v>3847</v>
      </c>
      <c r="AQ510">
        <v>0</v>
      </c>
      <c r="AS510">
        <v>0</v>
      </c>
      <c r="AT510">
        <v>0</v>
      </c>
      <c r="AW510">
        <v>0</v>
      </c>
      <c r="AZ510">
        <v>0</v>
      </c>
      <c r="BC510">
        <v>0</v>
      </c>
      <c r="BO510">
        <v>1</v>
      </c>
      <c r="BP510">
        <v>1</v>
      </c>
      <c r="BQ510">
        <v>0</v>
      </c>
      <c r="BR510">
        <v>0</v>
      </c>
      <c r="BS510">
        <v>1</v>
      </c>
      <c r="BT510">
        <v>0</v>
      </c>
      <c r="BU510">
        <v>1</v>
      </c>
      <c r="BV510">
        <v>0</v>
      </c>
      <c r="BW510">
        <v>0</v>
      </c>
      <c r="BX510">
        <v>0</v>
      </c>
      <c r="BY510">
        <v>0</v>
      </c>
      <c r="BZ510">
        <v>0</v>
      </c>
      <c r="CA510">
        <v>0</v>
      </c>
      <c r="CB510">
        <v>0</v>
      </c>
      <c r="CC510">
        <v>1</v>
      </c>
      <c r="CD510">
        <v>1</v>
      </c>
      <c r="CE510">
        <v>0</v>
      </c>
      <c r="CF510">
        <v>0</v>
      </c>
      <c r="CG510">
        <v>1</v>
      </c>
      <c r="CH510">
        <v>0</v>
      </c>
      <c r="CI510">
        <v>0</v>
      </c>
      <c r="CJ510">
        <v>0</v>
      </c>
      <c r="CK510">
        <v>0</v>
      </c>
      <c r="CL510">
        <v>0</v>
      </c>
      <c r="CM510">
        <v>0</v>
      </c>
      <c r="CN510">
        <v>0</v>
      </c>
      <c r="CO510">
        <v>0</v>
      </c>
      <c r="CP510">
        <v>0</v>
      </c>
      <c r="CQ510">
        <v>0</v>
      </c>
    </row>
    <row r="511" spans="1:95" hidden="1">
      <c r="A511" t="s">
        <v>3854</v>
      </c>
      <c r="B511" t="s">
        <v>904</v>
      </c>
      <c r="C511" t="s">
        <v>826</v>
      </c>
      <c r="D511" t="s">
        <v>826</v>
      </c>
      <c r="E511" t="s">
        <v>146</v>
      </c>
      <c r="F511" t="s">
        <v>3855</v>
      </c>
      <c r="G511">
        <v>30000</v>
      </c>
      <c r="H511">
        <v>4</v>
      </c>
      <c r="I511">
        <f t="shared" si="7"/>
        <v>120000</v>
      </c>
      <c r="J511">
        <v>33.119206800000001</v>
      </c>
      <c r="K511">
        <v>-117.09</v>
      </c>
      <c r="M511" t="s">
        <v>3856</v>
      </c>
      <c r="O511" t="s">
        <v>1549</v>
      </c>
      <c r="P511" t="s">
        <v>214</v>
      </c>
      <c r="R511" t="s">
        <v>107</v>
      </c>
      <c r="S511" t="s">
        <v>3857</v>
      </c>
      <c r="T511" t="s">
        <v>3858</v>
      </c>
      <c r="U511" t="s">
        <v>3859</v>
      </c>
      <c r="V511" t="s">
        <v>3860</v>
      </c>
      <c r="X511" t="s">
        <v>218</v>
      </c>
      <c r="Y511" t="s">
        <v>1881</v>
      </c>
      <c r="Z511" t="s">
        <v>92</v>
      </c>
      <c r="AC511" t="s">
        <v>112</v>
      </c>
      <c r="AD511" t="s">
        <v>3861</v>
      </c>
      <c r="AE511">
        <v>0</v>
      </c>
      <c r="AI511" t="s">
        <v>3862</v>
      </c>
      <c r="AQ511">
        <v>10</v>
      </c>
      <c r="AS511">
        <v>0</v>
      </c>
      <c r="AT511">
        <v>0</v>
      </c>
      <c r="AW511">
        <v>0</v>
      </c>
      <c r="AZ511">
        <v>0</v>
      </c>
      <c r="BC511">
        <v>0</v>
      </c>
      <c r="BO511">
        <v>0</v>
      </c>
      <c r="BP511">
        <v>0</v>
      </c>
      <c r="BQ511">
        <v>0</v>
      </c>
      <c r="BR511">
        <v>0</v>
      </c>
      <c r="BS511">
        <v>0</v>
      </c>
      <c r="BT511">
        <v>0</v>
      </c>
      <c r="BU511">
        <v>1</v>
      </c>
      <c r="BV511">
        <v>0</v>
      </c>
      <c r="BW511">
        <v>0</v>
      </c>
      <c r="BX511">
        <v>0</v>
      </c>
      <c r="BY511">
        <v>1</v>
      </c>
      <c r="BZ511">
        <v>0</v>
      </c>
      <c r="CA511">
        <v>0</v>
      </c>
      <c r="CB511">
        <v>0</v>
      </c>
      <c r="CC511">
        <v>0</v>
      </c>
      <c r="CD511">
        <v>0</v>
      </c>
      <c r="CE511">
        <v>0</v>
      </c>
      <c r="CF511">
        <v>0</v>
      </c>
      <c r="CG511">
        <v>0</v>
      </c>
      <c r="CH511">
        <v>0</v>
      </c>
      <c r="CI511">
        <v>1</v>
      </c>
      <c r="CJ511">
        <v>0</v>
      </c>
      <c r="CK511">
        <v>0</v>
      </c>
      <c r="CL511">
        <v>0</v>
      </c>
      <c r="CM511">
        <v>0</v>
      </c>
      <c r="CN511">
        <v>0</v>
      </c>
      <c r="CO511">
        <v>0</v>
      </c>
      <c r="CP511">
        <v>0</v>
      </c>
      <c r="CQ511">
        <v>0</v>
      </c>
    </row>
    <row r="512" spans="1:95" hidden="1">
      <c r="A512" t="s">
        <v>3863</v>
      </c>
      <c r="B512" t="s">
        <v>904</v>
      </c>
      <c r="C512" t="s">
        <v>1112</v>
      </c>
      <c r="D512" t="s">
        <v>1112</v>
      </c>
      <c r="E512" t="s">
        <v>146</v>
      </c>
      <c r="F512" t="s">
        <v>3864</v>
      </c>
      <c r="G512">
        <v>100</v>
      </c>
      <c r="H512">
        <v>6</v>
      </c>
      <c r="I512">
        <f t="shared" si="7"/>
        <v>600</v>
      </c>
      <c r="J512">
        <v>36</v>
      </c>
      <c r="K512">
        <v>129</v>
      </c>
      <c r="M512" t="s">
        <v>3865</v>
      </c>
      <c r="O512" t="s">
        <v>3866</v>
      </c>
      <c r="P512" t="s">
        <v>3867</v>
      </c>
      <c r="R512" t="s">
        <v>1364</v>
      </c>
      <c r="S512" t="s">
        <v>3868</v>
      </c>
      <c r="T512" t="s">
        <v>3869</v>
      </c>
      <c r="U512" t="s">
        <v>3870</v>
      </c>
      <c r="X512" t="s">
        <v>1007</v>
      </c>
      <c r="AC512" t="s">
        <v>124</v>
      </c>
      <c r="AD512" t="s">
        <v>3871</v>
      </c>
      <c r="AE512">
        <v>0</v>
      </c>
      <c r="AH512" t="s">
        <v>3872</v>
      </c>
      <c r="AQ512">
        <v>0</v>
      </c>
      <c r="AR512" t="s">
        <v>750</v>
      </c>
      <c r="AS512">
        <v>0</v>
      </c>
      <c r="AT512">
        <v>0</v>
      </c>
      <c r="AW512">
        <v>0</v>
      </c>
      <c r="AZ512">
        <v>0</v>
      </c>
      <c r="BC512">
        <v>0</v>
      </c>
      <c r="BO512">
        <v>0</v>
      </c>
      <c r="BP512">
        <v>0</v>
      </c>
      <c r="BQ512">
        <v>0</v>
      </c>
      <c r="BR512">
        <v>0</v>
      </c>
      <c r="BS512">
        <v>1</v>
      </c>
      <c r="BT512">
        <v>0</v>
      </c>
      <c r="BU512">
        <v>1</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row>
    <row r="513" spans="1:95" hidden="1">
      <c r="A513" t="s">
        <v>3873</v>
      </c>
      <c r="B513" t="s">
        <v>904</v>
      </c>
      <c r="C513" t="s">
        <v>826</v>
      </c>
      <c r="D513" t="s">
        <v>826</v>
      </c>
      <c r="E513" t="s">
        <v>146</v>
      </c>
      <c r="F513" t="s">
        <v>3874</v>
      </c>
      <c r="G513">
        <v>10000</v>
      </c>
      <c r="H513">
        <v>0.42</v>
      </c>
      <c r="I513">
        <f t="shared" si="7"/>
        <v>4200</v>
      </c>
      <c r="J513">
        <v>33.902236700000003</v>
      </c>
      <c r="K513">
        <v>-118.08</v>
      </c>
      <c r="M513" t="s">
        <v>3875</v>
      </c>
      <c r="O513" t="s">
        <v>3876</v>
      </c>
      <c r="P513" t="s">
        <v>214</v>
      </c>
      <c r="R513" t="s">
        <v>107</v>
      </c>
      <c r="S513" t="s">
        <v>3877</v>
      </c>
      <c r="T513" t="s">
        <v>3878</v>
      </c>
      <c r="U513" t="s">
        <v>3879</v>
      </c>
      <c r="V513" t="s">
        <v>1220</v>
      </c>
      <c r="X513" t="s">
        <v>218</v>
      </c>
      <c r="Y513" t="s">
        <v>322</v>
      </c>
      <c r="Z513" t="s">
        <v>92</v>
      </c>
      <c r="AB513" t="s">
        <v>3880</v>
      </c>
      <c r="AC513" t="s">
        <v>112</v>
      </c>
      <c r="AD513" t="s">
        <v>322</v>
      </c>
      <c r="AE513">
        <v>0</v>
      </c>
      <c r="AH513" t="s">
        <v>1375</v>
      </c>
      <c r="AI513" t="s">
        <v>1375</v>
      </c>
      <c r="AJ513" t="s">
        <v>1375</v>
      </c>
      <c r="AL513" t="s">
        <v>3881</v>
      </c>
      <c r="AM513" t="s">
        <v>3881</v>
      </c>
      <c r="AQ513">
        <v>10</v>
      </c>
      <c r="AR513" t="s">
        <v>1007</v>
      </c>
      <c r="AS513">
        <v>0</v>
      </c>
      <c r="AT513">
        <v>0</v>
      </c>
      <c r="AU513" t="s">
        <v>187</v>
      </c>
      <c r="AV513" t="s">
        <v>322</v>
      </c>
      <c r="AW513">
        <v>0</v>
      </c>
      <c r="AZ513">
        <v>0</v>
      </c>
      <c r="BC513">
        <v>0</v>
      </c>
      <c r="BO513">
        <v>0</v>
      </c>
      <c r="BP513">
        <v>0</v>
      </c>
      <c r="BQ513">
        <v>0</v>
      </c>
      <c r="BR513">
        <v>0</v>
      </c>
      <c r="BS513">
        <v>0</v>
      </c>
      <c r="BT513">
        <v>0</v>
      </c>
      <c r="BU513">
        <v>0</v>
      </c>
      <c r="BV513">
        <v>0</v>
      </c>
      <c r="BW513">
        <v>0</v>
      </c>
      <c r="BX513">
        <v>1</v>
      </c>
      <c r="BY513">
        <v>1</v>
      </c>
      <c r="BZ513">
        <v>0</v>
      </c>
      <c r="CA513">
        <v>0</v>
      </c>
      <c r="CB513">
        <v>1</v>
      </c>
      <c r="CC513">
        <v>0</v>
      </c>
      <c r="CD513">
        <v>0</v>
      </c>
      <c r="CE513">
        <v>0</v>
      </c>
      <c r="CF513">
        <v>0</v>
      </c>
      <c r="CG513">
        <v>0</v>
      </c>
      <c r="CH513">
        <v>0</v>
      </c>
      <c r="CI513">
        <v>0</v>
      </c>
      <c r="CJ513">
        <v>0</v>
      </c>
      <c r="CK513">
        <v>0</v>
      </c>
      <c r="CL513">
        <v>0</v>
      </c>
      <c r="CM513">
        <v>0</v>
      </c>
      <c r="CN513">
        <v>0</v>
      </c>
      <c r="CO513">
        <v>0</v>
      </c>
      <c r="CP513">
        <v>0</v>
      </c>
      <c r="CQ513">
        <v>0</v>
      </c>
    </row>
    <row r="514" spans="1:95" hidden="1">
      <c r="A514" t="s">
        <v>3882</v>
      </c>
      <c r="B514" t="s">
        <v>904</v>
      </c>
      <c r="C514" t="s">
        <v>826</v>
      </c>
      <c r="D514" t="s">
        <v>826</v>
      </c>
      <c r="E514" t="s">
        <v>146</v>
      </c>
      <c r="F514" t="s">
        <v>3883</v>
      </c>
      <c r="G514">
        <v>10000</v>
      </c>
      <c r="H514">
        <v>0.42</v>
      </c>
      <c r="I514">
        <f t="shared" si="7"/>
        <v>4200</v>
      </c>
      <c r="J514">
        <v>34.106398900000002</v>
      </c>
      <c r="K514">
        <v>-117.59</v>
      </c>
      <c r="M514" t="s">
        <v>3875</v>
      </c>
      <c r="O514" t="s">
        <v>3884</v>
      </c>
      <c r="P514" t="s">
        <v>214</v>
      </c>
      <c r="R514" t="s">
        <v>107</v>
      </c>
      <c r="S514" t="s">
        <v>3877</v>
      </c>
      <c r="T514" t="s">
        <v>3878</v>
      </c>
      <c r="U514" t="s">
        <v>3885</v>
      </c>
      <c r="V514" t="s">
        <v>1220</v>
      </c>
      <c r="X514" t="s">
        <v>218</v>
      </c>
      <c r="Y514" t="s">
        <v>322</v>
      </c>
      <c r="Z514" t="s">
        <v>92</v>
      </c>
      <c r="AB514" t="s">
        <v>3880</v>
      </c>
      <c r="AC514" t="s">
        <v>112</v>
      </c>
      <c r="AD514" t="s">
        <v>322</v>
      </c>
      <c r="AE514">
        <v>0</v>
      </c>
      <c r="AH514" t="s">
        <v>1375</v>
      </c>
      <c r="AI514" t="s">
        <v>1375</v>
      </c>
      <c r="AJ514" t="s">
        <v>1375</v>
      </c>
      <c r="AL514" t="s">
        <v>3881</v>
      </c>
      <c r="AM514" t="s">
        <v>3881</v>
      </c>
      <c r="AQ514">
        <v>10</v>
      </c>
      <c r="AR514" t="s">
        <v>1007</v>
      </c>
      <c r="AS514">
        <v>0</v>
      </c>
      <c r="AT514">
        <v>0</v>
      </c>
      <c r="AU514" t="s">
        <v>187</v>
      </c>
      <c r="AV514" t="s">
        <v>322</v>
      </c>
      <c r="AW514">
        <v>0</v>
      </c>
      <c r="AZ514">
        <v>0</v>
      </c>
      <c r="BC514">
        <v>0</v>
      </c>
      <c r="BO514">
        <v>0</v>
      </c>
      <c r="BP514">
        <v>0</v>
      </c>
      <c r="BQ514">
        <v>0</v>
      </c>
      <c r="BR514">
        <v>0</v>
      </c>
      <c r="BS514">
        <v>0</v>
      </c>
      <c r="BT514">
        <v>0</v>
      </c>
      <c r="BU514">
        <v>0</v>
      </c>
      <c r="BV514">
        <v>0</v>
      </c>
      <c r="BW514">
        <v>0</v>
      </c>
      <c r="BX514">
        <v>1</v>
      </c>
      <c r="BY514">
        <v>1</v>
      </c>
      <c r="BZ514">
        <v>0</v>
      </c>
      <c r="CA514">
        <v>0</v>
      </c>
      <c r="CB514">
        <v>1</v>
      </c>
      <c r="CC514">
        <v>0</v>
      </c>
      <c r="CD514">
        <v>0</v>
      </c>
      <c r="CE514">
        <v>0</v>
      </c>
      <c r="CF514">
        <v>0</v>
      </c>
      <c r="CG514">
        <v>0</v>
      </c>
      <c r="CH514">
        <v>0</v>
      </c>
      <c r="CI514">
        <v>0</v>
      </c>
      <c r="CJ514">
        <v>0</v>
      </c>
      <c r="CK514">
        <v>0</v>
      </c>
      <c r="CL514">
        <v>0</v>
      </c>
      <c r="CM514">
        <v>0</v>
      </c>
      <c r="CN514">
        <v>0</v>
      </c>
      <c r="CO514">
        <v>0</v>
      </c>
      <c r="CP514">
        <v>0</v>
      </c>
      <c r="CQ514">
        <v>0</v>
      </c>
    </row>
    <row r="515" spans="1:95" hidden="1">
      <c r="A515" t="s">
        <v>3886</v>
      </c>
      <c r="B515" t="s">
        <v>904</v>
      </c>
      <c r="C515" t="s">
        <v>826</v>
      </c>
      <c r="D515" t="s">
        <v>826</v>
      </c>
      <c r="E515" t="s">
        <v>13</v>
      </c>
      <c r="F515" t="s">
        <v>3887</v>
      </c>
      <c r="G515">
        <v>5000</v>
      </c>
      <c r="H515">
        <v>0.67</v>
      </c>
      <c r="I515">
        <f t="shared" ref="I515:I578" si="8">H515*G515</f>
        <v>3350</v>
      </c>
      <c r="J515">
        <v>-23.698042000000001</v>
      </c>
      <c r="K515">
        <v>133.88</v>
      </c>
      <c r="M515" t="s">
        <v>3888</v>
      </c>
      <c r="O515" t="s">
        <v>3889</v>
      </c>
      <c r="P515" t="s">
        <v>1090</v>
      </c>
      <c r="Q515">
        <v>874</v>
      </c>
      <c r="R515" t="s">
        <v>636</v>
      </c>
      <c r="S515" t="s">
        <v>3890</v>
      </c>
      <c r="T515" t="s">
        <v>3891</v>
      </c>
      <c r="X515" t="s">
        <v>1007</v>
      </c>
      <c r="Y515" t="s">
        <v>3892</v>
      </c>
      <c r="AA515" t="s">
        <v>518</v>
      </c>
      <c r="AB515" t="s">
        <v>1778</v>
      </c>
      <c r="AC515" t="s">
        <v>112</v>
      </c>
      <c r="AD515" t="s">
        <v>3892</v>
      </c>
      <c r="AE515">
        <v>0</v>
      </c>
      <c r="AH515" t="s">
        <v>3893</v>
      </c>
      <c r="AQ515">
        <v>25</v>
      </c>
      <c r="AR515" t="s">
        <v>3894</v>
      </c>
      <c r="AS515">
        <v>0</v>
      </c>
      <c r="AT515">
        <v>0</v>
      </c>
      <c r="AW515">
        <v>0</v>
      </c>
      <c r="AZ515">
        <v>0</v>
      </c>
      <c r="BC515">
        <v>0</v>
      </c>
      <c r="BO515">
        <v>0</v>
      </c>
      <c r="BP515">
        <v>1</v>
      </c>
      <c r="BQ515">
        <v>0</v>
      </c>
      <c r="BR515">
        <v>0</v>
      </c>
      <c r="BS515">
        <v>0</v>
      </c>
      <c r="BT515">
        <v>0</v>
      </c>
      <c r="BU515">
        <v>1</v>
      </c>
      <c r="BV515">
        <v>0</v>
      </c>
      <c r="BW515">
        <v>0</v>
      </c>
      <c r="BX515">
        <v>1</v>
      </c>
      <c r="BY515">
        <v>1</v>
      </c>
      <c r="BZ515">
        <v>1</v>
      </c>
      <c r="CA515">
        <v>1</v>
      </c>
      <c r="CB515">
        <v>1</v>
      </c>
      <c r="CC515">
        <v>0</v>
      </c>
      <c r="CD515">
        <v>0</v>
      </c>
      <c r="CE515">
        <v>1</v>
      </c>
      <c r="CF515">
        <v>1</v>
      </c>
      <c r="CG515">
        <v>1</v>
      </c>
      <c r="CH515">
        <v>1</v>
      </c>
      <c r="CI515">
        <v>0</v>
      </c>
      <c r="CJ515">
        <v>0</v>
      </c>
      <c r="CK515">
        <v>0</v>
      </c>
      <c r="CL515">
        <v>0</v>
      </c>
      <c r="CM515">
        <v>0</v>
      </c>
      <c r="CN515">
        <v>0</v>
      </c>
      <c r="CO515">
        <v>0</v>
      </c>
      <c r="CP515">
        <v>0</v>
      </c>
      <c r="CQ515">
        <v>0</v>
      </c>
    </row>
    <row r="516" spans="1:95" hidden="1">
      <c r="A516" t="s">
        <v>3895</v>
      </c>
      <c r="B516" t="s">
        <v>904</v>
      </c>
      <c r="C516" t="s">
        <v>904</v>
      </c>
      <c r="D516" t="s">
        <v>904</v>
      </c>
      <c r="E516" t="s">
        <v>146</v>
      </c>
      <c r="F516" t="s">
        <v>3896</v>
      </c>
      <c r="G516">
        <v>180</v>
      </c>
      <c r="H516">
        <v>1.83</v>
      </c>
      <c r="I516">
        <f t="shared" si="8"/>
        <v>329.40000000000003</v>
      </c>
      <c r="J516">
        <v>-23</v>
      </c>
      <c r="K516">
        <v>-68</v>
      </c>
      <c r="M516" t="s">
        <v>3897</v>
      </c>
      <c r="O516" t="s">
        <v>3898</v>
      </c>
      <c r="P516" t="s">
        <v>3899</v>
      </c>
      <c r="R516" t="s">
        <v>2464</v>
      </c>
      <c r="S516" t="s">
        <v>3900</v>
      </c>
      <c r="U516" t="s">
        <v>3901</v>
      </c>
      <c r="X516" t="s">
        <v>1007</v>
      </c>
      <c r="AC516" t="s">
        <v>124</v>
      </c>
      <c r="AD516" t="s">
        <v>1426</v>
      </c>
      <c r="AE516">
        <v>0</v>
      </c>
      <c r="AH516" t="s">
        <v>1480</v>
      </c>
      <c r="AI516" t="s">
        <v>3902</v>
      </c>
      <c r="AJ516" t="s">
        <v>3902</v>
      </c>
      <c r="AK516" t="s">
        <v>3903</v>
      </c>
      <c r="AL516" t="s">
        <v>3903</v>
      </c>
      <c r="AM516" t="s">
        <v>3903</v>
      </c>
      <c r="AQ516">
        <v>20</v>
      </c>
      <c r="AS516">
        <v>0</v>
      </c>
      <c r="AT516">
        <v>0</v>
      </c>
      <c r="AW516">
        <v>0</v>
      </c>
      <c r="AZ516">
        <v>0</v>
      </c>
      <c r="BC516">
        <v>0</v>
      </c>
      <c r="BO516">
        <v>1</v>
      </c>
      <c r="BP516">
        <v>0</v>
      </c>
      <c r="BQ516">
        <v>0</v>
      </c>
      <c r="BR516">
        <v>0</v>
      </c>
      <c r="BS516">
        <v>0</v>
      </c>
      <c r="BT516">
        <v>0</v>
      </c>
      <c r="BU516">
        <v>0</v>
      </c>
      <c r="BV516">
        <v>0</v>
      </c>
      <c r="BW516">
        <v>0</v>
      </c>
      <c r="BX516">
        <v>0</v>
      </c>
      <c r="BY516">
        <v>0</v>
      </c>
      <c r="BZ516">
        <v>0</v>
      </c>
      <c r="CA516">
        <v>0</v>
      </c>
      <c r="CB516">
        <v>0</v>
      </c>
      <c r="CC516">
        <v>1</v>
      </c>
      <c r="CD516">
        <v>1</v>
      </c>
      <c r="CE516">
        <v>1</v>
      </c>
      <c r="CF516">
        <v>0</v>
      </c>
      <c r="CG516">
        <v>0</v>
      </c>
      <c r="CH516">
        <v>0</v>
      </c>
      <c r="CI516">
        <v>0</v>
      </c>
      <c r="CJ516">
        <v>0</v>
      </c>
      <c r="CK516">
        <v>0</v>
      </c>
      <c r="CL516">
        <v>0</v>
      </c>
      <c r="CM516">
        <v>0</v>
      </c>
      <c r="CN516">
        <v>0</v>
      </c>
      <c r="CO516">
        <v>0</v>
      </c>
      <c r="CP516">
        <v>0</v>
      </c>
      <c r="CQ516">
        <v>0</v>
      </c>
    </row>
    <row r="517" spans="1:95" hidden="1">
      <c r="A517" t="s">
        <v>3904</v>
      </c>
      <c r="B517" t="s">
        <v>904</v>
      </c>
      <c r="C517" t="s">
        <v>1538</v>
      </c>
      <c r="D517" t="s">
        <v>1538</v>
      </c>
      <c r="E517" t="s">
        <v>146</v>
      </c>
      <c r="F517" t="s">
        <v>3905</v>
      </c>
      <c r="G517">
        <v>16</v>
      </c>
      <c r="H517">
        <v>1</v>
      </c>
      <c r="I517">
        <f t="shared" si="8"/>
        <v>16</v>
      </c>
      <c r="J517">
        <v>-36.216580399999998</v>
      </c>
      <c r="K517">
        <v>147.18</v>
      </c>
      <c r="M517" t="s">
        <v>918</v>
      </c>
      <c r="N517" t="s">
        <v>3906</v>
      </c>
      <c r="O517" t="s">
        <v>3907</v>
      </c>
      <c r="P517" t="s">
        <v>1117</v>
      </c>
      <c r="Q517">
        <v>3700</v>
      </c>
      <c r="R517" t="s">
        <v>636</v>
      </c>
      <c r="S517" t="s">
        <v>3908</v>
      </c>
      <c r="U517" t="s">
        <v>3909</v>
      </c>
      <c r="X517" t="s">
        <v>1007</v>
      </c>
      <c r="AC517" t="s">
        <v>124</v>
      </c>
      <c r="AD517" t="s">
        <v>3910</v>
      </c>
      <c r="AE517">
        <v>0</v>
      </c>
      <c r="AQ517">
        <v>0</v>
      </c>
      <c r="AS517">
        <v>0</v>
      </c>
      <c r="AT517">
        <v>0</v>
      </c>
      <c r="AW517">
        <v>0</v>
      </c>
      <c r="AZ517">
        <v>0</v>
      </c>
      <c r="BC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1</v>
      </c>
      <c r="CJ517">
        <v>0</v>
      </c>
      <c r="CK517">
        <v>0</v>
      </c>
      <c r="CL517">
        <v>0</v>
      </c>
      <c r="CM517">
        <v>0</v>
      </c>
      <c r="CN517">
        <v>0</v>
      </c>
      <c r="CO517">
        <v>0</v>
      </c>
      <c r="CP517">
        <v>0</v>
      </c>
      <c r="CQ517">
        <v>0</v>
      </c>
    </row>
    <row r="518" spans="1:95" hidden="1">
      <c r="A518" t="s">
        <v>3911</v>
      </c>
      <c r="B518" t="s">
        <v>904</v>
      </c>
      <c r="C518" t="s">
        <v>1313</v>
      </c>
      <c r="D518" t="s">
        <v>1313</v>
      </c>
      <c r="E518" t="s">
        <v>132</v>
      </c>
      <c r="F518" t="s">
        <v>3912</v>
      </c>
      <c r="G518">
        <v>200</v>
      </c>
      <c r="H518">
        <v>4.4000000000000004</v>
      </c>
      <c r="I518">
        <f t="shared" si="8"/>
        <v>880.00000000000011</v>
      </c>
      <c r="J518">
        <v>50.383743000000003</v>
      </c>
      <c r="K518">
        <v>7.6</v>
      </c>
      <c r="M518" t="s">
        <v>3913</v>
      </c>
      <c r="N518" t="s">
        <v>3914</v>
      </c>
      <c r="O518" t="s">
        <v>3915</v>
      </c>
      <c r="P518" t="s">
        <v>303</v>
      </c>
      <c r="Q518">
        <v>56060</v>
      </c>
      <c r="R518" t="s">
        <v>303</v>
      </c>
      <c r="S518" t="s">
        <v>3916</v>
      </c>
      <c r="T518" t="s">
        <v>3917</v>
      </c>
      <c r="X518" t="s">
        <v>1007</v>
      </c>
      <c r="Z518" t="s">
        <v>92</v>
      </c>
      <c r="AA518" t="s">
        <v>93</v>
      </c>
      <c r="AC518" t="s">
        <v>124</v>
      </c>
      <c r="AD518" t="s">
        <v>3918</v>
      </c>
      <c r="AE518">
        <v>0</v>
      </c>
      <c r="AH518" t="s">
        <v>3919</v>
      </c>
      <c r="AI518" t="s">
        <v>3920</v>
      </c>
      <c r="AJ518" t="s">
        <v>3921</v>
      </c>
      <c r="AK518" t="s">
        <v>3919</v>
      </c>
      <c r="AL518" t="s">
        <v>3921</v>
      </c>
      <c r="AM518" t="s">
        <v>3921</v>
      </c>
      <c r="AQ518">
        <v>30</v>
      </c>
      <c r="AR518">
        <v>100</v>
      </c>
      <c r="AS518">
        <v>0</v>
      </c>
      <c r="AT518">
        <v>0</v>
      </c>
      <c r="AW518">
        <v>0</v>
      </c>
      <c r="AZ518">
        <v>0</v>
      </c>
      <c r="BC518">
        <v>0</v>
      </c>
      <c r="BD518" t="s">
        <v>3922</v>
      </c>
      <c r="BO518">
        <v>1</v>
      </c>
      <c r="BP518">
        <v>0</v>
      </c>
      <c r="BQ518">
        <v>1</v>
      </c>
      <c r="BR518">
        <v>0</v>
      </c>
      <c r="BS518">
        <v>0</v>
      </c>
      <c r="BT518">
        <v>0</v>
      </c>
      <c r="BU518">
        <v>1</v>
      </c>
      <c r="BV518">
        <v>0</v>
      </c>
      <c r="BW518">
        <v>1</v>
      </c>
      <c r="BX518">
        <v>1</v>
      </c>
      <c r="BY518">
        <v>1</v>
      </c>
      <c r="BZ518">
        <v>0</v>
      </c>
      <c r="CA518">
        <v>0</v>
      </c>
      <c r="CB518">
        <v>0</v>
      </c>
      <c r="CC518">
        <v>1</v>
      </c>
      <c r="CD518">
        <v>0</v>
      </c>
      <c r="CE518">
        <v>0</v>
      </c>
      <c r="CF518">
        <v>1</v>
      </c>
      <c r="CG518">
        <v>0</v>
      </c>
      <c r="CH518">
        <v>1</v>
      </c>
      <c r="CI518">
        <v>0</v>
      </c>
      <c r="CJ518">
        <v>0</v>
      </c>
      <c r="CK518">
        <v>0</v>
      </c>
      <c r="CL518">
        <v>0</v>
      </c>
      <c r="CM518">
        <v>0</v>
      </c>
      <c r="CN518">
        <v>0</v>
      </c>
      <c r="CO518">
        <v>0</v>
      </c>
      <c r="CP518">
        <v>0</v>
      </c>
      <c r="CQ518">
        <v>0</v>
      </c>
    </row>
    <row r="519" spans="1:95" hidden="1">
      <c r="A519" t="s">
        <v>3923</v>
      </c>
      <c r="B519" t="s">
        <v>904</v>
      </c>
      <c r="C519" t="s">
        <v>904</v>
      </c>
      <c r="D519" t="s">
        <v>826</v>
      </c>
      <c r="E519" t="s">
        <v>146</v>
      </c>
      <c r="F519" t="s">
        <v>3924</v>
      </c>
      <c r="G519">
        <v>100000</v>
      </c>
      <c r="H519">
        <v>1.28</v>
      </c>
      <c r="I519">
        <f t="shared" si="8"/>
        <v>128000</v>
      </c>
      <c r="J519">
        <v>-33.205278</v>
      </c>
      <c r="K519">
        <v>138.6</v>
      </c>
      <c r="M519" t="s">
        <v>203</v>
      </c>
      <c r="O519" t="s">
        <v>3925</v>
      </c>
      <c r="P519" t="s">
        <v>967</v>
      </c>
      <c r="R519" t="s">
        <v>636</v>
      </c>
      <c r="S519" t="s">
        <v>3926</v>
      </c>
      <c r="T519" t="s">
        <v>3927</v>
      </c>
      <c r="U519" t="s">
        <v>3928</v>
      </c>
      <c r="X519" t="s">
        <v>1007</v>
      </c>
      <c r="AB519" t="s">
        <v>3929</v>
      </c>
      <c r="AC519" t="s">
        <v>112</v>
      </c>
      <c r="AD519" t="s">
        <v>3930</v>
      </c>
      <c r="AE519">
        <v>0</v>
      </c>
      <c r="AF519" t="s">
        <v>3931</v>
      </c>
      <c r="AH519" t="s">
        <v>1076</v>
      </c>
      <c r="AQ519">
        <v>15</v>
      </c>
      <c r="AS519">
        <v>32350000</v>
      </c>
      <c r="AT519">
        <v>0</v>
      </c>
      <c r="AW519">
        <v>0</v>
      </c>
      <c r="AZ519">
        <v>0</v>
      </c>
      <c r="BC519">
        <v>0</v>
      </c>
      <c r="BO519">
        <v>0</v>
      </c>
      <c r="BP519">
        <v>0</v>
      </c>
      <c r="BQ519">
        <v>0</v>
      </c>
      <c r="BR519">
        <v>0</v>
      </c>
      <c r="BS519">
        <v>0</v>
      </c>
      <c r="BT519">
        <v>0</v>
      </c>
      <c r="BU519">
        <v>0</v>
      </c>
      <c r="BV519">
        <v>0</v>
      </c>
      <c r="BW519">
        <v>0</v>
      </c>
      <c r="BX519">
        <v>0</v>
      </c>
      <c r="BY519">
        <v>1</v>
      </c>
      <c r="BZ519">
        <v>0</v>
      </c>
      <c r="CA519">
        <v>0</v>
      </c>
      <c r="CB519">
        <v>0</v>
      </c>
      <c r="CC519">
        <v>0</v>
      </c>
      <c r="CD519">
        <v>0</v>
      </c>
      <c r="CE519">
        <v>0</v>
      </c>
      <c r="CF519">
        <v>0</v>
      </c>
      <c r="CG519">
        <v>1</v>
      </c>
      <c r="CH519">
        <v>1</v>
      </c>
      <c r="CI519">
        <v>0</v>
      </c>
      <c r="CJ519">
        <v>0</v>
      </c>
      <c r="CK519">
        <v>0</v>
      </c>
      <c r="CL519">
        <v>0</v>
      </c>
      <c r="CM519">
        <v>0</v>
      </c>
      <c r="CN519">
        <v>0</v>
      </c>
      <c r="CO519">
        <v>0</v>
      </c>
      <c r="CP519">
        <v>0</v>
      </c>
      <c r="CQ519">
        <v>0</v>
      </c>
    </row>
    <row r="520" spans="1:95" hidden="1">
      <c r="A520" t="s">
        <v>3932</v>
      </c>
      <c r="B520" t="s">
        <v>999</v>
      </c>
      <c r="C520" t="s">
        <v>1144</v>
      </c>
      <c r="D520" t="s">
        <v>1144</v>
      </c>
      <c r="E520" t="s">
        <v>146</v>
      </c>
      <c r="F520" t="s">
        <v>3933</v>
      </c>
      <c r="G520">
        <v>0</v>
      </c>
      <c r="H520">
        <v>0</v>
      </c>
      <c r="I520">
        <f t="shared" si="8"/>
        <v>0</v>
      </c>
      <c r="J520">
        <v>33.828092400000003</v>
      </c>
      <c r="K520">
        <v>-118.03</v>
      </c>
      <c r="M520" t="s">
        <v>225</v>
      </c>
      <c r="N520" t="s">
        <v>3934</v>
      </c>
      <c r="O520" t="s">
        <v>3935</v>
      </c>
      <c r="P520" t="s">
        <v>214</v>
      </c>
      <c r="Q520">
        <v>90630</v>
      </c>
      <c r="R520" t="s">
        <v>107</v>
      </c>
      <c r="S520" t="s">
        <v>3936</v>
      </c>
      <c r="U520" t="s">
        <v>3937</v>
      </c>
      <c r="X520" t="s">
        <v>218</v>
      </c>
      <c r="AC520" t="s">
        <v>124</v>
      </c>
      <c r="AD520" t="s">
        <v>3938</v>
      </c>
      <c r="AE520">
        <v>0</v>
      </c>
      <c r="AH520" t="s">
        <v>1151</v>
      </c>
      <c r="AQ520">
        <v>0</v>
      </c>
      <c r="AS520">
        <v>0</v>
      </c>
      <c r="AT520">
        <v>0</v>
      </c>
      <c r="AW520">
        <v>0</v>
      </c>
      <c r="AZ520">
        <v>0</v>
      </c>
      <c r="BC520">
        <v>0</v>
      </c>
      <c r="BO520">
        <v>0</v>
      </c>
      <c r="BP520">
        <v>0</v>
      </c>
      <c r="BQ520">
        <v>0</v>
      </c>
      <c r="BR520">
        <v>0</v>
      </c>
      <c r="BS520">
        <v>0</v>
      </c>
      <c r="BT520">
        <v>0</v>
      </c>
      <c r="BU520">
        <v>1</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row>
    <row r="521" spans="1:95" hidden="1">
      <c r="A521" t="s">
        <v>3939</v>
      </c>
      <c r="B521" t="s">
        <v>999</v>
      </c>
      <c r="C521" t="s">
        <v>1144</v>
      </c>
      <c r="D521" t="s">
        <v>1144</v>
      </c>
      <c r="E521" t="s">
        <v>146</v>
      </c>
      <c r="F521" t="s">
        <v>3940</v>
      </c>
      <c r="G521">
        <v>0</v>
      </c>
      <c r="H521">
        <v>0</v>
      </c>
      <c r="I521">
        <f t="shared" si="8"/>
        <v>0</v>
      </c>
      <c r="J521">
        <v>29.5457967</v>
      </c>
      <c r="K521">
        <v>-98.32</v>
      </c>
      <c r="M521" t="s">
        <v>225</v>
      </c>
      <c r="N521" t="s">
        <v>3941</v>
      </c>
      <c r="O521" t="s">
        <v>3942</v>
      </c>
      <c r="P521" t="s">
        <v>416</v>
      </c>
      <c r="Q521">
        <v>78148</v>
      </c>
      <c r="R521" t="s">
        <v>107</v>
      </c>
      <c r="S521" t="s">
        <v>3943</v>
      </c>
      <c r="T521" t="s">
        <v>1157</v>
      </c>
      <c r="X521" t="s">
        <v>419</v>
      </c>
      <c r="AC521" t="s">
        <v>95</v>
      </c>
      <c r="AD521" t="s">
        <v>3944</v>
      </c>
      <c r="AE521">
        <v>0</v>
      </c>
      <c r="AH521" t="s">
        <v>1151</v>
      </c>
      <c r="AQ521">
        <v>0</v>
      </c>
      <c r="AS521">
        <v>0</v>
      </c>
      <c r="AT521">
        <v>0</v>
      </c>
      <c r="AW521">
        <v>0</v>
      </c>
      <c r="AZ521">
        <v>0</v>
      </c>
      <c r="BC521">
        <v>0</v>
      </c>
      <c r="BO521">
        <v>0</v>
      </c>
      <c r="BP521">
        <v>0</v>
      </c>
      <c r="BQ521">
        <v>0</v>
      </c>
      <c r="BR521">
        <v>0</v>
      </c>
      <c r="BS521">
        <v>0</v>
      </c>
      <c r="BT521">
        <v>0</v>
      </c>
      <c r="BU521">
        <v>1</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row>
    <row r="522" spans="1:95" hidden="1">
      <c r="A522" t="s">
        <v>3945</v>
      </c>
      <c r="B522" t="s">
        <v>999</v>
      </c>
      <c r="C522" t="s">
        <v>1000</v>
      </c>
      <c r="D522" t="s">
        <v>1000</v>
      </c>
      <c r="E522" t="s">
        <v>146</v>
      </c>
      <c r="F522" t="s">
        <v>1001</v>
      </c>
      <c r="G522">
        <v>8</v>
      </c>
      <c r="H522">
        <v>0</v>
      </c>
      <c r="I522">
        <f t="shared" si="8"/>
        <v>0</v>
      </c>
      <c r="J522">
        <v>34.164136200000002</v>
      </c>
      <c r="K522">
        <v>-118.33</v>
      </c>
      <c r="M522" t="s">
        <v>1002</v>
      </c>
      <c r="N522" t="s">
        <v>3753</v>
      </c>
      <c r="O522" t="s">
        <v>1004</v>
      </c>
      <c r="P522" t="s">
        <v>214</v>
      </c>
      <c r="R522" t="s">
        <v>107</v>
      </c>
      <c r="S522" t="s">
        <v>1005</v>
      </c>
      <c r="T522" t="s">
        <v>1006</v>
      </c>
      <c r="X522" t="s">
        <v>1007</v>
      </c>
      <c r="Y522" t="s">
        <v>1008</v>
      </c>
      <c r="Z522" t="s">
        <v>599</v>
      </c>
      <c r="AC522" t="s">
        <v>124</v>
      </c>
      <c r="AD522" t="s">
        <v>1009</v>
      </c>
      <c r="AE522">
        <v>0</v>
      </c>
      <c r="AH522" t="s">
        <v>1010</v>
      </c>
      <c r="AJ522" t="s">
        <v>1010</v>
      </c>
      <c r="AK522" t="s">
        <v>1010</v>
      </c>
      <c r="AL522" t="s">
        <v>1010</v>
      </c>
      <c r="AQ522">
        <v>0</v>
      </c>
      <c r="AR522" t="s">
        <v>1007</v>
      </c>
      <c r="AS522">
        <v>0</v>
      </c>
      <c r="AT522">
        <v>0</v>
      </c>
      <c r="AW522">
        <v>0</v>
      </c>
      <c r="AZ522">
        <v>0</v>
      </c>
      <c r="BC522">
        <v>0</v>
      </c>
      <c r="BO522">
        <v>0</v>
      </c>
      <c r="BP522">
        <v>0</v>
      </c>
      <c r="BQ522">
        <v>0</v>
      </c>
      <c r="BR522">
        <v>0</v>
      </c>
      <c r="BS522">
        <v>1</v>
      </c>
      <c r="BT522">
        <v>0</v>
      </c>
      <c r="BU522">
        <v>0</v>
      </c>
      <c r="BV522">
        <v>1</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row>
    <row r="523" spans="1:95" hidden="1">
      <c r="A523" t="s">
        <v>3946</v>
      </c>
      <c r="B523" t="s">
        <v>904</v>
      </c>
      <c r="C523" t="s">
        <v>904</v>
      </c>
      <c r="D523" t="s">
        <v>826</v>
      </c>
      <c r="E523" t="s">
        <v>190</v>
      </c>
      <c r="F523" t="s">
        <v>3947</v>
      </c>
      <c r="G523">
        <v>7000</v>
      </c>
      <c r="H523">
        <v>1</v>
      </c>
      <c r="I523">
        <f t="shared" si="8"/>
        <v>7000</v>
      </c>
      <c r="J523">
        <v>46.521858000000002</v>
      </c>
      <c r="K523">
        <v>-84.35</v>
      </c>
      <c r="M523" t="s">
        <v>1394</v>
      </c>
      <c r="O523" t="s">
        <v>3948</v>
      </c>
      <c r="P523" t="s">
        <v>194</v>
      </c>
      <c r="R523" t="s">
        <v>195</v>
      </c>
      <c r="S523" t="s">
        <v>3949</v>
      </c>
      <c r="T523" t="s">
        <v>3950</v>
      </c>
      <c r="U523" t="s">
        <v>3951</v>
      </c>
      <c r="X523" t="s">
        <v>198</v>
      </c>
      <c r="AC523" t="s">
        <v>124</v>
      </c>
      <c r="AD523" t="s">
        <v>200</v>
      </c>
      <c r="AE523">
        <v>0</v>
      </c>
      <c r="AH523" t="s">
        <v>3952</v>
      </c>
      <c r="AI523" t="s">
        <v>3952</v>
      </c>
      <c r="AL523" t="s">
        <v>200</v>
      </c>
      <c r="AQ523">
        <v>0</v>
      </c>
      <c r="AS523">
        <v>0</v>
      </c>
      <c r="AT523">
        <v>0</v>
      </c>
      <c r="AW523">
        <v>0</v>
      </c>
      <c r="AZ523">
        <v>0</v>
      </c>
      <c r="BC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1</v>
      </c>
    </row>
    <row r="524" spans="1:95" hidden="1">
      <c r="A524" t="s">
        <v>3953</v>
      </c>
      <c r="B524" t="s">
        <v>904</v>
      </c>
      <c r="C524" t="s">
        <v>826</v>
      </c>
      <c r="D524" t="s">
        <v>826</v>
      </c>
      <c r="E524" t="s">
        <v>146</v>
      </c>
      <c r="F524" t="s">
        <v>3954</v>
      </c>
      <c r="G524">
        <v>1300</v>
      </c>
      <c r="H524">
        <v>1.33</v>
      </c>
      <c r="I524">
        <f t="shared" si="8"/>
        <v>1729</v>
      </c>
      <c r="J524">
        <v>49.452030000000001</v>
      </c>
      <c r="K524">
        <v>11.08</v>
      </c>
      <c r="M524" t="s">
        <v>3955</v>
      </c>
      <c r="O524" t="s">
        <v>3956</v>
      </c>
      <c r="P524" t="s">
        <v>547</v>
      </c>
      <c r="R524" t="s">
        <v>303</v>
      </c>
      <c r="S524" t="s">
        <v>3957</v>
      </c>
      <c r="T524" t="s">
        <v>1166</v>
      </c>
      <c r="U524" t="s">
        <v>3958</v>
      </c>
      <c r="X524" t="s">
        <v>1053</v>
      </c>
      <c r="Y524" t="s">
        <v>3959</v>
      </c>
      <c r="AC524" t="s">
        <v>95</v>
      </c>
      <c r="AD524" t="s">
        <v>3960</v>
      </c>
      <c r="AE524">
        <v>0</v>
      </c>
      <c r="AH524" t="s">
        <v>3961</v>
      </c>
      <c r="AL524" t="s">
        <v>3962</v>
      </c>
      <c r="AQ524">
        <v>20</v>
      </c>
      <c r="AR524" t="s">
        <v>3963</v>
      </c>
      <c r="AS524">
        <v>0</v>
      </c>
      <c r="AT524">
        <v>0</v>
      </c>
      <c r="AW524">
        <v>0</v>
      </c>
      <c r="AZ524">
        <v>0</v>
      </c>
      <c r="BC524">
        <v>0</v>
      </c>
      <c r="BO524">
        <v>0</v>
      </c>
      <c r="BP524">
        <v>0</v>
      </c>
      <c r="BQ524">
        <v>0</v>
      </c>
      <c r="BR524">
        <v>0</v>
      </c>
      <c r="BS524">
        <v>0</v>
      </c>
      <c r="BT524">
        <v>0</v>
      </c>
      <c r="BU524">
        <v>0</v>
      </c>
      <c r="BV524">
        <v>0</v>
      </c>
      <c r="BW524">
        <v>0</v>
      </c>
      <c r="BX524">
        <v>0</v>
      </c>
      <c r="BY524">
        <v>1</v>
      </c>
      <c r="BZ524">
        <v>0</v>
      </c>
      <c r="CA524">
        <v>0</v>
      </c>
      <c r="CB524">
        <v>0</v>
      </c>
      <c r="CC524">
        <v>0</v>
      </c>
      <c r="CD524">
        <v>1</v>
      </c>
      <c r="CE524">
        <v>0</v>
      </c>
      <c r="CF524">
        <v>0</v>
      </c>
      <c r="CG524">
        <v>0</v>
      </c>
      <c r="CH524">
        <v>1</v>
      </c>
      <c r="CI524">
        <v>0</v>
      </c>
      <c r="CJ524">
        <v>0</v>
      </c>
      <c r="CK524">
        <v>0</v>
      </c>
      <c r="CL524">
        <v>0</v>
      </c>
      <c r="CM524">
        <v>0</v>
      </c>
      <c r="CN524">
        <v>0</v>
      </c>
      <c r="CO524">
        <v>0</v>
      </c>
      <c r="CP524">
        <v>0</v>
      </c>
      <c r="CQ524">
        <v>0</v>
      </c>
    </row>
    <row r="525" spans="1:95" hidden="1">
      <c r="A525" t="s">
        <v>3964</v>
      </c>
      <c r="B525" t="s">
        <v>904</v>
      </c>
      <c r="C525" t="s">
        <v>904</v>
      </c>
      <c r="D525" t="s">
        <v>826</v>
      </c>
      <c r="E525" t="s">
        <v>146</v>
      </c>
      <c r="F525" t="s">
        <v>3965</v>
      </c>
      <c r="G525">
        <v>5000</v>
      </c>
      <c r="H525">
        <v>4</v>
      </c>
      <c r="I525">
        <f t="shared" si="8"/>
        <v>20000</v>
      </c>
      <c r="J525">
        <v>34.356780000000001</v>
      </c>
      <c r="K525">
        <v>-119.06</v>
      </c>
      <c r="M525" t="s">
        <v>1216</v>
      </c>
      <c r="N525" t="s">
        <v>3966</v>
      </c>
      <c r="O525" t="s">
        <v>3967</v>
      </c>
      <c r="P525" t="s">
        <v>214</v>
      </c>
      <c r="Q525">
        <v>93060</v>
      </c>
      <c r="R525" t="s">
        <v>107</v>
      </c>
      <c r="S525" t="s">
        <v>3968</v>
      </c>
      <c r="T525" t="s">
        <v>3969</v>
      </c>
      <c r="U525" t="s">
        <v>1220</v>
      </c>
      <c r="X525" t="s">
        <v>218</v>
      </c>
      <c r="Y525" t="s">
        <v>322</v>
      </c>
      <c r="Z525" t="s">
        <v>92</v>
      </c>
      <c r="AA525" t="s">
        <v>93</v>
      </c>
      <c r="AC525" t="s">
        <v>95</v>
      </c>
      <c r="AD525" t="s">
        <v>3970</v>
      </c>
      <c r="AE525">
        <v>0</v>
      </c>
      <c r="AH525" t="s">
        <v>1480</v>
      </c>
      <c r="AL525" t="s">
        <v>3970</v>
      </c>
      <c r="AQ525">
        <v>3</v>
      </c>
      <c r="AS525">
        <v>0</v>
      </c>
      <c r="AT525">
        <v>0</v>
      </c>
      <c r="AW525">
        <v>0</v>
      </c>
      <c r="AZ525">
        <v>0</v>
      </c>
      <c r="BC525">
        <v>0</v>
      </c>
      <c r="BO525">
        <v>0</v>
      </c>
      <c r="BP525">
        <v>0</v>
      </c>
      <c r="BQ525">
        <v>0</v>
      </c>
      <c r="BR525">
        <v>0</v>
      </c>
      <c r="BS525">
        <v>0</v>
      </c>
      <c r="BT525">
        <v>0</v>
      </c>
      <c r="BU525">
        <v>0</v>
      </c>
      <c r="BV525">
        <v>1</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row>
    <row r="526" spans="1:95" hidden="1">
      <c r="A526" t="s">
        <v>3971</v>
      </c>
      <c r="B526" t="s">
        <v>904</v>
      </c>
      <c r="C526" t="s">
        <v>826</v>
      </c>
      <c r="D526" t="s">
        <v>826</v>
      </c>
      <c r="E526" t="s">
        <v>13</v>
      </c>
      <c r="F526" t="s">
        <v>3972</v>
      </c>
      <c r="G526">
        <v>5000</v>
      </c>
      <c r="H526">
        <v>1.4</v>
      </c>
      <c r="I526">
        <f t="shared" si="8"/>
        <v>7000</v>
      </c>
      <c r="J526">
        <v>-25.274398000000001</v>
      </c>
      <c r="K526">
        <v>133.78</v>
      </c>
      <c r="M526" t="s">
        <v>1402</v>
      </c>
      <c r="O526" t="s">
        <v>1007</v>
      </c>
      <c r="P526" t="s">
        <v>1007</v>
      </c>
      <c r="R526" t="s">
        <v>636</v>
      </c>
      <c r="S526" t="s">
        <v>3973</v>
      </c>
      <c r="T526" t="s">
        <v>3974</v>
      </c>
      <c r="X526" t="s">
        <v>1007</v>
      </c>
      <c r="AB526" t="s">
        <v>3975</v>
      </c>
      <c r="AC526" t="s">
        <v>95</v>
      </c>
      <c r="AD526" t="s">
        <v>3976</v>
      </c>
      <c r="AE526">
        <v>0</v>
      </c>
      <c r="AH526" t="s">
        <v>3977</v>
      </c>
      <c r="AL526" t="s">
        <v>3978</v>
      </c>
      <c r="AQ526">
        <v>0</v>
      </c>
      <c r="AR526" t="s">
        <v>1007</v>
      </c>
      <c r="AS526">
        <v>20000000</v>
      </c>
      <c r="AT526">
        <v>0</v>
      </c>
      <c r="AU526" t="s">
        <v>234</v>
      </c>
      <c r="AV526" t="s">
        <v>3976</v>
      </c>
      <c r="AW526">
        <v>5000000</v>
      </c>
      <c r="AZ526">
        <v>0</v>
      </c>
      <c r="BC526">
        <v>0</v>
      </c>
      <c r="BO526">
        <v>0</v>
      </c>
      <c r="BP526">
        <v>0</v>
      </c>
      <c r="BQ526">
        <v>0</v>
      </c>
      <c r="BR526">
        <v>0</v>
      </c>
      <c r="BS526">
        <v>0</v>
      </c>
      <c r="BT526">
        <v>1</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row>
    <row r="527" spans="1:95" hidden="1">
      <c r="A527" t="s">
        <v>3979</v>
      </c>
      <c r="B527" t="s">
        <v>904</v>
      </c>
      <c r="C527" t="s">
        <v>904</v>
      </c>
      <c r="D527" t="s">
        <v>826</v>
      </c>
      <c r="E527" t="s">
        <v>146</v>
      </c>
      <c r="F527" t="s">
        <v>3980</v>
      </c>
      <c r="G527">
        <v>20000</v>
      </c>
      <c r="H527">
        <v>1</v>
      </c>
      <c r="I527">
        <f t="shared" si="8"/>
        <v>20000</v>
      </c>
      <c r="J527">
        <v>-15.841552699999999</v>
      </c>
      <c r="K527">
        <v>144.85</v>
      </c>
      <c r="M527" t="s">
        <v>3981</v>
      </c>
      <c r="O527" t="s">
        <v>1125</v>
      </c>
      <c r="P527" t="s">
        <v>1126</v>
      </c>
      <c r="Q527">
        <v>4871</v>
      </c>
      <c r="R527" t="s">
        <v>636</v>
      </c>
      <c r="S527" t="s">
        <v>3982</v>
      </c>
      <c r="T527" t="s">
        <v>3983</v>
      </c>
      <c r="U527" t="s">
        <v>1129</v>
      </c>
      <c r="X527" t="s">
        <v>1007</v>
      </c>
      <c r="Y527" t="s">
        <v>1310</v>
      </c>
      <c r="Z527" t="s">
        <v>307</v>
      </c>
      <c r="AB527" t="s">
        <v>3984</v>
      </c>
      <c r="AC527" t="s">
        <v>95</v>
      </c>
      <c r="AD527" t="s">
        <v>1131</v>
      </c>
      <c r="AE527">
        <v>0</v>
      </c>
      <c r="AL527" t="s">
        <v>1131</v>
      </c>
      <c r="AQ527">
        <v>0</v>
      </c>
      <c r="AS527">
        <v>0</v>
      </c>
      <c r="AT527">
        <v>0</v>
      </c>
      <c r="AW527">
        <v>0</v>
      </c>
      <c r="AZ527">
        <v>0</v>
      </c>
      <c r="BC527">
        <v>0</v>
      </c>
      <c r="BO527">
        <v>0</v>
      </c>
      <c r="BP527">
        <v>0</v>
      </c>
      <c r="BQ527">
        <v>0</v>
      </c>
      <c r="BR527">
        <v>0</v>
      </c>
      <c r="BS527">
        <v>0</v>
      </c>
      <c r="BT527">
        <v>0</v>
      </c>
      <c r="BU527">
        <v>0</v>
      </c>
      <c r="BV527">
        <v>0</v>
      </c>
      <c r="BW527">
        <v>0</v>
      </c>
      <c r="BX527">
        <v>0</v>
      </c>
      <c r="BY527">
        <v>0</v>
      </c>
      <c r="BZ527">
        <v>0</v>
      </c>
      <c r="CA527">
        <v>0</v>
      </c>
      <c r="CB527">
        <v>0</v>
      </c>
      <c r="CC527">
        <v>1</v>
      </c>
      <c r="CD527">
        <v>0</v>
      </c>
      <c r="CE527">
        <v>0</v>
      </c>
      <c r="CF527">
        <v>0</v>
      </c>
      <c r="CG527">
        <v>1</v>
      </c>
      <c r="CH527">
        <v>1</v>
      </c>
      <c r="CI527">
        <v>1</v>
      </c>
      <c r="CJ527">
        <v>0</v>
      </c>
      <c r="CK527">
        <v>0</v>
      </c>
      <c r="CL527">
        <v>0</v>
      </c>
      <c r="CM527">
        <v>0</v>
      </c>
      <c r="CN527">
        <v>0</v>
      </c>
      <c r="CO527">
        <v>0</v>
      </c>
      <c r="CP527">
        <v>0</v>
      </c>
      <c r="CQ527">
        <v>0</v>
      </c>
    </row>
    <row r="528" spans="1:95" hidden="1">
      <c r="A528" t="s">
        <v>3985</v>
      </c>
      <c r="B528" t="s">
        <v>904</v>
      </c>
      <c r="C528" t="s">
        <v>904</v>
      </c>
      <c r="D528" t="s">
        <v>826</v>
      </c>
      <c r="E528" t="s">
        <v>146</v>
      </c>
      <c r="F528" t="s">
        <v>3986</v>
      </c>
      <c r="G528">
        <v>36</v>
      </c>
      <c r="H528">
        <v>4</v>
      </c>
      <c r="I528">
        <f t="shared" si="8"/>
        <v>144</v>
      </c>
      <c r="J528">
        <v>32.714535099999999</v>
      </c>
      <c r="K528">
        <v>-117.16</v>
      </c>
      <c r="M528" t="s">
        <v>3987</v>
      </c>
      <c r="N528" t="s">
        <v>3988</v>
      </c>
      <c r="O528" t="s">
        <v>1670</v>
      </c>
      <c r="P528" t="s">
        <v>214</v>
      </c>
      <c r="Q528">
        <v>92101</v>
      </c>
      <c r="R528" t="s">
        <v>107</v>
      </c>
      <c r="S528" t="s">
        <v>3989</v>
      </c>
      <c r="U528" t="s">
        <v>2646</v>
      </c>
      <c r="X528" t="s">
        <v>218</v>
      </c>
      <c r="Y528" t="s">
        <v>1881</v>
      </c>
      <c r="Z528" t="s">
        <v>92</v>
      </c>
      <c r="AC528" t="s">
        <v>95</v>
      </c>
      <c r="AD528" t="s">
        <v>1205</v>
      </c>
      <c r="AE528">
        <v>0</v>
      </c>
      <c r="AH528" t="s">
        <v>1205</v>
      </c>
      <c r="AL528" t="s">
        <v>1205</v>
      </c>
      <c r="AQ528">
        <v>0</v>
      </c>
      <c r="AS528">
        <v>0</v>
      </c>
      <c r="AT528">
        <v>0</v>
      </c>
      <c r="AW528">
        <v>0</v>
      </c>
      <c r="AZ528">
        <v>0</v>
      </c>
      <c r="BC528">
        <v>0</v>
      </c>
      <c r="BO528">
        <v>0</v>
      </c>
      <c r="BP528">
        <v>1</v>
      </c>
      <c r="BQ528">
        <v>0</v>
      </c>
      <c r="BR528">
        <v>0</v>
      </c>
      <c r="BS528">
        <v>1</v>
      </c>
      <c r="BT528">
        <v>0</v>
      </c>
      <c r="BU528">
        <v>1</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row>
    <row r="529" spans="1:97" hidden="1">
      <c r="A529" t="s">
        <v>3990</v>
      </c>
      <c r="B529" t="s">
        <v>904</v>
      </c>
      <c r="C529" t="s">
        <v>904</v>
      </c>
      <c r="D529" t="s">
        <v>904</v>
      </c>
      <c r="E529" t="s">
        <v>146</v>
      </c>
      <c r="F529" t="s">
        <v>3991</v>
      </c>
      <c r="G529">
        <v>500</v>
      </c>
      <c r="H529">
        <v>1</v>
      </c>
      <c r="I529">
        <f t="shared" si="8"/>
        <v>500</v>
      </c>
      <c r="J529">
        <v>30.0733718</v>
      </c>
      <c r="K529">
        <v>-89.86</v>
      </c>
      <c r="M529" t="s">
        <v>3992</v>
      </c>
      <c r="N529" t="s">
        <v>3993</v>
      </c>
      <c r="O529" t="s">
        <v>3994</v>
      </c>
      <c r="P529" t="s">
        <v>3995</v>
      </c>
      <c r="R529" t="s">
        <v>107</v>
      </c>
      <c r="S529" t="s">
        <v>3996</v>
      </c>
      <c r="U529" t="s">
        <v>3997</v>
      </c>
      <c r="V529" t="s">
        <v>1436</v>
      </c>
      <c r="X529" t="s">
        <v>1007</v>
      </c>
      <c r="Z529" t="s">
        <v>92</v>
      </c>
      <c r="AB529" t="s">
        <v>3998</v>
      </c>
      <c r="AC529" t="s">
        <v>112</v>
      </c>
      <c r="AD529" t="s">
        <v>3999</v>
      </c>
      <c r="AE529">
        <v>0</v>
      </c>
      <c r="AM529" t="s">
        <v>4000</v>
      </c>
      <c r="AQ529">
        <v>0</v>
      </c>
      <c r="AS529">
        <v>0</v>
      </c>
      <c r="AT529">
        <v>0</v>
      </c>
      <c r="AW529">
        <v>0</v>
      </c>
      <c r="AZ529">
        <v>0</v>
      </c>
      <c r="BC529">
        <v>0</v>
      </c>
      <c r="BO529">
        <v>0</v>
      </c>
      <c r="BP529">
        <v>0</v>
      </c>
      <c r="BQ529">
        <v>0</v>
      </c>
      <c r="BR529">
        <v>0</v>
      </c>
      <c r="BS529">
        <v>0</v>
      </c>
      <c r="BT529">
        <v>0</v>
      </c>
      <c r="BU529">
        <v>0</v>
      </c>
      <c r="BV529">
        <v>0</v>
      </c>
      <c r="BW529">
        <v>0</v>
      </c>
      <c r="BX529">
        <v>0</v>
      </c>
      <c r="BY529">
        <v>0</v>
      </c>
      <c r="BZ529">
        <v>0</v>
      </c>
      <c r="CA529">
        <v>0</v>
      </c>
      <c r="CB529">
        <v>0</v>
      </c>
      <c r="CC529">
        <v>0</v>
      </c>
      <c r="CD529">
        <v>0</v>
      </c>
      <c r="CE529">
        <v>1</v>
      </c>
      <c r="CF529">
        <v>0</v>
      </c>
      <c r="CG529">
        <v>1</v>
      </c>
      <c r="CH529">
        <v>1</v>
      </c>
      <c r="CI529">
        <v>0</v>
      </c>
      <c r="CJ529">
        <v>0</v>
      </c>
      <c r="CK529">
        <v>0</v>
      </c>
      <c r="CL529">
        <v>0</v>
      </c>
      <c r="CM529">
        <v>0</v>
      </c>
      <c r="CN529">
        <v>0</v>
      </c>
      <c r="CO529">
        <v>0</v>
      </c>
      <c r="CP529">
        <v>0</v>
      </c>
      <c r="CQ529">
        <v>0</v>
      </c>
    </row>
    <row r="530" spans="1:97" hidden="1">
      <c r="A530" t="s">
        <v>4001</v>
      </c>
      <c r="B530" t="s">
        <v>904</v>
      </c>
      <c r="C530" t="s">
        <v>1022</v>
      </c>
      <c r="D530" t="s">
        <v>1800</v>
      </c>
      <c r="E530" t="s">
        <v>146</v>
      </c>
      <c r="F530" t="s">
        <v>4002</v>
      </c>
      <c r="G530">
        <v>120</v>
      </c>
      <c r="H530">
        <v>1.17</v>
      </c>
      <c r="I530">
        <f t="shared" si="8"/>
        <v>140.39999999999998</v>
      </c>
      <c r="J530">
        <v>45.643295999999999</v>
      </c>
      <c r="K530">
        <v>5.87</v>
      </c>
      <c r="M530" t="s">
        <v>1261</v>
      </c>
      <c r="N530" t="s">
        <v>4003</v>
      </c>
      <c r="O530" t="s">
        <v>4004</v>
      </c>
      <c r="P530" t="s">
        <v>4005</v>
      </c>
      <c r="Q530">
        <v>73375</v>
      </c>
      <c r="R530" t="s">
        <v>172</v>
      </c>
      <c r="S530" t="s">
        <v>4006</v>
      </c>
      <c r="T530" t="s">
        <v>618</v>
      </c>
      <c r="U530" t="s">
        <v>618</v>
      </c>
      <c r="X530" t="s">
        <v>1007</v>
      </c>
      <c r="Y530" t="s">
        <v>4007</v>
      </c>
      <c r="Z530" t="s">
        <v>123</v>
      </c>
      <c r="AA530" t="s">
        <v>93</v>
      </c>
      <c r="AC530" t="s">
        <v>124</v>
      </c>
      <c r="AD530" t="s">
        <v>1009</v>
      </c>
      <c r="AE530">
        <v>0</v>
      </c>
      <c r="AH530" t="s">
        <v>1807</v>
      </c>
      <c r="AI530" t="s">
        <v>1807</v>
      </c>
      <c r="AJ530" t="s">
        <v>4008</v>
      </c>
      <c r="AQ530">
        <v>0</v>
      </c>
      <c r="AR530" t="s">
        <v>1007</v>
      </c>
      <c r="AS530">
        <v>0</v>
      </c>
      <c r="AT530">
        <v>0</v>
      </c>
      <c r="AW530">
        <v>0</v>
      </c>
      <c r="AZ530">
        <v>0</v>
      </c>
      <c r="BC530">
        <v>0</v>
      </c>
      <c r="BD530" t="s">
        <v>4009</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1</v>
      </c>
      <c r="CI530">
        <v>0</v>
      </c>
      <c r="CJ530">
        <v>0</v>
      </c>
      <c r="CK530">
        <v>0</v>
      </c>
      <c r="CL530">
        <v>0</v>
      </c>
      <c r="CM530">
        <v>0</v>
      </c>
      <c r="CN530">
        <v>0</v>
      </c>
      <c r="CO530">
        <v>0</v>
      </c>
      <c r="CP530">
        <v>0</v>
      </c>
      <c r="CQ530">
        <v>0</v>
      </c>
    </row>
    <row r="531" spans="1:97" hidden="1">
      <c r="A531" t="s">
        <v>4010</v>
      </c>
      <c r="B531" t="s">
        <v>904</v>
      </c>
      <c r="C531" t="s">
        <v>826</v>
      </c>
      <c r="D531" t="s">
        <v>826</v>
      </c>
      <c r="E531" t="s">
        <v>190</v>
      </c>
      <c r="F531" t="s">
        <v>4011</v>
      </c>
      <c r="G531">
        <v>4000</v>
      </c>
      <c r="H531">
        <v>0.68</v>
      </c>
      <c r="I531">
        <f t="shared" si="8"/>
        <v>2720</v>
      </c>
      <c r="J531">
        <v>51.253774999999997</v>
      </c>
      <c r="K531">
        <v>-85.32</v>
      </c>
      <c r="M531" t="s">
        <v>192</v>
      </c>
      <c r="O531" t="s">
        <v>194</v>
      </c>
      <c r="P531" t="s">
        <v>194</v>
      </c>
      <c r="R531" t="s">
        <v>195</v>
      </c>
      <c r="S531" t="s">
        <v>4012</v>
      </c>
      <c r="T531" t="s">
        <v>4013</v>
      </c>
      <c r="X531" t="s">
        <v>198</v>
      </c>
      <c r="Z531" t="s">
        <v>92</v>
      </c>
      <c r="AA531" t="s">
        <v>93</v>
      </c>
      <c r="AC531" t="s">
        <v>95</v>
      </c>
      <c r="AD531" t="s">
        <v>4014</v>
      </c>
      <c r="AE531">
        <v>0</v>
      </c>
      <c r="AK531" t="s">
        <v>4014</v>
      </c>
      <c r="AL531" t="s">
        <v>4014</v>
      </c>
      <c r="AQ531">
        <v>0</v>
      </c>
      <c r="AS531">
        <v>0</v>
      </c>
      <c r="AT531">
        <v>0</v>
      </c>
      <c r="AW531">
        <v>0</v>
      </c>
      <c r="AZ531">
        <v>0</v>
      </c>
      <c r="BC531">
        <v>0</v>
      </c>
      <c r="BO531">
        <v>0</v>
      </c>
      <c r="BP531">
        <v>0</v>
      </c>
      <c r="BQ531">
        <v>0</v>
      </c>
      <c r="BR531">
        <v>0</v>
      </c>
      <c r="BS531">
        <v>0</v>
      </c>
      <c r="BT531">
        <v>0</v>
      </c>
      <c r="BU531">
        <v>0</v>
      </c>
      <c r="BV531">
        <v>0</v>
      </c>
      <c r="BW531">
        <v>0</v>
      </c>
      <c r="BX531">
        <v>0</v>
      </c>
      <c r="BY531">
        <v>1</v>
      </c>
      <c r="BZ531">
        <v>0</v>
      </c>
      <c r="CA531">
        <v>0</v>
      </c>
      <c r="CB531">
        <v>0</v>
      </c>
      <c r="CC531">
        <v>0</v>
      </c>
      <c r="CD531">
        <v>0</v>
      </c>
      <c r="CE531">
        <v>0</v>
      </c>
      <c r="CF531">
        <v>0</v>
      </c>
      <c r="CG531">
        <v>0</v>
      </c>
      <c r="CH531">
        <v>0</v>
      </c>
      <c r="CI531">
        <v>0</v>
      </c>
      <c r="CJ531">
        <v>0</v>
      </c>
      <c r="CK531">
        <v>0</v>
      </c>
      <c r="CL531">
        <v>0</v>
      </c>
      <c r="CM531">
        <v>0</v>
      </c>
      <c r="CN531">
        <v>0</v>
      </c>
      <c r="CO531">
        <v>0</v>
      </c>
      <c r="CP531">
        <v>0</v>
      </c>
      <c r="CQ531">
        <v>1</v>
      </c>
    </row>
    <row r="532" spans="1:97" hidden="1">
      <c r="A532" t="s">
        <v>4015</v>
      </c>
      <c r="B532" t="s">
        <v>985</v>
      </c>
      <c r="C532" t="s">
        <v>2176</v>
      </c>
      <c r="D532" t="s">
        <v>2176</v>
      </c>
      <c r="E532" t="s">
        <v>146</v>
      </c>
      <c r="F532" t="s">
        <v>4016</v>
      </c>
      <c r="G532">
        <v>158000</v>
      </c>
      <c r="H532">
        <v>0</v>
      </c>
      <c r="I532">
        <f t="shared" si="8"/>
        <v>0</v>
      </c>
      <c r="J532">
        <v>45.139116999999999</v>
      </c>
      <c r="K532">
        <v>6.97</v>
      </c>
      <c r="M532" t="s">
        <v>2143</v>
      </c>
      <c r="O532" t="s">
        <v>4017</v>
      </c>
      <c r="P532" t="s">
        <v>4018</v>
      </c>
      <c r="R532" t="s">
        <v>1803</v>
      </c>
      <c r="S532" t="s">
        <v>4019</v>
      </c>
      <c r="U532" t="s">
        <v>2561</v>
      </c>
      <c r="X532" t="s">
        <v>1007</v>
      </c>
      <c r="Y532" t="s">
        <v>4020</v>
      </c>
      <c r="Z532" t="s">
        <v>92</v>
      </c>
      <c r="AA532" t="s">
        <v>93</v>
      </c>
      <c r="AC532" t="s">
        <v>112</v>
      </c>
      <c r="AD532" t="s">
        <v>4021</v>
      </c>
      <c r="AE532">
        <v>0</v>
      </c>
      <c r="AL532" t="s">
        <v>4021</v>
      </c>
      <c r="AM532" t="s">
        <v>4022</v>
      </c>
      <c r="AQ532">
        <v>0</v>
      </c>
      <c r="AR532" t="s">
        <v>4023</v>
      </c>
      <c r="AS532">
        <v>80000000</v>
      </c>
      <c r="AT532">
        <v>0</v>
      </c>
      <c r="AW532">
        <v>0</v>
      </c>
      <c r="AZ532">
        <v>0</v>
      </c>
      <c r="BC532">
        <v>0</v>
      </c>
      <c r="BO532">
        <v>0</v>
      </c>
      <c r="BP532">
        <v>0</v>
      </c>
      <c r="BQ532">
        <v>0</v>
      </c>
      <c r="BR532">
        <v>0</v>
      </c>
      <c r="BS532">
        <v>0</v>
      </c>
      <c r="BT532">
        <v>0</v>
      </c>
      <c r="BU532">
        <v>1</v>
      </c>
      <c r="BV532">
        <v>1</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row>
    <row r="533" spans="1:97" hidden="1">
      <c r="A533" t="s">
        <v>4024</v>
      </c>
      <c r="B533" t="s">
        <v>904</v>
      </c>
      <c r="C533" t="s">
        <v>904</v>
      </c>
      <c r="D533" t="s">
        <v>904</v>
      </c>
      <c r="E533" t="s">
        <v>190</v>
      </c>
      <c r="F533" t="s">
        <v>4025</v>
      </c>
      <c r="G533">
        <v>500</v>
      </c>
      <c r="H533">
        <v>4</v>
      </c>
      <c r="I533">
        <f t="shared" si="8"/>
        <v>2000</v>
      </c>
      <c r="J533">
        <v>33.158093299999997</v>
      </c>
      <c r="K533">
        <v>-117.35</v>
      </c>
      <c r="M533" t="s">
        <v>225</v>
      </c>
      <c r="O533" t="s">
        <v>4026</v>
      </c>
      <c r="P533" t="s">
        <v>214</v>
      </c>
      <c r="R533" t="s">
        <v>107</v>
      </c>
      <c r="S533" t="s">
        <v>4027</v>
      </c>
      <c r="T533" t="s">
        <v>4028</v>
      </c>
      <c r="X533" t="s">
        <v>218</v>
      </c>
      <c r="Y533" t="s">
        <v>322</v>
      </c>
      <c r="Z533" t="s">
        <v>92</v>
      </c>
      <c r="AA533" t="s">
        <v>93</v>
      </c>
      <c r="AC533" t="s">
        <v>95</v>
      </c>
      <c r="AD533" t="s">
        <v>4029</v>
      </c>
      <c r="AE533">
        <v>0</v>
      </c>
      <c r="AH533" t="s">
        <v>4029</v>
      </c>
      <c r="AQ533">
        <v>0</v>
      </c>
      <c r="AS533">
        <v>0</v>
      </c>
      <c r="AT533">
        <v>0</v>
      </c>
      <c r="AW533">
        <v>0</v>
      </c>
      <c r="AZ533">
        <v>0</v>
      </c>
      <c r="BC533">
        <v>0</v>
      </c>
      <c r="BO533">
        <v>0</v>
      </c>
      <c r="BP533">
        <v>0</v>
      </c>
      <c r="BQ533">
        <v>0</v>
      </c>
      <c r="BR533">
        <v>0</v>
      </c>
      <c r="BS533">
        <v>0</v>
      </c>
      <c r="BT533">
        <v>0</v>
      </c>
      <c r="BU533">
        <v>1</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0</v>
      </c>
      <c r="CQ533">
        <v>0</v>
      </c>
    </row>
    <row r="534" spans="1:97" hidden="1">
      <c r="A534" t="s">
        <v>4030</v>
      </c>
      <c r="B534" t="s">
        <v>904</v>
      </c>
      <c r="C534" t="s">
        <v>826</v>
      </c>
      <c r="D534" t="s">
        <v>826</v>
      </c>
      <c r="E534" t="s">
        <v>13</v>
      </c>
      <c r="F534" t="s">
        <v>4031</v>
      </c>
      <c r="G534">
        <v>1</v>
      </c>
      <c r="H534">
        <v>0</v>
      </c>
      <c r="I534">
        <f t="shared" si="8"/>
        <v>0</v>
      </c>
      <c r="J534">
        <v>42</v>
      </c>
      <c r="K534">
        <v>-73</v>
      </c>
      <c r="M534" t="s">
        <v>1449</v>
      </c>
      <c r="O534" t="s">
        <v>1558</v>
      </c>
      <c r="P534" t="s">
        <v>391</v>
      </c>
      <c r="R534" t="s">
        <v>107</v>
      </c>
      <c r="S534" t="s">
        <v>1451</v>
      </c>
      <c r="T534" t="s">
        <v>1716</v>
      </c>
      <c r="X534" t="s">
        <v>394</v>
      </c>
      <c r="Z534" t="s">
        <v>92</v>
      </c>
      <c r="AA534" t="s">
        <v>93</v>
      </c>
      <c r="AB534" t="s">
        <v>4032</v>
      </c>
      <c r="AC534" t="s">
        <v>124</v>
      </c>
      <c r="AD534" t="s">
        <v>1560</v>
      </c>
      <c r="AE534">
        <v>0</v>
      </c>
      <c r="AQ534">
        <v>0</v>
      </c>
      <c r="AR534" t="s">
        <v>1007</v>
      </c>
      <c r="AS534">
        <v>0</v>
      </c>
      <c r="AT534">
        <v>0</v>
      </c>
      <c r="AU534" t="s">
        <v>296</v>
      </c>
      <c r="AV534" t="s">
        <v>1718</v>
      </c>
      <c r="AW534">
        <v>525401</v>
      </c>
      <c r="AZ534">
        <v>0</v>
      </c>
      <c r="BC534">
        <v>0</v>
      </c>
      <c r="BO534">
        <v>0</v>
      </c>
      <c r="BP534">
        <v>0</v>
      </c>
      <c r="BQ534">
        <v>0</v>
      </c>
      <c r="BR534">
        <v>0</v>
      </c>
      <c r="BS534">
        <v>0</v>
      </c>
      <c r="BT534">
        <v>0</v>
      </c>
      <c r="BU534">
        <v>0</v>
      </c>
      <c r="BV534">
        <v>0</v>
      </c>
      <c r="BW534">
        <v>0</v>
      </c>
      <c r="BX534">
        <v>0</v>
      </c>
      <c r="BY534">
        <v>0</v>
      </c>
      <c r="BZ534">
        <v>0</v>
      </c>
      <c r="CA534">
        <v>0</v>
      </c>
      <c r="CB534">
        <v>0</v>
      </c>
      <c r="CC534">
        <v>1</v>
      </c>
      <c r="CD534">
        <v>0</v>
      </c>
      <c r="CE534">
        <v>0</v>
      </c>
      <c r="CF534">
        <v>0</v>
      </c>
      <c r="CG534">
        <v>0</v>
      </c>
      <c r="CH534">
        <v>0</v>
      </c>
      <c r="CI534">
        <v>1</v>
      </c>
      <c r="CJ534">
        <v>0</v>
      </c>
      <c r="CK534">
        <v>0</v>
      </c>
      <c r="CL534">
        <v>0</v>
      </c>
      <c r="CM534">
        <v>0</v>
      </c>
      <c r="CN534">
        <v>0</v>
      </c>
      <c r="CO534">
        <v>0</v>
      </c>
      <c r="CP534">
        <v>0</v>
      </c>
      <c r="CQ534">
        <v>0</v>
      </c>
    </row>
    <row r="535" spans="1:97" hidden="1">
      <c r="A535" t="s">
        <v>4033</v>
      </c>
      <c r="B535" t="s">
        <v>904</v>
      </c>
      <c r="C535" t="s">
        <v>826</v>
      </c>
      <c r="D535" t="s">
        <v>826</v>
      </c>
      <c r="E535" t="s">
        <v>13</v>
      </c>
      <c r="F535" t="s">
        <v>4034</v>
      </c>
      <c r="G535">
        <v>1</v>
      </c>
      <c r="H535">
        <v>0</v>
      </c>
      <c r="I535">
        <f t="shared" si="8"/>
        <v>0</v>
      </c>
      <c r="J535">
        <v>42</v>
      </c>
      <c r="K535">
        <v>-71</v>
      </c>
      <c r="M535" t="s">
        <v>1449</v>
      </c>
      <c r="O535" t="s">
        <v>4035</v>
      </c>
      <c r="P535" t="s">
        <v>391</v>
      </c>
      <c r="R535" t="s">
        <v>107</v>
      </c>
      <c r="S535" t="s">
        <v>1451</v>
      </c>
      <c r="T535" t="s">
        <v>1452</v>
      </c>
      <c r="X535" t="s">
        <v>394</v>
      </c>
      <c r="Z535" t="s">
        <v>92</v>
      </c>
      <c r="AA535" t="s">
        <v>93</v>
      </c>
      <c r="AB535" t="s">
        <v>94</v>
      </c>
      <c r="AC535" t="s">
        <v>124</v>
      </c>
      <c r="AD535" t="s">
        <v>4036</v>
      </c>
      <c r="AE535">
        <v>0</v>
      </c>
      <c r="AQ535">
        <v>0</v>
      </c>
      <c r="AR535" t="s">
        <v>1007</v>
      </c>
      <c r="AS535">
        <v>0</v>
      </c>
      <c r="AT535">
        <v>0</v>
      </c>
      <c r="AU535" t="s">
        <v>296</v>
      </c>
      <c r="AV535" t="s">
        <v>4037</v>
      </c>
      <c r="AW535">
        <v>0</v>
      </c>
      <c r="AZ535">
        <v>0</v>
      </c>
      <c r="BC535">
        <v>0</v>
      </c>
      <c r="BO535">
        <v>0</v>
      </c>
      <c r="BP535">
        <v>0</v>
      </c>
      <c r="BQ535">
        <v>0</v>
      </c>
      <c r="BR535">
        <v>0</v>
      </c>
      <c r="BS535">
        <v>0</v>
      </c>
      <c r="BT535">
        <v>0</v>
      </c>
      <c r="BU535">
        <v>0</v>
      </c>
      <c r="BV535">
        <v>0</v>
      </c>
      <c r="BW535">
        <v>0</v>
      </c>
      <c r="BX535">
        <v>0</v>
      </c>
      <c r="BY535">
        <v>0</v>
      </c>
      <c r="BZ535">
        <v>0</v>
      </c>
      <c r="CA535">
        <v>0</v>
      </c>
      <c r="CB535">
        <v>0</v>
      </c>
      <c r="CC535">
        <v>1</v>
      </c>
      <c r="CD535">
        <v>0</v>
      </c>
      <c r="CE535">
        <v>0</v>
      </c>
      <c r="CF535">
        <v>0</v>
      </c>
      <c r="CG535">
        <v>0</v>
      </c>
      <c r="CH535">
        <v>0</v>
      </c>
      <c r="CI535">
        <v>1</v>
      </c>
      <c r="CJ535">
        <v>0</v>
      </c>
      <c r="CK535">
        <v>0</v>
      </c>
      <c r="CL535">
        <v>0</v>
      </c>
      <c r="CM535">
        <v>0</v>
      </c>
      <c r="CN535">
        <v>0</v>
      </c>
      <c r="CO535">
        <v>0</v>
      </c>
      <c r="CP535">
        <v>0</v>
      </c>
      <c r="CQ535">
        <v>0</v>
      </c>
    </row>
    <row r="536" spans="1:97" hidden="1">
      <c r="A536" t="s">
        <v>4038</v>
      </c>
      <c r="B536" t="s">
        <v>904</v>
      </c>
      <c r="C536" t="s">
        <v>826</v>
      </c>
      <c r="D536" t="s">
        <v>826</v>
      </c>
      <c r="E536" t="s">
        <v>132</v>
      </c>
      <c r="F536" t="s">
        <v>4039</v>
      </c>
      <c r="G536">
        <v>15000</v>
      </c>
      <c r="H536">
        <v>1</v>
      </c>
      <c r="I536">
        <f t="shared" si="8"/>
        <v>15000</v>
      </c>
      <c r="J536">
        <v>52.408941800000001</v>
      </c>
      <c r="K536">
        <v>9.67</v>
      </c>
      <c r="M536" t="s">
        <v>116</v>
      </c>
      <c r="O536" t="s">
        <v>4040</v>
      </c>
      <c r="P536" t="s">
        <v>4041</v>
      </c>
      <c r="R536" t="s">
        <v>303</v>
      </c>
      <c r="S536" t="s">
        <v>4042</v>
      </c>
      <c r="T536" t="s">
        <v>4043</v>
      </c>
      <c r="X536" t="s">
        <v>1007</v>
      </c>
      <c r="Y536" t="s">
        <v>4044</v>
      </c>
      <c r="Z536" t="s">
        <v>92</v>
      </c>
      <c r="AA536" t="s">
        <v>93</v>
      </c>
      <c r="AC536" t="s">
        <v>124</v>
      </c>
      <c r="AD536" t="s">
        <v>4045</v>
      </c>
      <c r="AE536">
        <v>0</v>
      </c>
      <c r="AF536" t="s">
        <v>4044</v>
      </c>
      <c r="AQ536">
        <v>0</v>
      </c>
      <c r="AR536" t="s">
        <v>1007</v>
      </c>
      <c r="AS536">
        <v>0</v>
      </c>
      <c r="AT536">
        <v>0</v>
      </c>
      <c r="AW536">
        <v>0</v>
      </c>
      <c r="AZ536">
        <v>0</v>
      </c>
      <c r="BC536">
        <v>0</v>
      </c>
      <c r="BO536">
        <v>0</v>
      </c>
      <c r="BP536">
        <v>0</v>
      </c>
      <c r="BQ536">
        <v>0</v>
      </c>
      <c r="BR536">
        <v>0</v>
      </c>
      <c r="BS536">
        <v>0</v>
      </c>
      <c r="BT536">
        <v>0</v>
      </c>
      <c r="BU536">
        <v>0</v>
      </c>
      <c r="BV536">
        <v>0</v>
      </c>
      <c r="BW536">
        <v>0</v>
      </c>
      <c r="BX536">
        <v>0</v>
      </c>
      <c r="BY536">
        <v>1</v>
      </c>
      <c r="BZ536">
        <v>0</v>
      </c>
      <c r="CA536">
        <v>0</v>
      </c>
      <c r="CB536">
        <v>0</v>
      </c>
      <c r="CC536">
        <v>0</v>
      </c>
      <c r="CD536">
        <v>0</v>
      </c>
      <c r="CE536">
        <v>0</v>
      </c>
      <c r="CF536">
        <v>0</v>
      </c>
      <c r="CG536">
        <v>0</v>
      </c>
      <c r="CH536">
        <v>0</v>
      </c>
      <c r="CI536">
        <v>0</v>
      </c>
      <c r="CJ536">
        <v>0</v>
      </c>
      <c r="CK536">
        <v>0</v>
      </c>
      <c r="CL536">
        <v>0</v>
      </c>
      <c r="CM536">
        <v>0</v>
      </c>
      <c r="CN536">
        <v>0</v>
      </c>
      <c r="CO536">
        <v>0</v>
      </c>
      <c r="CP536">
        <v>0</v>
      </c>
      <c r="CQ536">
        <v>0</v>
      </c>
    </row>
    <row r="537" spans="1:97" hidden="1">
      <c r="A537" t="s">
        <v>4046</v>
      </c>
      <c r="B537" t="s">
        <v>904</v>
      </c>
      <c r="C537" t="s">
        <v>826</v>
      </c>
      <c r="D537" t="s">
        <v>826</v>
      </c>
      <c r="E537" t="s">
        <v>13</v>
      </c>
      <c r="F537" t="s">
        <v>4047</v>
      </c>
      <c r="G537">
        <v>10</v>
      </c>
      <c r="H537">
        <v>1.5</v>
      </c>
      <c r="I537">
        <f t="shared" si="8"/>
        <v>15</v>
      </c>
      <c r="J537">
        <v>46.521858000000002</v>
      </c>
      <c r="K537">
        <v>-84.35</v>
      </c>
      <c r="M537" t="s">
        <v>104</v>
      </c>
      <c r="O537" t="s">
        <v>4048</v>
      </c>
      <c r="P537" t="s">
        <v>194</v>
      </c>
      <c r="R537" t="s">
        <v>195</v>
      </c>
      <c r="S537" t="s">
        <v>4049</v>
      </c>
      <c r="T537" t="s">
        <v>4050</v>
      </c>
      <c r="X537" t="s">
        <v>198</v>
      </c>
      <c r="Y537" t="s">
        <v>4051</v>
      </c>
      <c r="Z537" t="s">
        <v>599</v>
      </c>
      <c r="AA537" t="s">
        <v>93</v>
      </c>
      <c r="AC537" t="s">
        <v>112</v>
      </c>
      <c r="AD537" t="s">
        <v>4052</v>
      </c>
      <c r="AE537">
        <v>0</v>
      </c>
      <c r="AH537" t="s">
        <v>1076</v>
      </c>
      <c r="AQ537">
        <v>0</v>
      </c>
      <c r="AR537" t="s">
        <v>1007</v>
      </c>
      <c r="AS537">
        <v>0</v>
      </c>
      <c r="AT537">
        <v>0</v>
      </c>
      <c r="AW537">
        <v>0</v>
      </c>
      <c r="AZ537">
        <v>0</v>
      </c>
      <c r="BC537">
        <v>0</v>
      </c>
      <c r="BO537">
        <v>0</v>
      </c>
      <c r="BP537">
        <v>0</v>
      </c>
      <c r="BQ537">
        <v>0</v>
      </c>
      <c r="BR537">
        <v>0</v>
      </c>
      <c r="BS537">
        <v>0</v>
      </c>
      <c r="BT537">
        <v>0</v>
      </c>
      <c r="BU537">
        <v>0</v>
      </c>
      <c r="BV537">
        <v>0</v>
      </c>
      <c r="BW537">
        <v>0</v>
      </c>
      <c r="BX537">
        <v>0</v>
      </c>
      <c r="BY537">
        <v>0</v>
      </c>
      <c r="BZ537">
        <v>0</v>
      </c>
      <c r="CA537">
        <v>0</v>
      </c>
      <c r="CB537">
        <v>0</v>
      </c>
      <c r="CC537">
        <v>1</v>
      </c>
      <c r="CD537">
        <v>0</v>
      </c>
      <c r="CE537">
        <v>0</v>
      </c>
      <c r="CF537">
        <v>0</v>
      </c>
      <c r="CG537">
        <v>0</v>
      </c>
      <c r="CH537">
        <v>0</v>
      </c>
      <c r="CI537">
        <v>0</v>
      </c>
      <c r="CJ537">
        <v>0</v>
      </c>
      <c r="CK537">
        <v>0</v>
      </c>
      <c r="CL537">
        <v>0</v>
      </c>
      <c r="CM537">
        <v>0</v>
      </c>
      <c r="CN537">
        <v>0</v>
      </c>
      <c r="CO537">
        <v>0</v>
      </c>
      <c r="CP537">
        <v>0</v>
      </c>
      <c r="CQ537">
        <v>0</v>
      </c>
    </row>
    <row r="538" spans="1:97" hidden="1">
      <c r="A538" t="s">
        <v>4053</v>
      </c>
      <c r="B538" t="s">
        <v>904</v>
      </c>
      <c r="C538" t="s">
        <v>4054</v>
      </c>
      <c r="D538" t="s">
        <v>4055</v>
      </c>
      <c r="E538" t="s">
        <v>13</v>
      </c>
      <c r="F538" t="s">
        <v>4056</v>
      </c>
      <c r="G538">
        <v>250</v>
      </c>
      <c r="H538">
        <v>4.3</v>
      </c>
      <c r="I538">
        <f t="shared" si="8"/>
        <v>1075</v>
      </c>
      <c r="J538">
        <v>41.5964825</v>
      </c>
      <c r="K538">
        <v>-73.909999999999897</v>
      </c>
      <c r="M538" t="s">
        <v>104</v>
      </c>
      <c r="O538" t="s">
        <v>4057</v>
      </c>
      <c r="P538" t="s">
        <v>817</v>
      </c>
      <c r="R538" t="s">
        <v>107</v>
      </c>
      <c r="S538" t="s">
        <v>4058</v>
      </c>
      <c r="T538" t="s">
        <v>4059</v>
      </c>
      <c r="X538" t="s">
        <v>819</v>
      </c>
      <c r="Z538" t="s">
        <v>92</v>
      </c>
      <c r="AA538" t="s">
        <v>93</v>
      </c>
      <c r="AC538" t="s">
        <v>95</v>
      </c>
      <c r="AD538" t="s">
        <v>4060</v>
      </c>
      <c r="AE538">
        <v>0</v>
      </c>
      <c r="AH538" t="s">
        <v>4061</v>
      </c>
      <c r="AQ538">
        <v>0</v>
      </c>
      <c r="AR538" t="s">
        <v>1329</v>
      </c>
      <c r="AS538">
        <v>0</v>
      </c>
      <c r="AT538">
        <v>0</v>
      </c>
      <c r="AU538" t="s">
        <v>248</v>
      </c>
      <c r="AV538" t="s">
        <v>4062</v>
      </c>
      <c r="AW538">
        <v>750000</v>
      </c>
      <c r="AZ538">
        <v>0</v>
      </c>
      <c r="BC538">
        <v>0</v>
      </c>
      <c r="BO538">
        <v>0</v>
      </c>
      <c r="BP538">
        <v>0</v>
      </c>
      <c r="BQ538">
        <v>0</v>
      </c>
      <c r="BR538">
        <v>0</v>
      </c>
      <c r="BS538">
        <v>0</v>
      </c>
      <c r="BT538">
        <v>0</v>
      </c>
      <c r="BU538">
        <v>0</v>
      </c>
      <c r="BV538">
        <v>0</v>
      </c>
      <c r="BW538">
        <v>0</v>
      </c>
      <c r="BX538">
        <v>0</v>
      </c>
      <c r="BY538">
        <v>0</v>
      </c>
      <c r="BZ538">
        <v>0</v>
      </c>
      <c r="CA538">
        <v>0</v>
      </c>
      <c r="CB538">
        <v>0</v>
      </c>
      <c r="CC538">
        <v>1</v>
      </c>
      <c r="CD538">
        <v>0</v>
      </c>
      <c r="CE538">
        <v>0</v>
      </c>
      <c r="CF538">
        <v>0</v>
      </c>
      <c r="CG538">
        <v>0</v>
      </c>
      <c r="CH538">
        <v>0</v>
      </c>
      <c r="CI538">
        <v>0</v>
      </c>
      <c r="CJ538">
        <v>0</v>
      </c>
      <c r="CK538">
        <v>0</v>
      </c>
      <c r="CL538">
        <v>0</v>
      </c>
      <c r="CM538">
        <v>0</v>
      </c>
      <c r="CN538">
        <v>0</v>
      </c>
      <c r="CO538">
        <v>0</v>
      </c>
      <c r="CP538">
        <v>0</v>
      </c>
      <c r="CQ538">
        <v>0</v>
      </c>
    </row>
    <row r="539" spans="1:97" hidden="1">
      <c r="A539" t="s">
        <v>4063</v>
      </c>
      <c r="B539" t="s">
        <v>904</v>
      </c>
      <c r="C539" t="s">
        <v>826</v>
      </c>
      <c r="D539" t="s">
        <v>826</v>
      </c>
      <c r="E539" t="s">
        <v>13</v>
      </c>
      <c r="F539" t="s">
        <v>4064</v>
      </c>
      <c r="G539">
        <v>4000</v>
      </c>
      <c r="H539">
        <v>4</v>
      </c>
      <c r="I539">
        <f t="shared" si="8"/>
        <v>16000</v>
      </c>
      <c r="J539">
        <v>51</v>
      </c>
      <c r="K539">
        <v>-85</v>
      </c>
      <c r="M539" t="s">
        <v>4065</v>
      </c>
      <c r="O539" t="s">
        <v>194</v>
      </c>
      <c r="P539" t="s">
        <v>194</v>
      </c>
      <c r="R539" t="s">
        <v>195</v>
      </c>
      <c r="S539" t="s">
        <v>4066</v>
      </c>
      <c r="T539" t="s">
        <v>1502</v>
      </c>
      <c r="X539" t="s">
        <v>198</v>
      </c>
      <c r="Z539" t="s">
        <v>92</v>
      </c>
      <c r="AA539" t="s">
        <v>93</v>
      </c>
      <c r="AC539" t="s">
        <v>95</v>
      </c>
      <c r="AD539" t="s">
        <v>4067</v>
      </c>
      <c r="AE539">
        <v>0</v>
      </c>
      <c r="AQ539">
        <v>0</v>
      </c>
      <c r="AR539" t="s">
        <v>1329</v>
      </c>
      <c r="AS539">
        <v>0</v>
      </c>
      <c r="AT539">
        <v>0</v>
      </c>
      <c r="AW539">
        <v>0</v>
      </c>
      <c r="AZ539">
        <v>0</v>
      </c>
      <c r="BC539">
        <v>0</v>
      </c>
      <c r="BO539">
        <v>0</v>
      </c>
      <c r="BP539">
        <v>0</v>
      </c>
      <c r="BQ539">
        <v>0</v>
      </c>
      <c r="BR539">
        <v>0</v>
      </c>
      <c r="BS539">
        <v>0</v>
      </c>
      <c r="BT539">
        <v>0</v>
      </c>
      <c r="BU539">
        <v>1</v>
      </c>
      <c r="BV539">
        <v>1</v>
      </c>
      <c r="BW539">
        <v>0</v>
      </c>
      <c r="BX539">
        <v>0</v>
      </c>
      <c r="BY539">
        <v>0</v>
      </c>
      <c r="BZ539">
        <v>0</v>
      </c>
      <c r="CA539">
        <v>0</v>
      </c>
      <c r="CB539">
        <v>0</v>
      </c>
      <c r="CC539">
        <v>0</v>
      </c>
      <c r="CD539">
        <v>0</v>
      </c>
      <c r="CE539">
        <v>0</v>
      </c>
      <c r="CF539">
        <v>0</v>
      </c>
      <c r="CG539">
        <v>0</v>
      </c>
      <c r="CH539">
        <v>0</v>
      </c>
      <c r="CI539">
        <v>1</v>
      </c>
      <c r="CJ539">
        <v>0</v>
      </c>
      <c r="CK539">
        <v>0</v>
      </c>
      <c r="CL539">
        <v>0</v>
      </c>
      <c r="CM539">
        <v>0</v>
      </c>
      <c r="CN539">
        <v>0</v>
      </c>
      <c r="CO539">
        <v>0</v>
      </c>
      <c r="CP539">
        <v>0</v>
      </c>
      <c r="CQ539">
        <v>0</v>
      </c>
    </row>
    <row r="540" spans="1:97" hidden="1">
      <c r="A540" t="s">
        <v>4068</v>
      </c>
      <c r="B540" t="s">
        <v>904</v>
      </c>
      <c r="C540" t="s">
        <v>826</v>
      </c>
      <c r="D540" t="s">
        <v>826</v>
      </c>
      <c r="E540" t="s">
        <v>13</v>
      </c>
      <c r="F540" t="s">
        <v>4069</v>
      </c>
      <c r="G540">
        <v>2000</v>
      </c>
      <c r="H540">
        <v>4</v>
      </c>
      <c r="I540">
        <f t="shared" si="8"/>
        <v>8000</v>
      </c>
      <c r="J540">
        <v>51</v>
      </c>
      <c r="K540">
        <v>-85</v>
      </c>
      <c r="M540" t="s">
        <v>4070</v>
      </c>
      <c r="O540" t="s">
        <v>194</v>
      </c>
      <c r="P540" t="s">
        <v>194</v>
      </c>
      <c r="R540" t="s">
        <v>195</v>
      </c>
      <c r="S540" t="s">
        <v>4066</v>
      </c>
      <c r="T540" t="s">
        <v>4071</v>
      </c>
      <c r="U540" t="s">
        <v>4072</v>
      </c>
      <c r="X540" t="s">
        <v>198</v>
      </c>
      <c r="Z540" t="s">
        <v>92</v>
      </c>
      <c r="AA540" t="s">
        <v>93</v>
      </c>
      <c r="AC540" t="s">
        <v>95</v>
      </c>
      <c r="AD540" t="s">
        <v>4073</v>
      </c>
      <c r="AE540">
        <v>0</v>
      </c>
      <c r="AQ540">
        <v>0</v>
      </c>
      <c r="AR540" t="s">
        <v>1329</v>
      </c>
      <c r="AS540">
        <v>0</v>
      </c>
      <c r="AT540">
        <v>0</v>
      </c>
      <c r="AW540">
        <v>0</v>
      </c>
      <c r="AZ540">
        <v>0</v>
      </c>
      <c r="BC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1</v>
      </c>
      <c r="CK540">
        <v>0</v>
      </c>
      <c r="CL540">
        <v>0</v>
      </c>
      <c r="CM540">
        <v>0</v>
      </c>
      <c r="CN540">
        <v>0</v>
      </c>
      <c r="CO540">
        <v>0</v>
      </c>
      <c r="CP540">
        <v>0</v>
      </c>
      <c r="CQ540">
        <v>0</v>
      </c>
    </row>
    <row r="541" spans="1:97" hidden="1">
      <c r="A541" t="s">
        <v>4074</v>
      </c>
      <c r="B541" t="s">
        <v>904</v>
      </c>
      <c r="C541" t="s">
        <v>826</v>
      </c>
      <c r="D541" t="s">
        <v>826</v>
      </c>
      <c r="E541" t="s">
        <v>13</v>
      </c>
      <c r="F541" t="s">
        <v>4075</v>
      </c>
      <c r="G541">
        <v>2000</v>
      </c>
      <c r="H541">
        <v>4</v>
      </c>
      <c r="I541">
        <f t="shared" si="8"/>
        <v>8000</v>
      </c>
      <c r="J541">
        <v>51</v>
      </c>
      <c r="K541">
        <v>-85</v>
      </c>
      <c r="M541" t="s">
        <v>4070</v>
      </c>
      <c r="O541" t="s">
        <v>194</v>
      </c>
      <c r="P541" t="s">
        <v>194</v>
      </c>
      <c r="R541" t="s">
        <v>195</v>
      </c>
      <c r="S541" t="s">
        <v>4066</v>
      </c>
      <c r="T541" t="s">
        <v>4076</v>
      </c>
      <c r="X541" t="s">
        <v>198</v>
      </c>
      <c r="Z541" t="s">
        <v>92</v>
      </c>
      <c r="AA541" t="s">
        <v>93</v>
      </c>
      <c r="AC541" t="s">
        <v>95</v>
      </c>
      <c r="AD541" t="s">
        <v>4073</v>
      </c>
      <c r="AE541">
        <v>0</v>
      </c>
      <c r="AQ541">
        <v>0</v>
      </c>
      <c r="AR541" t="s">
        <v>1329</v>
      </c>
      <c r="AS541">
        <v>0</v>
      </c>
      <c r="AT541">
        <v>0</v>
      </c>
      <c r="AW541">
        <v>0</v>
      </c>
      <c r="AZ541">
        <v>0</v>
      </c>
      <c r="BC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1</v>
      </c>
      <c r="CK541">
        <v>0</v>
      </c>
      <c r="CL541">
        <v>0</v>
      </c>
      <c r="CM541">
        <v>0</v>
      </c>
      <c r="CN541">
        <v>0</v>
      </c>
      <c r="CO541">
        <v>0</v>
      </c>
      <c r="CP541">
        <v>0</v>
      </c>
      <c r="CQ541">
        <v>0</v>
      </c>
    </row>
    <row r="542" spans="1:97" hidden="1">
      <c r="A542" t="s">
        <v>4077</v>
      </c>
      <c r="B542" t="s">
        <v>904</v>
      </c>
      <c r="C542" t="s">
        <v>826</v>
      </c>
      <c r="D542" t="s">
        <v>826</v>
      </c>
      <c r="E542" t="s">
        <v>146</v>
      </c>
      <c r="F542" t="s">
        <v>4078</v>
      </c>
      <c r="G542">
        <v>50</v>
      </c>
      <c r="H542">
        <v>2</v>
      </c>
      <c r="I542">
        <f t="shared" si="8"/>
        <v>100</v>
      </c>
      <c r="J542">
        <v>0</v>
      </c>
      <c r="K542">
        <v>37</v>
      </c>
      <c r="M542" t="s">
        <v>544</v>
      </c>
      <c r="O542" t="s">
        <v>1007</v>
      </c>
      <c r="P542" t="s">
        <v>4079</v>
      </c>
      <c r="R542" t="s">
        <v>312</v>
      </c>
      <c r="S542" t="s">
        <v>4080</v>
      </c>
      <c r="U542" t="s">
        <v>4081</v>
      </c>
      <c r="X542" t="s">
        <v>1007</v>
      </c>
      <c r="Z542" t="s">
        <v>92</v>
      </c>
      <c r="AA542" t="s">
        <v>93</v>
      </c>
      <c r="AB542" t="s">
        <v>4082</v>
      </c>
      <c r="AC542" t="s">
        <v>95</v>
      </c>
      <c r="AD542" t="s">
        <v>4083</v>
      </c>
      <c r="AE542">
        <v>0</v>
      </c>
      <c r="AH542" t="s">
        <v>1494</v>
      </c>
      <c r="AI542" t="s">
        <v>4084</v>
      </c>
      <c r="AJ542" t="s">
        <v>4083</v>
      </c>
      <c r="AL542" t="s">
        <v>4083</v>
      </c>
      <c r="AQ542">
        <v>0</v>
      </c>
      <c r="AR542" t="s">
        <v>1007</v>
      </c>
      <c r="AS542">
        <v>0</v>
      </c>
      <c r="AT542">
        <v>0</v>
      </c>
      <c r="AV542" t="s">
        <v>4083</v>
      </c>
      <c r="AW542">
        <v>0</v>
      </c>
      <c r="AZ542">
        <v>0</v>
      </c>
      <c r="BC542">
        <v>0</v>
      </c>
      <c r="BO542">
        <v>0</v>
      </c>
      <c r="BP542">
        <v>0</v>
      </c>
      <c r="BQ542">
        <v>0</v>
      </c>
      <c r="BR542">
        <v>0</v>
      </c>
      <c r="BS542">
        <v>0</v>
      </c>
      <c r="BT542">
        <v>0</v>
      </c>
      <c r="BU542">
        <v>0</v>
      </c>
      <c r="BV542">
        <v>0</v>
      </c>
      <c r="BW542">
        <v>0</v>
      </c>
      <c r="BX542">
        <v>0</v>
      </c>
      <c r="BY542">
        <v>0</v>
      </c>
      <c r="BZ542">
        <v>0</v>
      </c>
      <c r="CA542">
        <v>0</v>
      </c>
      <c r="CB542">
        <v>0</v>
      </c>
      <c r="CC542">
        <v>0</v>
      </c>
      <c r="CD542">
        <v>1</v>
      </c>
      <c r="CE542">
        <v>0</v>
      </c>
      <c r="CF542">
        <v>0</v>
      </c>
      <c r="CG542">
        <v>0</v>
      </c>
      <c r="CH542">
        <v>0</v>
      </c>
      <c r="CI542">
        <v>0</v>
      </c>
      <c r="CJ542">
        <v>0</v>
      </c>
      <c r="CK542">
        <v>0</v>
      </c>
      <c r="CL542">
        <v>0</v>
      </c>
      <c r="CM542">
        <v>0</v>
      </c>
      <c r="CN542">
        <v>0</v>
      </c>
      <c r="CO542">
        <v>0</v>
      </c>
      <c r="CP542">
        <v>0</v>
      </c>
      <c r="CQ542">
        <v>0</v>
      </c>
    </row>
    <row r="543" spans="1:97" hidden="1">
      <c r="A543" t="s">
        <v>4085</v>
      </c>
      <c r="B543" t="s">
        <v>904</v>
      </c>
      <c r="C543" t="s">
        <v>904</v>
      </c>
      <c r="D543" t="s">
        <v>826</v>
      </c>
      <c r="E543" t="s">
        <v>190</v>
      </c>
      <c r="F543" t="s">
        <v>4086</v>
      </c>
      <c r="G543">
        <v>35000</v>
      </c>
      <c r="H543">
        <v>4</v>
      </c>
      <c r="I543">
        <f t="shared" si="8"/>
        <v>140000</v>
      </c>
      <c r="J543">
        <v>33.717470800000001</v>
      </c>
      <c r="K543">
        <v>-117.83</v>
      </c>
      <c r="M543" t="s">
        <v>1216</v>
      </c>
      <c r="O543" t="s">
        <v>4087</v>
      </c>
      <c r="P543" t="s">
        <v>214</v>
      </c>
      <c r="R543" t="s">
        <v>107</v>
      </c>
      <c r="S543" t="s">
        <v>4088</v>
      </c>
      <c r="T543" t="s">
        <v>1219</v>
      </c>
      <c r="U543" t="s">
        <v>4089</v>
      </c>
      <c r="X543" t="s">
        <v>218</v>
      </c>
      <c r="Y543" t="s">
        <v>322</v>
      </c>
      <c r="Z543" t="s">
        <v>92</v>
      </c>
      <c r="AA543" t="s">
        <v>93</v>
      </c>
      <c r="AC543" t="s">
        <v>112</v>
      </c>
      <c r="AD543" t="s">
        <v>322</v>
      </c>
      <c r="AE543">
        <v>0</v>
      </c>
      <c r="AL543" t="s">
        <v>200</v>
      </c>
      <c r="AQ543">
        <v>0</v>
      </c>
      <c r="AS543">
        <v>0</v>
      </c>
      <c r="AT543">
        <v>0</v>
      </c>
      <c r="AW543">
        <v>0</v>
      </c>
      <c r="AZ543">
        <v>0</v>
      </c>
      <c r="BC543">
        <v>0</v>
      </c>
      <c r="BO543">
        <v>0</v>
      </c>
      <c r="BP543">
        <v>0</v>
      </c>
      <c r="BQ543">
        <v>0</v>
      </c>
      <c r="BR543">
        <v>0</v>
      </c>
      <c r="BS543">
        <v>0</v>
      </c>
      <c r="BT543">
        <v>0</v>
      </c>
      <c r="BU543">
        <v>0</v>
      </c>
      <c r="BV543">
        <v>1</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row>
    <row r="544" spans="1:97" hidden="1">
      <c r="A544" t="s">
        <v>4090</v>
      </c>
      <c r="B544" t="s">
        <v>985</v>
      </c>
      <c r="C544" t="s">
        <v>2176</v>
      </c>
      <c r="D544" t="s">
        <v>2176</v>
      </c>
      <c r="E544" t="s">
        <v>146</v>
      </c>
      <c r="F544" t="s">
        <v>4091</v>
      </c>
      <c r="G544">
        <v>90000</v>
      </c>
      <c r="H544">
        <v>0</v>
      </c>
      <c r="I544">
        <f t="shared" si="8"/>
        <v>0</v>
      </c>
      <c r="J544">
        <v>51.986332500000003</v>
      </c>
      <c r="K544">
        <v>15.06</v>
      </c>
      <c r="M544" t="s">
        <v>672</v>
      </c>
      <c r="O544" t="s">
        <v>4092</v>
      </c>
      <c r="P544" t="s">
        <v>4093</v>
      </c>
      <c r="R544" t="s">
        <v>2437</v>
      </c>
      <c r="S544" t="s">
        <v>4094</v>
      </c>
      <c r="T544">
        <v>18</v>
      </c>
      <c r="U544" t="s">
        <v>4095</v>
      </c>
      <c r="W544" t="s">
        <v>2552</v>
      </c>
      <c r="Z544" t="s">
        <v>1007</v>
      </c>
      <c r="AB544" t="s">
        <v>92</v>
      </c>
      <c r="AC544" t="s">
        <v>93</v>
      </c>
      <c r="AE544" t="s">
        <v>112</v>
      </c>
      <c r="AF544" t="s">
        <v>4096</v>
      </c>
      <c r="AG544">
        <v>0</v>
      </c>
      <c r="AS544">
        <v>0</v>
      </c>
      <c r="AT544" t="s">
        <v>4097</v>
      </c>
      <c r="AU544">
        <v>0</v>
      </c>
      <c r="AV544">
        <v>0</v>
      </c>
      <c r="AY544">
        <v>0</v>
      </c>
      <c r="BB544">
        <v>0</v>
      </c>
      <c r="BE544">
        <v>0</v>
      </c>
      <c r="BO544" t="s">
        <v>4098</v>
      </c>
      <c r="BP544" t="s">
        <v>4099</v>
      </c>
      <c r="BQ544">
        <v>0</v>
      </c>
      <c r="BR544">
        <v>0</v>
      </c>
      <c r="BS544">
        <v>0</v>
      </c>
      <c r="BT544">
        <v>0</v>
      </c>
      <c r="BU544">
        <v>0</v>
      </c>
      <c r="BV544">
        <v>0</v>
      </c>
      <c r="BW544">
        <v>1</v>
      </c>
      <c r="BX544">
        <v>1</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row>
    <row r="545" spans="1:95" hidden="1">
      <c r="A545" t="s">
        <v>4100</v>
      </c>
      <c r="B545" t="s">
        <v>985</v>
      </c>
      <c r="C545" t="s">
        <v>2176</v>
      </c>
      <c r="D545" t="s">
        <v>2176</v>
      </c>
      <c r="E545" t="s">
        <v>146</v>
      </c>
      <c r="F545" t="s">
        <v>4101</v>
      </c>
      <c r="G545">
        <v>30000</v>
      </c>
      <c r="H545">
        <v>0</v>
      </c>
      <c r="I545">
        <f t="shared" si="8"/>
        <v>0</v>
      </c>
      <c r="J545">
        <v>55.850656999999998</v>
      </c>
      <c r="K545">
        <v>37.44</v>
      </c>
      <c r="M545" t="s">
        <v>672</v>
      </c>
      <c r="O545" t="s">
        <v>4102</v>
      </c>
      <c r="P545" t="s">
        <v>4103</v>
      </c>
      <c r="R545" t="s">
        <v>4104</v>
      </c>
      <c r="S545" t="s">
        <v>4105</v>
      </c>
      <c r="U545" t="s">
        <v>2895</v>
      </c>
      <c r="X545" t="s">
        <v>1007</v>
      </c>
      <c r="Z545" t="s">
        <v>92</v>
      </c>
      <c r="AA545" t="s">
        <v>93</v>
      </c>
      <c r="AC545" t="s">
        <v>112</v>
      </c>
      <c r="AD545" t="s">
        <v>4106</v>
      </c>
      <c r="AE545">
        <v>0</v>
      </c>
      <c r="AQ545">
        <v>0</v>
      </c>
      <c r="AS545">
        <v>0</v>
      </c>
      <c r="AT545">
        <v>0</v>
      </c>
      <c r="AW545">
        <v>0</v>
      </c>
      <c r="AZ545">
        <v>0</v>
      </c>
      <c r="BC545">
        <v>0</v>
      </c>
      <c r="BO545">
        <v>0</v>
      </c>
      <c r="BP545">
        <v>0</v>
      </c>
      <c r="BQ545">
        <v>0</v>
      </c>
      <c r="BR545">
        <v>0</v>
      </c>
      <c r="BS545">
        <v>0</v>
      </c>
      <c r="BT545">
        <v>0</v>
      </c>
      <c r="BU545">
        <v>1</v>
      </c>
      <c r="BV545">
        <v>1</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row>
    <row r="546" spans="1:95" hidden="1">
      <c r="A546" t="s">
        <v>4107</v>
      </c>
      <c r="B546" t="s">
        <v>985</v>
      </c>
      <c r="C546" t="s">
        <v>986</v>
      </c>
      <c r="D546" t="s">
        <v>986</v>
      </c>
      <c r="E546" t="s">
        <v>146</v>
      </c>
      <c r="F546" t="s">
        <v>4108</v>
      </c>
      <c r="G546">
        <v>6</v>
      </c>
      <c r="H546">
        <v>6</v>
      </c>
      <c r="I546">
        <f t="shared" si="8"/>
        <v>36</v>
      </c>
      <c r="J546">
        <v>54.922730000000001</v>
      </c>
      <c r="K546">
        <v>9.68</v>
      </c>
      <c r="M546" t="s">
        <v>679</v>
      </c>
      <c r="O546" t="s">
        <v>4109</v>
      </c>
      <c r="P546" t="s">
        <v>4110</v>
      </c>
      <c r="R546" t="s">
        <v>3018</v>
      </c>
      <c r="S546" t="s">
        <v>4111</v>
      </c>
      <c r="V546" t="s">
        <v>4112</v>
      </c>
      <c r="X546" t="s">
        <v>1007</v>
      </c>
      <c r="Z546" t="s">
        <v>92</v>
      </c>
      <c r="AA546" t="s">
        <v>93</v>
      </c>
      <c r="AC546" t="s">
        <v>95</v>
      </c>
      <c r="AD546" t="s">
        <v>4113</v>
      </c>
      <c r="AE546">
        <v>0</v>
      </c>
      <c r="AQ546">
        <v>0</v>
      </c>
      <c r="AR546" s="3">
        <v>0.5</v>
      </c>
      <c r="AS546">
        <v>0</v>
      </c>
      <c r="AT546">
        <v>0</v>
      </c>
      <c r="AW546">
        <v>0</v>
      </c>
      <c r="AZ546">
        <v>0</v>
      </c>
      <c r="BC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1</v>
      </c>
      <c r="CH546">
        <v>1</v>
      </c>
      <c r="CI546">
        <v>0</v>
      </c>
      <c r="CJ546">
        <v>0</v>
      </c>
      <c r="CK546">
        <v>0</v>
      </c>
      <c r="CL546">
        <v>0</v>
      </c>
      <c r="CM546">
        <v>0</v>
      </c>
      <c r="CN546">
        <v>0</v>
      </c>
      <c r="CO546">
        <v>0</v>
      </c>
      <c r="CP546">
        <v>0</v>
      </c>
      <c r="CQ546">
        <v>0</v>
      </c>
    </row>
    <row r="547" spans="1:95" hidden="1">
      <c r="A547" t="s">
        <v>4114</v>
      </c>
      <c r="B547" t="s">
        <v>985</v>
      </c>
      <c r="C547" t="s">
        <v>2176</v>
      </c>
      <c r="D547" t="s">
        <v>2176</v>
      </c>
      <c r="E547" t="s">
        <v>146</v>
      </c>
      <c r="F547" t="s">
        <v>4115</v>
      </c>
      <c r="G547">
        <v>30800</v>
      </c>
      <c r="H547">
        <v>0</v>
      </c>
      <c r="I547">
        <f t="shared" si="8"/>
        <v>0</v>
      </c>
      <c r="J547">
        <v>-33.665194</v>
      </c>
      <c r="K547">
        <v>-70.09</v>
      </c>
      <c r="M547" t="s">
        <v>672</v>
      </c>
      <c r="O547" t="s">
        <v>4116</v>
      </c>
      <c r="P547" t="s">
        <v>4117</v>
      </c>
      <c r="R547" t="s">
        <v>2464</v>
      </c>
      <c r="S547" t="s">
        <v>4118</v>
      </c>
      <c r="U547" t="s">
        <v>4119</v>
      </c>
      <c r="X547" t="s">
        <v>1007</v>
      </c>
      <c r="Y547" t="s">
        <v>4120</v>
      </c>
      <c r="Z547" t="s">
        <v>92</v>
      </c>
      <c r="AA547" t="s">
        <v>93</v>
      </c>
      <c r="AC547" t="s">
        <v>112</v>
      </c>
      <c r="AD547" t="s">
        <v>4120</v>
      </c>
      <c r="AE547">
        <v>100</v>
      </c>
      <c r="AQ547">
        <v>0</v>
      </c>
      <c r="AS547">
        <v>0</v>
      </c>
      <c r="AT547">
        <v>0</v>
      </c>
      <c r="AW547">
        <v>0</v>
      </c>
      <c r="AZ547">
        <v>0</v>
      </c>
      <c r="BC547">
        <v>0</v>
      </c>
      <c r="BO547">
        <v>0</v>
      </c>
      <c r="BP547">
        <v>0</v>
      </c>
      <c r="BQ547">
        <v>0</v>
      </c>
      <c r="BR547">
        <v>0</v>
      </c>
      <c r="BS547">
        <v>0</v>
      </c>
      <c r="BT547">
        <v>0</v>
      </c>
      <c r="BU547">
        <v>1</v>
      </c>
      <c r="BV547">
        <v>1</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row>
    <row r="548" spans="1:95" hidden="1">
      <c r="A548" t="s">
        <v>4121</v>
      </c>
      <c r="B548" t="s">
        <v>985</v>
      </c>
      <c r="C548" t="s">
        <v>2176</v>
      </c>
      <c r="D548" t="s">
        <v>2176</v>
      </c>
      <c r="E548" t="s">
        <v>146</v>
      </c>
      <c r="F548" t="s">
        <v>4122</v>
      </c>
      <c r="G548">
        <v>240000</v>
      </c>
      <c r="H548">
        <v>0</v>
      </c>
      <c r="I548">
        <f t="shared" si="8"/>
        <v>0</v>
      </c>
      <c r="J548">
        <v>23.289590799999999</v>
      </c>
      <c r="K548">
        <v>73.84</v>
      </c>
      <c r="M548" t="s">
        <v>672</v>
      </c>
      <c r="O548" t="s">
        <v>4123</v>
      </c>
      <c r="P548" t="s">
        <v>3540</v>
      </c>
      <c r="R548" t="s">
        <v>1183</v>
      </c>
      <c r="S548" t="s">
        <v>4124</v>
      </c>
      <c r="U548" t="s">
        <v>4125</v>
      </c>
      <c r="X548" t="s">
        <v>1007</v>
      </c>
      <c r="Y548" t="s">
        <v>4126</v>
      </c>
      <c r="Z548" t="s">
        <v>123</v>
      </c>
      <c r="AA548" t="s">
        <v>93</v>
      </c>
      <c r="AC548" t="s">
        <v>112</v>
      </c>
      <c r="AD548" t="s">
        <v>4126</v>
      </c>
      <c r="AE548">
        <v>0</v>
      </c>
      <c r="AH548" t="s">
        <v>4127</v>
      </c>
      <c r="AQ548">
        <v>0</v>
      </c>
      <c r="AS548">
        <v>0</v>
      </c>
      <c r="AT548">
        <v>0</v>
      </c>
      <c r="AW548">
        <v>0</v>
      </c>
      <c r="AZ548">
        <v>0</v>
      </c>
      <c r="BC548">
        <v>0</v>
      </c>
      <c r="BO548">
        <v>0</v>
      </c>
      <c r="BP548">
        <v>0</v>
      </c>
      <c r="BQ548">
        <v>0</v>
      </c>
      <c r="BR548">
        <v>0</v>
      </c>
      <c r="BS548">
        <v>0</v>
      </c>
      <c r="BT548">
        <v>0</v>
      </c>
      <c r="BU548">
        <v>1</v>
      </c>
      <c r="BV548">
        <v>1</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row>
    <row r="549" spans="1:95" hidden="1">
      <c r="A549" t="s">
        <v>4128</v>
      </c>
      <c r="B549" t="s">
        <v>985</v>
      </c>
      <c r="C549" t="s">
        <v>2176</v>
      </c>
      <c r="D549" t="s">
        <v>2176</v>
      </c>
      <c r="E549" t="s">
        <v>146</v>
      </c>
      <c r="F549" t="s">
        <v>4129</v>
      </c>
      <c r="G549">
        <v>156000</v>
      </c>
      <c r="H549">
        <v>0</v>
      </c>
      <c r="I549">
        <f t="shared" si="8"/>
        <v>0</v>
      </c>
      <c r="J549">
        <v>42.557509199999998</v>
      </c>
      <c r="K549">
        <v>13.37</v>
      </c>
      <c r="M549" t="s">
        <v>672</v>
      </c>
      <c r="O549" t="s">
        <v>4130</v>
      </c>
      <c r="P549" t="s">
        <v>4131</v>
      </c>
      <c r="R549" t="s">
        <v>1803</v>
      </c>
      <c r="S549" t="s">
        <v>4132</v>
      </c>
      <c r="U549" t="s">
        <v>4133</v>
      </c>
      <c r="X549" t="s">
        <v>1007</v>
      </c>
      <c r="Y549" t="s">
        <v>1806</v>
      </c>
      <c r="Z549" t="s">
        <v>92</v>
      </c>
      <c r="AA549" t="s">
        <v>93</v>
      </c>
      <c r="AC549" t="s">
        <v>112</v>
      </c>
      <c r="AD549" t="s">
        <v>1806</v>
      </c>
      <c r="AE549">
        <v>0</v>
      </c>
      <c r="AQ549">
        <v>0</v>
      </c>
      <c r="AR549" t="s">
        <v>4134</v>
      </c>
      <c r="AS549">
        <v>0</v>
      </c>
      <c r="AT549">
        <v>0</v>
      </c>
      <c r="AW549">
        <v>0</v>
      </c>
      <c r="AZ549">
        <v>0</v>
      </c>
      <c r="BC549">
        <v>0</v>
      </c>
      <c r="BO549">
        <v>0</v>
      </c>
      <c r="BP549">
        <v>0</v>
      </c>
      <c r="BQ549">
        <v>0</v>
      </c>
      <c r="BR549">
        <v>0</v>
      </c>
      <c r="BS549">
        <v>0</v>
      </c>
      <c r="BT549">
        <v>0</v>
      </c>
      <c r="BU549">
        <v>1</v>
      </c>
      <c r="BV549">
        <v>1</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row>
    <row r="550" spans="1:95" hidden="1">
      <c r="A550" t="s">
        <v>4135</v>
      </c>
      <c r="B550" t="s">
        <v>904</v>
      </c>
      <c r="C550" t="s">
        <v>904</v>
      </c>
      <c r="D550" t="s">
        <v>826</v>
      </c>
      <c r="E550" t="s">
        <v>13</v>
      </c>
      <c r="F550" t="s">
        <v>4136</v>
      </c>
      <c r="G550">
        <v>100000</v>
      </c>
      <c r="H550">
        <v>4</v>
      </c>
      <c r="I550">
        <f t="shared" si="8"/>
        <v>400000</v>
      </c>
      <c r="J550">
        <v>-30.562063699999999</v>
      </c>
      <c r="K550">
        <v>136.9</v>
      </c>
      <c r="M550" t="s">
        <v>679</v>
      </c>
      <c r="O550" t="s">
        <v>4137</v>
      </c>
      <c r="P550" t="s">
        <v>967</v>
      </c>
      <c r="R550" t="s">
        <v>636</v>
      </c>
      <c r="S550" t="s">
        <v>4138</v>
      </c>
      <c r="T550" t="s">
        <v>4139</v>
      </c>
      <c r="V550" t="s">
        <v>4140</v>
      </c>
      <c r="X550" t="s">
        <v>4141</v>
      </c>
      <c r="AB550" t="s">
        <v>4142</v>
      </c>
      <c r="AC550" t="s">
        <v>95</v>
      </c>
      <c r="AD550" t="s">
        <v>1131</v>
      </c>
      <c r="AE550">
        <v>0</v>
      </c>
      <c r="AH550" t="s">
        <v>3862</v>
      </c>
      <c r="AK550" t="s">
        <v>4143</v>
      </c>
      <c r="AL550" t="s">
        <v>4144</v>
      </c>
      <c r="AM550" t="s">
        <v>4145</v>
      </c>
      <c r="AN550" t="s">
        <v>4146</v>
      </c>
      <c r="AQ550">
        <v>0</v>
      </c>
      <c r="AS550">
        <v>0</v>
      </c>
      <c r="AT550">
        <v>0</v>
      </c>
      <c r="AW550">
        <v>0</v>
      </c>
      <c r="AZ550">
        <v>0</v>
      </c>
      <c r="BC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1</v>
      </c>
      <c r="CH550">
        <v>1</v>
      </c>
      <c r="CI550">
        <v>0</v>
      </c>
      <c r="CJ550">
        <v>0</v>
      </c>
      <c r="CK550">
        <v>0</v>
      </c>
      <c r="CL550">
        <v>0</v>
      </c>
      <c r="CM550">
        <v>0</v>
      </c>
      <c r="CN550">
        <v>0</v>
      </c>
      <c r="CO550">
        <v>0</v>
      </c>
      <c r="CP550">
        <v>0</v>
      </c>
      <c r="CQ550">
        <v>0</v>
      </c>
    </row>
    <row r="551" spans="1:95" hidden="1">
      <c r="A551" t="s">
        <v>4147</v>
      </c>
      <c r="B551" t="s">
        <v>904</v>
      </c>
      <c r="C551" t="s">
        <v>904</v>
      </c>
      <c r="D551" t="s">
        <v>904</v>
      </c>
      <c r="E551" t="s">
        <v>13</v>
      </c>
      <c r="F551" t="s">
        <v>4148</v>
      </c>
      <c r="G551">
        <v>0</v>
      </c>
      <c r="H551">
        <v>0</v>
      </c>
      <c r="I551">
        <f t="shared" si="8"/>
        <v>0</v>
      </c>
      <c r="J551">
        <v>47.606209499999999</v>
      </c>
      <c r="K551">
        <v>-122.33</v>
      </c>
      <c r="M551" t="s">
        <v>4149</v>
      </c>
      <c r="O551" t="s">
        <v>4150</v>
      </c>
      <c r="P551" t="s">
        <v>1932</v>
      </c>
      <c r="R551" t="s">
        <v>107</v>
      </c>
      <c r="S551" t="s">
        <v>4151</v>
      </c>
      <c r="T551" t="s">
        <v>3858</v>
      </c>
      <c r="X551" t="s">
        <v>1007</v>
      </c>
      <c r="Z551" t="s">
        <v>599</v>
      </c>
      <c r="AB551" t="s">
        <v>94</v>
      </c>
      <c r="AC551" t="s">
        <v>112</v>
      </c>
      <c r="AD551" t="s">
        <v>4152</v>
      </c>
      <c r="AE551">
        <v>0</v>
      </c>
      <c r="AQ551">
        <v>0</v>
      </c>
      <c r="AS551">
        <v>0</v>
      </c>
      <c r="AT551">
        <v>0</v>
      </c>
      <c r="AU551" t="s">
        <v>248</v>
      </c>
      <c r="AV551" t="s">
        <v>4153</v>
      </c>
      <c r="AW551">
        <v>0</v>
      </c>
      <c r="AZ551">
        <v>0</v>
      </c>
      <c r="BC551">
        <v>0</v>
      </c>
      <c r="BO551">
        <v>0</v>
      </c>
      <c r="BP551">
        <v>0</v>
      </c>
      <c r="BQ551">
        <v>0</v>
      </c>
      <c r="BR551">
        <v>0</v>
      </c>
      <c r="BS551">
        <v>0</v>
      </c>
      <c r="BT551">
        <v>0</v>
      </c>
      <c r="BU551">
        <v>1</v>
      </c>
      <c r="BV551">
        <v>0</v>
      </c>
      <c r="BW551">
        <v>0</v>
      </c>
      <c r="BX551">
        <v>0</v>
      </c>
      <c r="BY551">
        <v>0</v>
      </c>
      <c r="BZ551">
        <v>0</v>
      </c>
      <c r="CA551">
        <v>0</v>
      </c>
      <c r="CB551">
        <v>0</v>
      </c>
      <c r="CC551">
        <v>1</v>
      </c>
      <c r="CD551">
        <v>0</v>
      </c>
      <c r="CE551">
        <v>0</v>
      </c>
      <c r="CF551">
        <v>0</v>
      </c>
      <c r="CG551">
        <v>0</v>
      </c>
      <c r="CH551">
        <v>1</v>
      </c>
      <c r="CI551">
        <v>1</v>
      </c>
      <c r="CJ551">
        <v>0</v>
      </c>
      <c r="CK551">
        <v>0</v>
      </c>
      <c r="CL551">
        <v>0</v>
      </c>
      <c r="CM551">
        <v>0</v>
      </c>
      <c r="CN551">
        <v>0</v>
      </c>
      <c r="CO551">
        <v>0</v>
      </c>
      <c r="CP551">
        <v>0</v>
      </c>
      <c r="CQ551">
        <v>0</v>
      </c>
    </row>
    <row r="552" spans="1:95" hidden="1">
      <c r="A552" t="s">
        <v>4154</v>
      </c>
      <c r="B552" t="s">
        <v>999</v>
      </c>
      <c r="C552" t="s">
        <v>1000</v>
      </c>
      <c r="D552" t="s">
        <v>1000</v>
      </c>
      <c r="E552" t="s">
        <v>146</v>
      </c>
      <c r="F552" t="s">
        <v>4155</v>
      </c>
      <c r="G552">
        <v>0</v>
      </c>
      <c r="H552">
        <v>0</v>
      </c>
      <c r="I552">
        <f t="shared" si="8"/>
        <v>0</v>
      </c>
      <c r="J552">
        <v>42</v>
      </c>
      <c r="K552">
        <v>-71</v>
      </c>
      <c r="M552" t="s">
        <v>3865</v>
      </c>
      <c r="N552" t="s">
        <v>4156</v>
      </c>
      <c r="O552" t="s">
        <v>390</v>
      </c>
      <c r="P552" t="s">
        <v>391</v>
      </c>
      <c r="Q552">
        <v>2210</v>
      </c>
      <c r="R552" t="s">
        <v>107</v>
      </c>
      <c r="S552" t="s">
        <v>4157</v>
      </c>
      <c r="U552" t="s">
        <v>2279</v>
      </c>
      <c r="X552" t="s">
        <v>394</v>
      </c>
      <c r="AC552" t="s">
        <v>124</v>
      </c>
      <c r="AD552" t="s">
        <v>4158</v>
      </c>
      <c r="AE552">
        <v>0</v>
      </c>
      <c r="AH552" t="s">
        <v>4159</v>
      </c>
      <c r="AM552" t="s">
        <v>4160</v>
      </c>
      <c r="AQ552">
        <v>0</v>
      </c>
      <c r="AS552">
        <v>0</v>
      </c>
      <c r="AT552">
        <v>0</v>
      </c>
      <c r="AW552">
        <v>0</v>
      </c>
      <c r="AZ552">
        <v>0</v>
      </c>
      <c r="BC552">
        <v>0</v>
      </c>
      <c r="BO552">
        <v>0</v>
      </c>
      <c r="BP552">
        <v>0</v>
      </c>
      <c r="BQ552">
        <v>0</v>
      </c>
      <c r="BR552">
        <v>0</v>
      </c>
      <c r="BS552">
        <v>1</v>
      </c>
      <c r="BT552">
        <v>0</v>
      </c>
      <c r="BU552">
        <v>1</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row>
    <row r="553" spans="1:95" hidden="1">
      <c r="A553" t="s">
        <v>4161</v>
      </c>
      <c r="B553" t="s">
        <v>904</v>
      </c>
      <c r="C553" t="s">
        <v>904</v>
      </c>
      <c r="D553" t="s">
        <v>826</v>
      </c>
      <c r="E553" t="s">
        <v>146</v>
      </c>
      <c r="F553" t="s">
        <v>4162</v>
      </c>
      <c r="G553">
        <v>20000</v>
      </c>
      <c r="H553">
        <v>4</v>
      </c>
      <c r="I553">
        <f t="shared" si="8"/>
        <v>80000</v>
      </c>
      <c r="J553">
        <v>34.058936000000003</v>
      </c>
      <c r="K553">
        <v>-117.78</v>
      </c>
      <c r="M553" t="s">
        <v>1216</v>
      </c>
      <c r="N553" t="s">
        <v>4163</v>
      </c>
      <c r="O553" t="s">
        <v>319</v>
      </c>
      <c r="P553" t="s">
        <v>214</v>
      </c>
      <c r="Q553">
        <v>91768</v>
      </c>
      <c r="R553" t="s">
        <v>107</v>
      </c>
      <c r="S553" t="s">
        <v>4164</v>
      </c>
      <c r="T553" t="s">
        <v>3969</v>
      </c>
      <c r="U553" t="s">
        <v>1220</v>
      </c>
      <c r="X553" t="s">
        <v>218</v>
      </c>
      <c r="Y553" t="s">
        <v>322</v>
      </c>
      <c r="Z553" t="s">
        <v>92</v>
      </c>
      <c r="AA553" t="s">
        <v>93</v>
      </c>
      <c r="AB553" t="s">
        <v>4165</v>
      </c>
      <c r="AC553" t="s">
        <v>95</v>
      </c>
      <c r="AD553" t="s">
        <v>4166</v>
      </c>
      <c r="AE553">
        <v>0</v>
      </c>
      <c r="AL553" t="s">
        <v>4167</v>
      </c>
      <c r="AQ553">
        <v>10</v>
      </c>
      <c r="AR553" t="s">
        <v>4168</v>
      </c>
      <c r="AS553">
        <v>0</v>
      </c>
      <c r="AT553">
        <v>0</v>
      </c>
      <c r="AW553">
        <v>0</v>
      </c>
      <c r="AZ553">
        <v>0</v>
      </c>
      <c r="BC553">
        <v>0</v>
      </c>
      <c r="BO553">
        <v>0</v>
      </c>
      <c r="BP553">
        <v>0</v>
      </c>
      <c r="BQ553">
        <v>0</v>
      </c>
      <c r="BR553">
        <v>0</v>
      </c>
      <c r="BS553">
        <v>0</v>
      </c>
      <c r="BT553">
        <v>0</v>
      </c>
      <c r="BU553">
        <v>0</v>
      </c>
      <c r="BV553">
        <v>1</v>
      </c>
      <c r="BW553">
        <v>0</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row>
    <row r="554" spans="1:95" hidden="1">
      <c r="A554" t="s">
        <v>4169</v>
      </c>
      <c r="B554" t="s">
        <v>4170</v>
      </c>
      <c r="C554" t="s">
        <v>4170</v>
      </c>
      <c r="D554" t="s">
        <v>4170</v>
      </c>
      <c r="E554" t="s">
        <v>146</v>
      </c>
      <c r="F554" t="s">
        <v>4171</v>
      </c>
      <c r="G554">
        <v>1250</v>
      </c>
      <c r="H554">
        <v>0</v>
      </c>
      <c r="I554">
        <f t="shared" si="8"/>
        <v>0</v>
      </c>
      <c r="J554">
        <v>56.629637299999999</v>
      </c>
      <c r="K554">
        <v>9.82</v>
      </c>
      <c r="M554" t="s">
        <v>4172</v>
      </c>
      <c r="N554" t="s">
        <v>4173</v>
      </c>
      <c r="O554" t="s">
        <v>4174</v>
      </c>
      <c r="P554" t="s">
        <v>4175</v>
      </c>
      <c r="Q554">
        <v>9500</v>
      </c>
      <c r="R554" t="s">
        <v>3018</v>
      </c>
      <c r="S554" t="s">
        <v>4176</v>
      </c>
      <c r="T554" t="s">
        <v>1417</v>
      </c>
      <c r="U554" t="s">
        <v>4177</v>
      </c>
      <c r="V554" t="s">
        <v>1040</v>
      </c>
      <c r="X554" t="s">
        <v>1007</v>
      </c>
      <c r="Z554" t="s">
        <v>307</v>
      </c>
      <c r="AA554" t="s">
        <v>164</v>
      </c>
      <c r="AC554" t="s">
        <v>95</v>
      </c>
      <c r="AD554" t="s">
        <v>4178</v>
      </c>
      <c r="AE554">
        <v>100</v>
      </c>
      <c r="AH554" t="s">
        <v>4179</v>
      </c>
      <c r="AL554" t="s">
        <v>4180</v>
      </c>
      <c r="AQ554">
        <v>20</v>
      </c>
      <c r="AS554">
        <v>0</v>
      </c>
      <c r="AT554">
        <v>0</v>
      </c>
      <c r="AU554" t="s">
        <v>234</v>
      </c>
      <c r="AV554" t="s">
        <v>4181</v>
      </c>
      <c r="AW554">
        <v>0</v>
      </c>
      <c r="AX554" t="s">
        <v>248</v>
      </c>
      <c r="AY554" t="s">
        <v>4182</v>
      </c>
      <c r="AZ554">
        <v>0</v>
      </c>
      <c r="BC554">
        <v>0</v>
      </c>
      <c r="BO554">
        <v>0</v>
      </c>
      <c r="BP554">
        <v>0</v>
      </c>
      <c r="BQ554">
        <v>0</v>
      </c>
      <c r="BR554">
        <v>1</v>
      </c>
      <c r="BS554">
        <v>0</v>
      </c>
      <c r="BT554">
        <v>0</v>
      </c>
      <c r="BU554">
        <v>0</v>
      </c>
      <c r="BV554">
        <v>0</v>
      </c>
      <c r="BW554">
        <v>0</v>
      </c>
      <c r="BX554">
        <v>0</v>
      </c>
      <c r="BY554">
        <v>1</v>
      </c>
      <c r="BZ554">
        <v>0</v>
      </c>
      <c r="CA554">
        <v>0</v>
      </c>
      <c r="CB554">
        <v>1</v>
      </c>
      <c r="CC554">
        <v>0</v>
      </c>
      <c r="CD554">
        <v>0</v>
      </c>
      <c r="CE554">
        <v>1</v>
      </c>
      <c r="CF554">
        <v>0</v>
      </c>
      <c r="CG554">
        <v>0</v>
      </c>
      <c r="CH554">
        <v>1</v>
      </c>
      <c r="CI554">
        <v>0</v>
      </c>
      <c r="CJ554">
        <v>0</v>
      </c>
      <c r="CK554">
        <v>0</v>
      </c>
      <c r="CL554">
        <v>0</v>
      </c>
      <c r="CM554">
        <v>0</v>
      </c>
      <c r="CN554">
        <v>0</v>
      </c>
      <c r="CO554">
        <v>0</v>
      </c>
      <c r="CP554">
        <v>0</v>
      </c>
      <c r="CQ554">
        <v>0</v>
      </c>
    </row>
    <row r="555" spans="1:95" hidden="1">
      <c r="A555" t="s">
        <v>4183</v>
      </c>
      <c r="B555" t="s">
        <v>999</v>
      </c>
      <c r="C555" t="s">
        <v>1000</v>
      </c>
      <c r="D555" t="s">
        <v>1000</v>
      </c>
      <c r="E555" t="s">
        <v>146</v>
      </c>
      <c r="F555" t="s">
        <v>4184</v>
      </c>
      <c r="G555">
        <v>3517</v>
      </c>
      <c r="H555">
        <v>4</v>
      </c>
      <c r="I555">
        <f t="shared" si="8"/>
        <v>14068</v>
      </c>
      <c r="J555">
        <v>38.2821073</v>
      </c>
      <c r="K555">
        <v>-104.52</v>
      </c>
      <c r="M555" t="s">
        <v>4185</v>
      </c>
      <c r="N555" t="s">
        <v>4186</v>
      </c>
      <c r="O555" t="s">
        <v>4187</v>
      </c>
      <c r="P555" t="s">
        <v>4188</v>
      </c>
      <c r="Q555">
        <v>81001</v>
      </c>
      <c r="R555" t="s">
        <v>107</v>
      </c>
      <c r="S555" t="s">
        <v>4189</v>
      </c>
      <c r="T555" t="s">
        <v>4190</v>
      </c>
      <c r="U555" t="s">
        <v>4190</v>
      </c>
      <c r="X555" t="s">
        <v>1007</v>
      </c>
      <c r="AC555" t="s">
        <v>124</v>
      </c>
      <c r="AD555" t="s">
        <v>4191</v>
      </c>
      <c r="AE555">
        <v>0</v>
      </c>
      <c r="AH555" t="s">
        <v>4159</v>
      </c>
      <c r="AQ555">
        <v>0</v>
      </c>
      <c r="AR555" t="s">
        <v>4192</v>
      </c>
      <c r="AS555">
        <v>0</v>
      </c>
      <c r="AT555">
        <v>0</v>
      </c>
      <c r="AW555">
        <v>0</v>
      </c>
      <c r="AZ555">
        <v>0</v>
      </c>
      <c r="BC555">
        <v>0</v>
      </c>
      <c r="BO555">
        <v>0</v>
      </c>
      <c r="BP555">
        <v>0</v>
      </c>
      <c r="BQ555">
        <v>0</v>
      </c>
      <c r="BR555">
        <v>0</v>
      </c>
      <c r="BS555">
        <v>1</v>
      </c>
      <c r="BT555">
        <v>0</v>
      </c>
      <c r="BU555">
        <v>1</v>
      </c>
      <c r="BV555">
        <v>0</v>
      </c>
      <c r="BW555">
        <v>1</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row>
    <row r="556" spans="1:95" hidden="1">
      <c r="A556" t="s">
        <v>4193</v>
      </c>
      <c r="B556" t="s">
        <v>985</v>
      </c>
      <c r="C556" t="s">
        <v>985</v>
      </c>
      <c r="D556" t="s">
        <v>985</v>
      </c>
      <c r="E556" t="s">
        <v>146</v>
      </c>
      <c r="F556" t="s">
        <v>4194</v>
      </c>
      <c r="G556">
        <v>90000</v>
      </c>
      <c r="H556">
        <v>0</v>
      </c>
      <c r="I556">
        <f t="shared" si="8"/>
        <v>0</v>
      </c>
      <c r="J556">
        <v>42.644804000000001</v>
      </c>
      <c r="K556">
        <v>1.26</v>
      </c>
      <c r="M556" t="s">
        <v>225</v>
      </c>
      <c r="O556" t="s">
        <v>4195</v>
      </c>
      <c r="P556" t="s">
        <v>4196</v>
      </c>
      <c r="R556" t="s">
        <v>607</v>
      </c>
      <c r="S556" t="s">
        <v>4197</v>
      </c>
      <c r="U556" t="s">
        <v>2202</v>
      </c>
      <c r="V556" t="s">
        <v>3361</v>
      </c>
      <c r="X556" t="s">
        <v>1007</v>
      </c>
      <c r="Y556" t="s">
        <v>4198</v>
      </c>
      <c r="AC556" t="s">
        <v>112</v>
      </c>
      <c r="AD556" t="s">
        <v>4198</v>
      </c>
      <c r="AE556">
        <v>0</v>
      </c>
      <c r="AM556" t="s">
        <v>4199</v>
      </c>
      <c r="AQ556">
        <v>0</v>
      </c>
      <c r="AR556" t="s">
        <v>4200</v>
      </c>
      <c r="AS556">
        <v>0</v>
      </c>
      <c r="AT556">
        <v>0</v>
      </c>
      <c r="AW556">
        <v>0</v>
      </c>
      <c r="AZ556">
        <v>0</v>
      </c>
      <c r="BC556">
        <v>0</v>
      </c>
      <c r="BO556">
        <v>0</v>
      </c>
      <c r="BP556">
        <v>0</v>
      </c>
      <c r="BQ556">
        <v>0</v>
      </c>
      <c r="BR556">
        <v>0</v>
      </c>
      <c r="BS556">
        <v>0</v>
      </c>
      <c r="BT556">
        <v>0</v>
      </c>
      <c r="BU556">
        <v>1</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row>
    <row r="557" spans="1:95" hidden="1">
      <c r="A557" t="s">
        <v>4201</v>
      </c>
      <c r="B557" t="s">
        <v>985</v>
      </c>
      <c r="C557" t="s">
        <v>985</v>
      </c>
      <c r="D557" t="s">
        <v>985</v>
      </c>
      <c r="E557" t="s">
        <v>13</v>
      </c>
      <c r="F557" t="s">
        <v>4202</v>
      </c>
      <c r="G557">
        <v>4000000</v>
      </c>
      <c r="H557">
        <v>0</v>
      </c>
      <c r="I557">
        <f t="shared" si="8"/>
        <v>0</v>
      </c>
      <c r="J557">
        <v>51</v>
      </c>
      <c r="K557">
        <v>-118</v>
      </c>
      <c r="M557" t="s">
        <v>225</v>
      </c>
      <c r="O557" t="s">
        <v>4203</v>
      </c>
      <c r="P557" t="s">
        <v>4204</v>
      </c>
      <c r="R557" t="s">
        <v>195</v>
      </c>
      <c r="S557" t="s">
        <v>4205</v>
      </c>
      <c r="T557" t="s">
        <v>4206</v>
      </c>
      <c r="X557" t="s">
        <v>1007</v>
      </c>
      <c r="AB557" t="s">
        <v>4207</v>
      </c>
      <c r="AC557" t="s">
        <v>95</v>
      </c>
      <c r="AD557" t="s">
        <v>4208</v>
      </c>
      <c r="AE557">
        <v>0</v>
      </c>
      <c r="AJ557" t="s">
        <v>4209</v>
      </c>
      <c r="AL557" t="s">
        <v>4208</v>
      </c>
      <c r="AQ557">
        <v>0</v>
      </c>
      <c r="AS557">
        <v>0</v>
      </c>
      <c r="AT557">
        <v>0</v>
      </c>
      <c r="AW557">
        <v>0</v>
      </c>
      <c r="AZ557">
        <v>0</v>
      </c>
      <c r="BC557">
        <v>0</v>
      </c>
      <c r="BO557">
        <v>0</v>
      </c>
      <c r="BP557">
        <v>0</v>
      </c>
      <c r="BQ557">
        <v>0</v>
      </c>
      <c r="BR557">
        <v>0</v>
      </c>
      <c r="BS557">
        <v>0</v>
      </c>
      <c r="BT557">
        <v>0</v>
      </c>
      <c r="BU557">
        <v>1</v>
      </c>
      <c r="BV557">
        <v>0</v>
      </c>
      <c r="BW557">
        <v>0</v>
      </c>
      <c r="BX557">
        <v>0</v>
      </c>
      <c r="BY557">
        <v>0</v>
      </c>
      <c r="BZ557">
        <v>0</v>
      </c>
      <c r="CA557">
        <v>0</v>
      </c>
      <c r="CB557">
        <v>0</v>
      </c>
      <c r="CC557">
        <v>0</v>
      </c>
      <c r="CD557">
        <v>0</v>
      </c>
      <c r="CE557">
        <v>0</v>
      </c>
      <c r="CF557">
        <v>0</v>
      </c>
      <c r="CG557">
        <v>0</v>
      </c>
      <c r="CH557">
        <v>0</v>
      </c>
      <c r="CI557">
        <v>0</v>
      </c>
      <c r="CJ557">
        <v>0</v>
      </c>
      <c r="CK557">
        <v>0</v>
      </c>
      <c r="CL557">
        <v>0</v>
      </c>
      <c r="CM557">
        <v>0</v>
      </c>
      <c r="CN557">
        <v>0</v>
      </c>
      <c r="CO557">
        <v>0</v>
      </c>
      <c r="CP557">
        <v>0</v>
      </c>
      <c r="CQ557">
        <v>0</v>
      </c>
    </row>
    <row r="558" spans="1:95" hidden="1">
      <c r="A558" t="s">
        <v>4210</v>
      </c>
      <c r="B558" t="s">
        <v>999</v>
      </c>
      <c r="C558" t="s">
        <v>1000</v>
      </c>
      <c r="D558" t="s">
        <v>1000</v>
      </c>
      <c r="E558" t="s">
        <v>146</v>
      </c>
      <c r="F558" t="s">
        <v>4211</v>
      </c>
      <c r="G558">
        <v>3517</v>
      </c>
      <c r="H558">
        <v>4</v>
      </c>
      <c r="I558">
        <f t="shared" si="8"/>
        <v>14068</v>
      </c>
      <c r="J558">
        <v>38.2821073</v>
      </c>
      <c r="K558">
        <v>-104.52</v>
      </c>
      <c r="M558" t="s">
        <v>4212</v>
      </c>
      <c r="N558" t="s">
        <v>4186</v>
      </c>
      <c r="O558" t="s">
        <v>4187</v>
      </c>
      <c r="P558" t="s">
        <v>4188</v>
      </c>
      <c r="Q558">
        <v>81001</v>
      </c>
      <c r="R558" t="s">
        <v>107</v>
      </c>
      <c r="S558" t="s">
        <v>4213</v>
      </c>
      <c r="T558" t="s">
        <v>4190</v>
      </c>
      <c r="U558" t="s">
        <v>4190</v>
      </c>
      <c r="X558" t="s">
        <v>1007</v>
      </c>
      <c r="AC558" t="s">
        <v>124</v>
      </c>
      <c r="AD558" t="s">
        <v>4191</v>
      </c>
      <c r="AE558">
        <v>0</v>
      </c>
      <c r="AH558" t="s">
        <v>4159</v>
      </c>
      <c r="AQ558">
        <v>0</v>
      </c>
      <c r="AR558" t="s">
        <v>4192</v>
      </c>
      <c r="AS558">
        <v>0</v>
      </c>
      <c r="AT558">
        <v>0</v>
      </c>
      <c r="AW558">
        <v>0</v>
      </c>
      <c r="AZ558">
        <v>0</v>
      </c>
      <c r="BC558">
        <v>0</v>
      </c>
      <c r="BO558">
        <v>0</v>
      </c>
      <c r="BP558">
        <v>0</v>
      </c>
      <c r="BQ558">
        <v>0</v>
      </c>
      <c r="BR558">
        <v>0</v>
      </c>
      <c r="BS558">
        <v>0</v>
      </c>
      <c r="BT558">
        <v>0</v>
      </c>
      <c r="BU558">
        <v>1</v>
      </c>
      <c r="BV558">
        <v>0</v>
      </c>
      <c r="BW558">
        <v>1</v>
      </c>
      <c r="BX558">
        <v>0</v>
      </c>
      <c r="BY558">
        <v>0</v>
      </c>
      <c r="BZ558">
        <v>0</v>
      </c>
      <c r="CA558">
        <v>0</v>
      </c>
      <c r="CB558">
        <v>0</v>
      </c>
      <c r="CC558">
        <v>0</v>
      </c>
      <c r="CD558">
        <v>0</v>
      </c>
      <c r="CE558">
        <v>0</v>
      </c>
      <c r="CF558">
        <v>0</v>
      </c>
      <c r="CG558">
        <v>0</v>
      </c>
      <c r="CH558">
        <v>0</v>
      </c>
      <c r="CI558">
        <v>0</v>
      </c>
      <c r="CJ558">
        <v>0</v>
      </c>
      <c r="CK558">
        <v>0</v>
      </c>
      <c r="CL558">
        <v>0</v>
      </c>
      <c r="CM558">
        <v>0</v>
      </c>
      <c r="CN558">
        <v>0</v>
      </c>
      <c r="CO558">
        <v>0</v>
      </c>
      <c r="CP558">
        <v>0</v>
      </c>
      <c r="CQ558">
        <v>0</v>
      </c>
    </row>
    <row r="559" spans="1:95" hidden="1">
      <c r="A559" t="s">
        <v>4214</v>
      </c>
      <c r="B559" t="s">
        <v>904</v>
      </c>
      <c r="C559" t="s">
        <v>904</v>
      </c>
      <c r="D559" t="s">
        <v>904</v>
      </c>
      <c r="E559" t="s">
        <v>146</v>
      </c>
      <c r="F559" t="s">
        <v>4215</v>
      </c>
      <c r="G559">
        <v>250</v>
      </c>
      <c r="H559">
        <v>2</v>
      </c>
      <c r="I559">
        <f t="shared" si="8"/>
        <v>500</v>
      </c>
      <c r="J559">
        <v>36.843832900000002</v>
      </c>
      <c r="K559">
        <v>-119.71</v>
      </c>
      <c r="M559" t="s">
        <v>4216</v>
      </c>
      <c r="N559" t="s">
        <v>4217</v>
      </c>
      <c r="O559" t="s">
        <v>4218</v>
      </c>
      <c r="P559" t="s">
        <v>214</v>
      </c>
      <c r="Q559">
        <v>93611</v>
      </c>
      <c r="R559" t="s">
        <v>107</v>
      </c>
      <c r="S559" t="s">
        <v>4219</v>
      </c>
      <c r="U559" t="s">
        <v>4220</v>
      </c>
      <c r="X559" t="s">
        <v>218</v>
      </c>
      <c r="Y559" t="s">
        <v>219</v>
      </c>
      <c r="Z559" t="s">
        <v>92</v>
      </c>
      <c r="AA559" t="s">
        <v>164</v>
      </c>
      <c r="AC559" t="s">
        <v>95</v>
      </c>
      <c r="AD559" t="s">
        <v>4221</v>
      </c>
      <c r="AE559">
        <v>0</v>
      </c>
      <c r="AJ559" t="s">
        <v>4222</v>
      </c>
      <c r="AL559" t="s">
        <v>4223</v>
      </c>
      <c r="AQ559">
        <v>10</v>
      </c>
      <c r="AS559">
        <v>0</v>
      </c>
      <c r="AT559">
        <v>0</v>
      </c>
      <c r="AW559">
        <v>0</v>
      </c>
      <c r="AZ559">
        <v>0</v>
      </c>
      <c r="BC559">
        <v>0</v>
      </c>
      <c r="BO559">
        <v>0</v>
      </c>
      <c r="BP559">
        <v>0</v>
      </c>
      <c r="BQ559">
        <v>0</v>
      </c>
      <c r="BR559">
        <v>0</v>
      </c>
      <c r="BS559">
        <v>1</v>
      </c>
      <c r="BT559">
        <v>0</v>
      </c>
      <c r="BU559">
        <v>0</v>
      </c>
      <c r="BV559">
        <v>0</v>
      </c>
      <c r="BW559">
        <v>0</v>
      </c>
      <c r="BX559">
        <v>0</v>
      </c>
      <c r="BY559">
        <v>1</v>
      </c>
      <c r="BZ559">
        <v>0</v>
      </c>
      <c r="CA559">
        <v>0</v>
      </c>
      <c r="CB559">
        <v>0</v>
      </c>
      <c r="CC559">
        <v>0</v>
      </c>
      <c r="CD559">
        <v>1</v>
      </c>
      <c r="CE559">
        <v>0</v>
      </c>
      <c r="CF559">
        <v>0</v>
      </c>
      <c r="CG559">
        <v>0</v>
      </c>
      <c r="CH559">
        <v>0</v>
      </c>
      <c r="CI559">
        <v>0</v>
      </c>
      <c r="CJ559">
        <v>0</v>
      </c>
      <c r="CK559">
        <v>0</v>
      </c>
      <c r="CL559">
        <v>0</v>
      </c>
      <c r="CM559">
        <v>0</v>
      </c>
      <c r="CN559">
        <v>0</v>
      </c>
      <c r="CO559">
        <v>0</v>
      </c>
      <c r="CP559">
        <v>0</v>
      </c>
      <c r="CQ559">
        <v>0</v>
      </c>
    </row>
    <row r="560" spans="1:95" hidden="1">
      <c r="A560" t="s">
        <v>4224</v>
      </c>
      <c r="B560" t="s">
        <v>904</v>
      </c>
      <c r="C560" t="s">
        <v>2356</v>
      </c>
      <c r="D560" t="s">
        <v>2356</v>
      </c>
      <c r="E560" t="s">
        <v>146</v>
      </c>
      <c r="F560" t="s">
        <v>4225</v>
      </c>
      <c r="G560">
        <v>15</v>
      </c>
      <c r="H560">
        <v>4.8</v>
      </c>
      <c r="I560">
        <f t="shared" si="8"/>
        <v>72</v>
      </c>
      <c r="J560">
        <v>-20</v>
      </c>
      <c r="K560">
        <v>169</v>
      </c>
      <c r="M560" t="s">
        <v>1333</v>
      </c>
      <c r="N560" t="s">
        <v>4226</v>
      </c>
      <c r="O560" t="s">
        <v>4227</v>
      </c>
      <c r="P560" t="s">
        <v>4228</v>
      </c>
      <c r="R560" t="s">
        <v>4229</v>
      </c>
      <c r="S560" t="s">
        <v>4230</v>
      </c>
      <c r="U560" t="s">
        <v>4231</v>
      </c>
      <c r="X560" t="s">
        <v>1007</v>
      </c>
      <c r="AC560" t="s">
        <v>124</v>
      </c>
      <c r="AD560" t="s">
        <v>4232</v>
      </c>
      <c r="AE560">
        <v>0</v>
      </c>
      <c r="AF560" t="s">
        <v>4233</v>
      </c>
      <c r="AH560" t="s">
        <v>4234</v>
      </c>
      <c r="AI560" t="s">
        <v>4234</v>
      </c>
      <c r="AJ560" t="s">
        <v>4234</v>
      </c>
      <c r="AL560" t="s">
        <v>4234</v>
      </c>
      <c r="AQ560">
        <v>15</v>
      </c>
      <c r="AS560">
        <v>0</v>
      </c>
      <c r="AT560">
        <v>0</v>
      </c>
      <c r="AU560" t="s">
        <v>187</v>
      </c>
      <c r="AW560">
        <v>0</v>
      </c>
      <c r="AZ560">
        <v>0</v>
      </c>
      <c r="BC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1</v>
      </c>
      <c r="CH560">
        <v>0</v>
      </c>
      <c r="CI560">
        <v>0</v>
      </c>
      <c r="CJ560">
        <v>0</v>
      </c>
      <c r="CK560">
        <v>0</v>
      </c>
      <c r="CL560">
        <v>0</v>
      </c>
      <c r="CM560">
        <v>0</v>
      </c>
      <c r="CN560">
        <v>0</v>
      </c>
      <c r="CO560">
        <v>0</v>
      </c>
      <c r="CP560">
        <v>0</v>
      </c>
      <c r="CQ560">
        <v>0</v>
      </c>
    </row>
    <row r="561" spans="1:95" hidden="1">
      <c r="A561" t="s">
        <v>4235</v>
      </c>
      <c r="B561" t="s">
        <v>904</v>
      </c>
      <c r="C561" t="s">
        <v>826</v>
      </c>
      <c r="D561" t="s">
        <v>826</v>
      </c>
      <c r="E561" t="s">
        <v>146</v>
      </c>
      <c r="F561" t="s">
        <v>4236</v>
      </c>
      <c r="G561">
        <v>2000</v>
      </c>
      <c r="H561">
        <v>2</v>
      </c>
      <c r="I561">
        <f t="shared" si="8"/>
        <v>4000</v>
      </c>
      <c r="J561">
        <v>-20.85</v>
      </c>
      <c r="K561">
        <v>144.19999999999999</v>
      </c>
      <c r="M561" t="s">
        <v>260</v>
      </c>
      <c r="O561" t="s">
        <v>4237</v>
      </c>
      <c r="P561" t="s">
        <v>1126</v>
      </c>
      <c r="R561" t="s">
        <v>636</v>
      </c>
      <c r="S561" t="s">
        <v>4238</v>
      </c>
      <c r="T561" t="s">
        <v>4206</v>
      </c>
      <c r="U561" t="s">
        <v>1372</v>
      </c>
      <c r="V561" t="s">
        <v>4140</v>
      </c>
      <c r="X561" t="s">
        <v>1007</v>
      </c>
      <c r="AB561" t="s">
        <v>4239</v>
      </c>
      <c r="AC561" t="s">
        <v>124</v>
      </c>
      <c r="AD561" t="s">
        <v>4240</v>
      </c>
      <c r="AE561">
        <v>0</v>
      </c>
      <c r="AL561" t="s">
        <v>4241</v>
      </c>
      <c r="AQ561">
        <v>0</v>
      </c>
      <c r="AR561" t="s">
        <v>4242</v>
      </c>
      <c r="AS561">
        <v>89800000</v>
      </c>
      <c r="AT561">
        <v>0</v>
      </c>
      <c r="AW561">
        <v>0</v>
      </c>
      <c r="AZ561">
        <v>0</v>
      </c>
      <c r="BC561">
        <v>0</v>
      </c>
      <c r="BO561">
        <v>0</v>
      </c>
      <c r="BP561">
        <v>0</v>
      </c>
      <c r="BQ561">
        <v>0</v>
      </c>
      <c r="BR561">
        <v>0</v>
      </c>
      <c r="BS561">
        <v>0</v>
      </c>
      <c r="BT561">
        <v>0</v>
      </c>
      <c r="BU561">
        <v>1</v>
      </c>
      <c r="BV561">
        <v>0</v>
      </c>
      <c r="BW561">
        <v>0</v>
      </c>
      <c r="BX561">
        <v>0</v>
      </c>
      <c r="BY561">
        <v>0</v>
      </c>
      <c r="BZ561">
        <v>0</v>
      </c>
      <c r="CA561">
        <v>0</v>
      </c>
      <c r="CB561">
        <v>0</v>
      </c>
      <c r="CC561">
        <v>0</v>
      </c>
      <c r="CD561">
        <v>0</v>
      </c>
      <c r="CE561">
        <v>0</v>
      </c>
      <c r="CF561">
        <v>0</v>
      </c>
      <c r="CG561">
        <v>1</v>
      </c>
      <c r="CH561">
        <v>1</v>
      </c>
      <c r="CI561">
        <v>0</v>
      </c>
      <c r="CJ561">
        <v>0</v>
      </c>
      <c r="CK561">
        <v>0</v>
      </c>
      <c r="CL561">
        <v>0</v>
      </c>
      <c r="CM561">
        <v>0</v>
      </c>
      <c r="CN561">
        <v>0</v>
      </c>
      <c r="CO561">
        <v>0</v>
      </c>
      <c r="CP561">
        <v>0</v>
      </c>
      <c r="CQ561">
        <v>0</v>
      </c>
    </row>
    <row r="562" spans="1:95" hidden="1">
      <c r="A562" t="s">
        <v>4243</v>
      </c>
      <c r="B562" t="s">
        <v>4170</v>
      </c>
      <c r="C562" t="s">
        <v>4170</v>
      </c>
      <c r="D562" t="s">
        <v>4170</v>
      </c>
      <c r="E562" t="s">
        <v>190</v>
      </c>
      <c r="F562" t="s">
        <v>4244</v>
      </c>
      <c r="G562">
        <v>300</v>
      </c>
      <c r="H562">
        <v>3.33</v>
      </c>
      <c r="I562">
        <f t="shared" si="8"/>
        <v>999</v>
      </c>
      <c r="J562">
        <v>14.979899700000001</v>
      </c>
      <c r="K562">
        <v>102.1</v>
      </c>
      <c r="M562" t="s">
        <v>4245</v>
      </c>
      <c r="N562" t="s">
        <v>4246</v>
      </c>
      <c r="O562" t="s">
        <v>4247</v>
      </c>
      <c r="P562" t="s">
        <v>4248</v>
      </c>
      <c r="R562" t="s">
        <v>3089</v>
      </c>
      <c r="S562" t="s">
        <v>4249</v>
      </c>
      <c r="T562" t="s">
        <v>4190</v>
      </c>
      <c r="X562" t="s">
        <v>1007</v>
      </c>
      <c r="Y562" t="s">
        <v>4250</v>
      </c>
      <c r="Z562" t="s">
        <v>123</v>
      </c>
      <c r="AB562" t="s">
        <v>4247</v>
      </c>
      <c r="AC562" t="s">
        <v>112</v>
      </c>
      <c r="AD562" t="s">
        <v>4251</v>
      </c>
      <c r="AE562">
        <v>0</v>
      </c>
      <c r="AH562" t="s">
        <v>4252</v>
      </c>
      <c r="AM562" t="s">
        <v>4253</v>
      </c>
      <c r="AQ562">
        <v>0</v>
      </c>
      <c r="AR562" t="s">
        <v>1007</v>
      </c>
      <c r="AS562">
        <v>4762250</v>
      </c>
      <c r="AT562">
        <v>0</v>
      </c>
      <c r="AW562">
        <v>0</v>
      </c>
      <c r="AZ562">
        <v>0</v>
      </c>
      <c r="BC562">
        <v>0</v>
      </c>
      <c r="BO562">
        <v>0</v>
      </c>
      <c r="BP562">
        <v>0</v>
      </c>
      <c r="BQ562">
        <v>0</v>
      </c>
      <c r="BR562">
        <v>0</v>
      </c>
      <c r="BS562">
        <v>0</v>
      </c>
      <c r="BT562">
        <v>0</v>
      </c>
      <c r="BU562">
        <v>1</v>
      </c>
      <c r="BV562">
        <v>0</v>
      </c>
      <c r="BW562">
        <v>0</v>
      </c>
      <c r="BX562">
        <v>0</v>
      </c>
      <c r="BY562">
        <v>0</v>
      </c>
      <c r="BZ562">
        <v>0</v>
      </c>
      <c r="CA562">
        <v>0</v>
      </c>
      <c r="CB562">
        <v>0</v>
      </c>
      <c r="CC562">
        <v>0</v>
      </c>
      <c r="CD562">
        <v>0</v>
      </c>
      <c r="CE562">
        <v>0</v>
      </c>
      <c r="CF562">
        <v>0</v>
      </c>
      <c r="CG562">
        <v>0</v>
      </c>
      <c r="CH562">
        <v>1</v>
      </c>
      <c r="CI562">
        <v>0</v>
      </c>
      <c r="CJ562">
        <v>0</v>
      </c>
      <c r="CK562">
        <v>0</v>
      </c>
      <c r="CL562">
        <v>0</v>
      </c>
      <c r="CM562">
        <v>0</v>
      </c>
      <c r="CN562">
        <v>0</v>
      </c>
      <c r="CO562">
        <v>0</v>
      </c>
      <c r="CP562">
        <v>0</v>
      </c>
      <c r="CQ562">
        <v>0</v>
      </c>
    </row>
    <row r="563" spans="1:95" hidden="1">
      <c r="A563" t="s">
        <v>4254</v>
      </c>
      <c r="B563" t="s">
        <v>904</v>
      </c>
      <c r="C563" t="s">
        <v>85</v>
      </c>
      <c r="D563" t="s">
        <v>85</v>
      </c>
      <c r="E563" t="s">
        <v>190</v>
      </c>
      <c r="F563" t="s">
        <v>4255</v>
      </c>
      <c r="G563">
        <v>36000</v>
      </c>
      <c r="H563">
        <v>0.37</v>
      </c>
      <c r="I563">
        <f t="shared" si="8"/>
        <v>13320</v>
      </c>
      <c r="J563">
        <v>0</v>
      </c>
      <c r="K563">
        <v>0</v>
      </c>
      <c r="M563" t="s">
        <v>116</v>
      </c>
      <c r="O563" t="s">
        <v>4256</v>
      </c>
      <c r="P563" t="s">
        <v>1007</v>
      </c>
      <c r="R563" t="s">
        <v>1364</v>
      </c>
      <c r="S563" t="s">
        <v>4257</v>
      </c>
      <c r="T563" t="s">
        <v>4258</v>
      </c>
      <c r="X563" t="s">
        <v>1007</v>
      </c>
      <c r="Y563" t="s">
        <v>4259</v>
      </c>
      <c r="AC563" t="s">
        <v>112</v>
      </c>
      <c r="AD563" t="s">
        <v>4259</v>
      </c>
      <c r="AE563">
        <v>0</v>
      </c>
      <c r="AH563" t="s">
        <v>1977</v>
      </c>
      <c r="AQ563">
        <v>0</v>
      </c>
      <c r="AS563">
        <v>0</v>
      </c>
      <c r="AT563">
        <v>0</v>
      </c>
      <c r="AW563">
        <v>0</v>
      </c>
      <c r="AZ563">
        <v>0</v>
      </c>
      <c r="BC563">
        <v>0</v>
      </c>
      <c r="BO563">
        <v>0</v>
      </c>
      <c r="BP563">
        <v>0</v>
      </c>
      <c r="BQ563">
        <v>0</v>
      </c>
      <c r="BR563">
        <v>0</v>
      </c>
      <c r="BS563">
        <v>0</v>
      </c>
      <c r="BT563">
        <v>0</v>
      </c>
      <c r="BU563">
        <v>0</v>
      </c>
      <c r="BV563">
        <v>0</v>
      </c>
      <c r="BW563">
        <v>0</v>
      </c>
      <c r="BX563">
        <v>0</v>
      </c>
      <c r="BY563">
        <v>1</v>
      </c>
      <c r="BZ563">
        <v>0</v>
      </c>
      <c r="CA563">
        <v>0</v>
      </c>
      <c r="CB563">
        <v>0</v>
      </c>
      <c r="CC563">
        <v>0</v>
      </c>
      <c r="CD563">
        <v>0</v>
      </c>
      <c r="CE563">
        <v>0</v>
      </c>
      <c r="CF563">
        <v>0</v>
      </c>
      <c r="CG563">
        <v>0</v>
      </c>
      <c r="CH563">
        <v>0</v>
      </c>
      <c r="CI563">
        <v>0</v>
      </c>
      <c r="CJ563">
        <v>0</v>
      </c>
      <c r="CK563">
        <v>0</v>
      </c>
      <c r="CL563">
        <v>0</v>
      </c>
      <c r="CM563">
        <v>0</v>
      </c>
      <c r="CN563">
        <v>0</v>
      </c>
      <c r="CO563">
        <v>0</v>
      </c>
      <c r="CP563">
        <v>0</v>
      </c>
      <c r="CQ563">
        <v>0</v>
      </c>
    </row>
    <row r="564" spans="1:95" hidden="1">
      <c r="A564" t="s">
        <v>4260</v>
      </c>
      <c r="B564" t="s">
        <v>904</v>
      </c>
      <c r="C564" t="s">
        <v>1349</v>
      </c>
      <c r="D564" t="s">
        <v>1349</v>
      </c>
      <c r="E564" t="s">
        <v>146</v>
      </c>
      <c r="F564" t="s">
        <v>4261</v>
      </c>
      <c r="G564">
        <v>2000</v>
      </c>
      <c r="H564">
        <v>0</v>
      </c>
      <c r="I564">
        <f t="shared" si="8"/>
        <v>0</v>
      </c>
      <c r="J564">
        <v>40.019230700000001</v>
      </c>
      <c r="K564">
        <v>-82.88</v>
      </c>
      <c r="M564" t="s">
        <v>225</v>
      </c>
      <c r="O564" t="s">
        <v>4262</v>
      </c>
      <c r="P564" t="s">
        <v>1623</v>
      </c>
      <c r="R564" t="s">
        <v>107</v>
      </c>
      <c r="S564" t="s">
        <v>4263</v>
      </c>
      <c r="U564" t="s">
        <v>4264</v>
      </c>
      <c r="X564" t="s">
        <v>376</v>
      </c>
      <c r="Z564" t="s">
        <v>92</v>
      </c>
      <c r="AC564" t="s">
        <v>112</v>
      </c>
      <c r="AD564" t="s">
        <v>4265</v>
      </c>
      <c r="AE564">
        <v>0</v>
      </c>
      <c r="AQ564">
        <v>0</v>
      </c>
      <c r="AS564">
        <v>0</v>
      </c>
      <c r="AT564">
        <v>0</v>
      </c>
      <c r="AW564">
        <v>0</v>
      </c>
      <c r="AZ564">
        <v>0</v>
      </c>
      <c r="BC564">
        <v>0</v>
      </c>
      <c r="BO564">
        <v>0</v>
      </c>
      <c r="BP564">
        <v>0</v>
      </c>
      <c r="BQ564">
        <v>0</v>
      </c>
      <c r="BR564">
        <v>0</v>
      </c>
      <c r="BS564">
        <v>0</v>
      </c>
      <c r="BT564">
        <v>0</v>
      </c>
      <c r="BU564">
        <v>1</v>
      </c>
      <c r="BV564">
        <v>0</v>
      </c>
      <c r="BW564">
        <v>0</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row>
    <row r="565" spans="1:95" hidden="1">
      <c r="A565" t="s">
        <v>4266</v>
      </c>
      <c r="B565" t="s">
        <v>4170</v>
      </c>
      <c r="C565" t="s">
        <v>4170</v>
      </c>
      <c r="D565" t="s">
        <v>4170</v>
      </c>
      <c r="E565" t="s">
        <v>146</v>
      </c>
      <c r="F565" t="s">
        <v>4267</v>
      </c>
      <c r="G565">
        <v>6000</v>
      </c>
      <c r="H565">
        <v>0</v>
      </c>
      <c r="I565">
        <f t="shared" si="8"/>
        <v>0</v>
      </c>
      <c r="J565">
        <v>53</v>
      </c>
      <c r="K565">
        <v>8</v>
      </c>
      <c r="M565" t="s">
        <v>1261</v>
      </c>
      <c r="O565" t="s">
        <v>4268</v>
      </c>
      <c r="P565" t="s">
        <v>4269</v>
      </c>
      <c r="Q565">
        <v>49757</v>
      </c>
      <c r="R565" t="s">
        <v>303</v>
      </c>
      <c r="S565" t="s">
        <v>4270</v>
      </c>
      <c r="U565" t="s">
        <v>4271</v>
      </c>
      <c r="X565" t="s">
        <v>1007</v>
      </c>
      <c r="AC565" t="s">
        <v>124</v>
      </c>
      <c r="AD565" t="s">
        <v>4272</v>
      </c>
      <c r="AE565">
        <v>0</v>
      </c>
      <c r="AH565" t="s">
        <v>4273</v>
      </c>
      <c r="AL565" t="s">
        <v>4274</v>
      </c>
      <c r="AM565" t="s">
        <v>4275</v>
      </c>
      <c r="AQ565">
        <v>0</v>
      </c>
      <c r="AS565">
        <v>0</v>
      </c>
      <c r="AT565">
        <v>0</v>
      </c>
      <c r="AW565">
        <v>0</v>
      </c>
      <c r="AZ565">
        <v>0</v>
      </c>
      <c r="BC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1</v>
      </c>
      <c r="CI565">
        <v>0</v>
      </c>
      <c r="CJ565">
        <v>0</v>
      </c>
      <c r="CK565">
        <v>0</v>
      </c>
      <c r="CL565">
        <v>0</v>
      </c>
      <c r="CM565">
        <v>0</v>
      </c>
      <c r="CN565">
        <v>0</v>
      </c>
      <c r="CO565">
        <v>0</v>
      </c>
      <c r="CP565">
        <v>0</v>
      </c>
      <c r="CQ565">
        <v>0</v>
      </c>
    </row>
    <row r="566" spans="1:95" hidden="1">
      <c r="A566" t="s">
        <v>4276</v>
      </c>
      <c r="B566" t="s">
        <v>904</v>
      </c>
      <c r="C566" t="s">
        <v>826</v>
      </c>
      <c r="D566" t="s">
        <v>826</v>
      </c>
      <c r="E566" t="s">
        <v>146</v>
      </c>
      <c r="F566" t="s">
        <v>4277</v>
      </c>
      <c r="G566">
        <v>1400</v>
      </c>
      <c r="H566">
        <v>3.78</v>
      </c>
      <c r="I566">
        <f t="shared" si="8"/>
        <v>5292</v>
      </c>
      <c r="J566">
        <v>-15.908778399999999</v>
      </c>
      <c r="K566">
        <v>144.85</v>
      </c>
      <c r="M566" t="s">
        <v>4278</v>
      </c>
      <c r="N566" t="s">
        <v>4279</v>
      </c>
      <c r="O566" t="s">
        <v>1125</v>
      </c>
      <c r="P566" t="s">
        <v>1126</v>
      </c>
      <c r="Q566">
        <v>4871</v>
      </c>
      <c r="R566" t="s">
        <v>636</v>
      </c>
      <c r="S566" t="s">
        <v>4280</v>
      </c>
      <c r="T566" t="s">
        <v>4281</v>
      </c>
      <c r="U566" t="s">
        <v>4282</v>
      </c>
      <c r="V566" t="s">
        <v>3860</v>
      </c>
      <c r="X566" t="s">
        <v>1007</v>
      </c>
      <c r="Y566" t="s">
        <v>1310</v>
      </c>
      <c r="Z566" t="s">
        <v>307</v>
      </c>
      <c r="AB566" t="s">
        <v>4283</v>
      </c>
      <c r="AC566" t="s">
        <v>124</v>
      </c>
      <c r="AD566" t="s">
        <v>4284</v>
      </c>
      <c r="AE566">
        <v>0</v>
      </c>
      <c r="AH566" t="s">
        <v>4285</v>
      </c>
      <c r="AI566" t="s">
        <v>4285</v>
      </c>
      <c r="AJ566" t="s">
        <v>4284</v>
      </c>
      <c r="AL566" t="s">
        <v>4284</v>
      </c>
      <c r="AM566" t="s">
        <v>4284</v>
      </c>
      <c r="AQ566">
        <v>0</v>
      </c>
      <c r="AR566" t="s">
        <v>1007</v>
      </c>
      <c r="AS566">
        <v>42500000</v>
      </c>
      <c r="AT566">
        <v>0</v>
      </c>
      <c r="AU566" t="s">
        <v>267</v>
      </c>
      <c r="AV566" t="s">
        <v>3976</v>
      </c>
      <c r="AW566">
        <v>17400000</v>
      </c>
      <c r="AX566" t="s">
        <v>4286</v>
      </c>
      <c r="AZ566">
        <v>0</v>
      </c>
      <c r="BC566">
        <v>0</v>
      </c>
      <c r="BD566" t="s">
        <v>4287</v>
      </c>
      <c r="BO566">
        <v>0</v>
      </c>
      <c r="BP566">
        <v>0</v>
      </c>
      <c r="BQ566">
        <v>0</v>
      </c>
      <c r="BR566">
        <v>0</v>
      </c>
      <c r="BS566">
        <v>0</v>
      </c>
      <c r="BT566">
        <v>0</v>
      </c>
      <c r="BU566">
        <v>1</v>
      </c>
      <c r="BV566">
        <v>0</v>
      </c>
      <c r="BW566">
        <v>0</v>
      </c>
      <c r="BX566">
        <v>0</v>
      </c>
      <c r="BY566">
        <v>0</v>
      </c>
      <c r="BZ566">
        <v>1</v>
      </c>
      <c r="CA566">
        <v>0</v>
      </c>
      <c r="CB566">
        <v>0</v>
      </c>
      <c r="CC566">
        <v>1</v>
      </c>
      <c r="CD566">
        <v>0</v>
      </c>
      <c r="CE566">
        <v>0</v>
      </c>
      <c r="CF566">
        <v>0</v>
      </c>
      <c r="CG566">
        <v>1</v>
      </c>
      <c r="CH566">
        <v>1</v>
      </c>
      <c r="CI566">
        <v>0</v>
      </c>
      <c r="CJ566">
        <v>0</v>
      </c>
      <c r="CK566">
        <v>0</v>
      </c>
      <c r="CL566">
        <v>0</v>
      </c>
      <c r="CM566">
        <v>0</v>
      </c>
      <c r="CN566">
        <v>0</v>
      </c>
      <c r="CO566">
        <v>0</v>
      </c>
      <c r="CP566">
        <v>0</v>
      </c>
      <c r="CQ566">
        <v>0</v>
      </c>
    </row>
    <row r="567" spans="1:95" hidden="1">
      <c r="A567" t="s">
        <v>4288</v>
      </c>
      <c r="B567" t="s">
        <v>904</v>
      </c>
      <c r="C567" t="s">
        <v>904</v>
      </c>
      <c r="D567" t="s">
        <v>826</v>
      </c>
      <c r="E567" t="s">
        <v>146</v>
      </c>
      <c r="F567" t="s">
        <v>4289</v>
      </c>
      <c r="G567">
        <v>2000</v>
      </c>
      <c r="H567">
        <v>1</v>
      </c>
      <c r="I567">
        <f t="shared" si="8"/>
        <v>2000</v>
      </c>
      <c r="J567">
        <v>-30.562063699999999</v>
      </c>
      <c r="K567">
        <v>136.9</v>
      </c>
      <c r="M567" t="s">
        <v>679</v>
      </c>
      <c r="O567" t="s">
        <v>4137</v>
      </c>
      <c r="P567" t="s">
        <v>967</v>
      </c>
      <c r="R567" t="s">
        <v>636</v>
      </c>
      <c r="S567" t="s">
        <v>4138</v>
      </c>
      <c r="T567" t="s">
        <v>4281</v>
      </c>
      <c r="U567" t="s">
        <v>4177</v>
      </c>
      <c r="V567" t="s">
        <v>4140</v>
      </c>
      <c r="X567" t="s">
        <v>4141</v>
      </c>
      <c r="AB567" t="s">
        <v>4290</v>
      </c>
      <c r="AC567" t="s">
        <v>95</v>
      </c>
      <c r="AD567" t="s">
        <v>1131</v>
      </c>
      <c r="AE567">
        <v>0</v>
      </c>
      <c r="AH567" t="s">
        <v>3862</v>
      </c>
      <c r="AK567" t="s">
        <v>4143</v>
      </c>
      <c r="AL567" t="s">
        <v>4144</v>
      </c>
      <c r="AM567" t="s">
        <v>4145</v>
      </c>
      <c r="AN567" t="s">
        <v>4291</v>
      </c>
      <c r="AQ567">
        <v>0</v>
      </c>
      <c r="AS567">
        <v>0</v>
      </c>
      <c r="AT567">
        <v>0</v>
      </c>
      <c r="AW567">
        <v>0</v>
      </c>
      <c r="AZ567">
        <v>0</v>
      </c>
      <c r="BC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1</v>
      </c>
      <c r="CH567">
        <v>1</v>
      </c>
      <c r="CI567">
        <v>0</v>
      </c>
      <c r="CJ567">
        <v>0</v>
      </c>
      <c r="CK567">
        <v>0</v>
      </c>
      <c r="CL567">
        <v>0</v>
      </c>
      <c r="CM567">
        <v>0</v>
      </c>
      <c r="CN567">
        <v>0</v>
      </c>
      <c r="CO567">
        <v>0</v>
      </c>
      <c r="CP567">
        <v>0</v>
      </c>
      <c r="CQ567">
        <v>0</v>
      </c>
    </row>
    <row r="568" spans="1:95" hidden="1">
      <c r="A568" t="s">
        <v>4292</v>
      </c>
      <c r="B568" t="s">
        <v>904</v>
      </c>
      <c r="C568" t="s">
        <v>826</v>
      </c>
      <c r="D568" t="s">
        <v>826</v>
      </c>
      <c r="E568" t="s">
        <v>146</v>
      </c>
      <c r="F568" t="s">
        <v>4293</v>
      </c>
      <c r="G568">
        <v>4000</v>
      </c>
      <c r="H568">
        <v>0.42</v>
      </c>
      <c r="I568">
        <f t="shared" si="8"/>
        <v>1680</v>
      </c>
      <c r="J568">
        <v>33.7513419</v>
      </c>
      <c r="K568">
        <v>-117.99</v>
      </c>
      <c r="M568" t="s">
        <v>116</v>
      </c>
      <c r="O568" t="s">
        <v>4294</v>
      </c>
      <c r="P568" t="s">
        <v>214</v>
      </c>
      <c r="R568" t="s">
        <v>107</v>
      </c>
      <c r="S568" t="s">
        <v>4295</v>
      </c>
      <c r="U568" t="s">
        <v>2053</v>
      </c>
      <c r="X568" t="s">
        <v>218</v>
      </c>
      <c r="Y568" t="s">
        <v>322</v>
      </c>
      <c r="Z568" t="s">
        <v>92</v>
      </c>
      <c r="AC568" t="s">
        <v>112</v>
      </c>
      <c r="AD568" t="s">
        <v>322</v>
      </c>
      <c r="AE568">
        <v>0</v>
      </c>
      <c r="AH568" t="s">
        <v>4296</v>
      </c>
      <c r="AQ568">
        <v>0</v>
      </c>
      <c r="AR568" t="s">
        <v>1007</v>
      </c>
      <c r="AS568">
        <v>0</v>
      </c>
      <c r="AT568">
        <v>0</v>
      </c>
      <c r="AW568">
        <v>0</v>
      </c>
      <c r="AZ568">
        <v>0</v>
      </c>
      <c r="BC568">
        <v>0</v>
      </c>
      <c r="BO568">
        <v>0</v>
      </c>
      <c r="BP568">
        <v>0</v>
      </c>
      <c r="BQ568">
        <v>0</v>
      </c>
      <c r="BR568">
        <v>0</v>
      </c>
      <c r="BS568">
        <v>0</v>
      </c>
      <c r="BT568">
        <v>0</v>
      </c>
      <c r="BU568">
        <v>0</v>
      </c>
      <c r="BV568">
        <v>0</v>
      </c>
      <c r="BW568">
        <v>0</v>
      </c>
      <c r="BX568">
        <v>0</v>
      </c>
      <c r="BY568">
        <v>1</v>
      </c>
      <c r="BZ568">
        <v>0</v>
      </c>
      <c r="CA568">
        <v>0</v>
      </c>
      <c r="CB568">
        <v>0</v>
      </c>
      <c r="CC568">
        <v>0</v>
      </c>
      <c r="CD568">
        <v>0</v>
      </c>
      <c r="CE568">
        <v>0</v>
      </c>
      <c r="CF568">
        <v>0</v>
      </c>
      <c r="CG568">
        <v>0</v>
      </c>
      <c r="CH568">
        <v>0</v>
      </c>
      <c r="CI568">
        <v>0</v>
      </c>
      <c r="CJ568">
        <v>0</v>
      </c>
      <c r="CK568">
        <v>0</v>
      </c>
      <c r="CL568">
        <v>0</v>
      </c>
      <c r="CM568">
        <v>0</v>
      </c>
      <c r="CN568">
        <v>0</v>
      </c>
      <c r="CO568">
        <v>0</v>
      </c>
      <c r="CP568">
        <v>0</v>
      </c>
      <c r="CQ568">
        <v>0</v>
      </c>
    </row>
    <row r="569" spans="1:95" hidden="1">
      <c r="A569" t="s">
        <v>4297</v>
      </c>
      <c r="B569" t="s">
        <v>904</v>
      </c>
      <c r="C569" t="s">
        <v>826</v>
      </c>
      <c r="D569" t="s">
        <v>826</v>
      </c>
      <c r="E569" t="s">
        <v>146</v>
      </c>
      <c r="F569" t="s">
        <v>4298</v>
      </c>
      <c r="G569">
        <v>500</v>
      </c>
      <c r="H569">
        <v>0.25</v>
      </c>
      <c r="I569">
        <f t="shared" si="8"/>
        <v>125</v>
      </c>
      <c r="J569">
        <v>30.5483388</v>
      </c>
      <c r="K569">
        <v>119.77</v>
      </c>
      <c r="M569" t="s">
        <v>4299</v>
      </c>
      <c r="N569" t="s">
        <v>4300</v>
      </c>
      <c r="O569" t="s">
        <v>3577</v>
      </c>
      <c r="P569" t="s">
        <v>1740</v>
      </c>
      <c r="R569" t="s">
        <v>137</v>
      </c>
      <c r="S569" t="s">
        <v>4301</v>
      </c>
      <c r="U569" t="s">
        <v>4302</v>
      </c>
      <c r="X569" t="s">
        <v>1007</v>
      </c>
      <c r="Y569" t="s">
        <v>4303</v>
      </c>
      <c r="Z569" t="s">
        <v>92</v>
      </c>
      <c r="AB569" t="s">
        <v>4304</v>
      </c>
      <c r="AC569" t="s">
        <v>95</v>
      </c>
      <c r="AD569" t="s">
        <v>4305</v>
      </c>
      <c r="AE569">
        <v>0</v>
      </c>
      <c r="AH569" t="s">
        <v>4306</v>
      </c>
      <c r="AQ569">
        <v>0</v>
      </c>
      <c r="AR569" t="s">
        <v>1007</v>
      </c>
      <c r="AS569">
        <v>0</v>
      </c>
      <c r="AT569">
        <v>0</v>
      </c>
      <c r="AW569">
        <v>0</v>
      </c>
      <c r="AZ569">
        <v>0</v>
      </c>
      <c r="BC569">
        <v>0</v>
      </c>
      <c r="BO569">
        <v>0</v>
      </c>
      <c r="BP569">
        <v>0</v>
      </c>
      <c r="BQ569">
        <v>0</v>
      </c>
      <c r="BR569">
        <v>0</v>
      </c>
      <c r="BS569">
        <v>0</v>
      </c>
      <c r="BT569">
        <v>0</v>
      </c>
      <c r="BU569">
        <v>0</v>
      </c>
      <c r="BV569">
        <v>0</v>
      </c>
      <c r="BW569">
        <v>0</v>
      </c>
      <c r="BX569">
        <v>0</v>
      </c>
      <c r="BY569">
        <v>0</v>
      </c>
      <c r="BZ569">
        <v>0</v>
      </c>
      <c r="CA569">
        <v>0</v>
      </c>
      <c r="CB569">
        <v>0</v>
      </c>
      <c r="CC569">
        <v>1</v>
      </c>
      <c r="CD569">
        <v>0</v>
      </c>
      <c r="CE569">
        <v>1</v>
      </c>
      <c r="CF569">
        <v>0</v>
      </c>
      <c r="CG569">
        <v>0</v>
      </c>
      <c r="CH569">
        <v>0</v>
      </c>
      <c r="CI569">
        <v>0</v>
      </c>
      <c r="CJ569">
        <v>0</v>
      </c>
      <c r="CK569">
        <v>0</v>
      </c>
      <c r="CL569">
        <v>0</v>
      </c>
      <c r="CM569">
        <v>1</v>
      </c>
      <c r="CN569">
        <v>1</v>
      </c>
      <c r="CO569">
        <v>0</v>
      </c>
      <c r="CP569">
        <v>0</v>
      </c>
      <c r="CQ569">
        <v>0</v>
      </c>
    </row>
    <row r="570" spans="1:95" hidden="1">
      <c r="A570" t="s">
        <v>4307</v>
      </c>
      <c r="B570" t="s">
        <v>904</v>
      </c>
      <c r="C570" t="s">
        <v>904</v>
      </c>
      <c r="D570" t="s">
        <v>826</v>
      </c>
      <c r="E570" t="s">
        <v>146</v>
      </c>
      <c r="F570" t="s">
        <v>4308</v>
      </c>
      <c r="G570">
        <v>1500</v>
      </c>
      <c r="H570">
        <v>2</v>
      </c>
      <c r="I570">
        <f t="shared" si="8"/>
        <v>3000</v>
      </c>
      <c r="J570">
        <v>33.674252000000003</v>
      </c>
      <c r="K570">
        <v>-117.84</v>
      </c>
      <c r="M570" t="s">
        <v>3987</v>
      </c>
      <c r="N570" t="s">
        <v>4309</v>
      </c>
      <c r="O570" t="s">
        <v>1225</v>
      </c>
      <c r="P570" t="s">
        <v>214</v>
      </c>
      <c r="Q570">
        <v>92612</v>
      </c>
      <c r="R570" t="s">
        <v>107</v>
      </c>
      <c r="S570" t="s">
        <v>4310</v>
      </c>
      <c r="T570" t="s">
        <v>4311</v>
      </c>
      <c r="U570" t="s">
        <v>1220</v>
      </c>
      <c r="X570" t="s">
        <v>218</v>
      </c>
      <c r="Y570" t="s">
        <v>322</v>
      </c>
      <c r="Z570" t="s">
        <v>92</v>
      </c>
      <c r="AA570" t="s">
        <v>164</v>
      </c>
      <c r="AC570" t="s">
        <v>95</v>
      </c>
      <c r="AD570" t="s">
        <v>1205</v>
      </c>
      <c r="AE570">
        <v>0</v>
      </c>
      <c r="AH570" t="s">
        <v>1205</v>
      </c>
      <c r="AL570" t="s">
        <v>4312</v>
      </c>
      <c r="AQ570">
        <v>0</v>
      </c>
      <c r="AS570">
        <v>0</v>
      </c>
      <c r="AT570">
        <v>0</v>
      </c>
      <c r="AW570">
        <v>0</v>
      </c>
      <c r="AZ570">
        <v>0</v>
      </c>
      <c r="BC570">
        <v>0</v>
      </c>
      <c r="BO570">
        <v>0</v>
      </c>
      <c r="BP570">
        <v>1</v>
      </c>
      <c r="BQ570">
        <v>0</v>
      </c>
      <c r="BR570">
        <v>0</v>
      </c>
      <c r="BS570">
        <v>1</v>
      </c>
      <c r="BT570">
        <v>0</v>
      </c>
      <c r="BU570">
        <v>1</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row>
    <row r="571" spans="1:95" hidden="1">
      <c r="A571" t="s">
        <v>4313</v>
      </c>
      <c r="B571" t="s">
        <v>904</v>
      </c>
      <c r="C571" t="s">
        <v>904</v>
      </c>
      <c r="D571" t="s">
        <v>826</v>
      </c>
      <c r="E571" t="s">
        <v>146</v>
      </c>
      <c r="F571" t="s">
        <v>4314</v>
      </c>
      <c r="G571">
        <v>1000</v>
      </c>
      <c r="H571">
        <v>6</v>
      </c>
      <c r="I571">
        <f t="shared" si="8"/>
        <v>6000</v>
      </c>
      <c r="J571">
        <v>33.783060800000001</v>
      </c>
      <c r="K571">
        <v>-118.11</v>
      </c>
      <c r="M571" t="s">
        <v>4315</v>
      </c>
      <c r="N571" t="s">
        <v>4316</v>
      </c>
      <c r="O571" t="s">
        <v>4317</v>
      </c>
      <c r="P571" t="s">
        <v>214</v>
      </c>
      <c r="Q571">
        <v>90840</v>
      </c>
      <c r="R571" t="s">
        <v>107</v>
      </c>
      <c r="S571" t="s">
        <v>4318</v>
      </c>
      <c r="T571" t="s">
        <v>4311</v>
      </c>
      <c r="U571" t="s">
        <v>1040</v>
      </c>
      <c r="V571" t="s">
        <v>1265</v>
      </c>
      <c r="X571" t="s">
        <v>218</v>
      </c>
      <c r="Y571" t="s">
        <v>322</v>
      </c>
      <c r="Z571" t="s">
        <v>92</v>
      </c>
      <c r="AA571" t="s">
        <v>164</v>
      </c>
      <c r="AC571" t="s">
        <v>95</v>
      </c>
      <c r="AD571" t="s">
        <v>1423</v>
      </c>
      <c r="AE571">
        <v>0</v>
      </c>
      <c r="AH571" t="s">
        <v>1076</v>
      </c>
      <c r="AI571" t="s">
        <v>1229</v>
      </c>
      <c r="AJ571" t="s">
        <v>1228</v>
      </c>
      <c r="AQ571">
        <v>0</v>
      </c>
      <c r="AR571" t="s">
        <v>4319</v>
      </c>
      <c r="AS571">
        <v>0</v>
      </c>
      <c r="AT571">
        <v>0</v>
      </c>
      <c r="AW571">
        <v>0</v>
      </c>
      <c r="AZ571">
        <v>0</v>
      </c>
      <c r="BC571">
        <v>0</v>
      </c>
      <c r="BO571">
        <v>0</v>
      </c>
      <c r="BP571">
        <v>0</v>
      </c>
      <c r="BQ571">
        <v>0</v>
      </c>
      <c r="BR571">
        <v>0</v>
      </c>
      <c r="BS571">
        <v>1</v>
      </c>
      <c r="BT571">
        <v>0</v>
      </c>
      <c r="BU571">
        <v>1</v>
      </c>
      <c r="BV571">
        <v>1</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row>
    <row r="572" spans="1:95" hidden="1">
      <c r="A572" t="s">
        <v>4320</v>
      </c>
      <c r="B572" t="s">
        <v>4170</v>
      </c>
      <c r="C572" t="s">
        <v>4170</v>
      </c>
      <c r="D572" t="s">
        <v>4170</v>
      </c>
      <c r="E572" t="s">
        <v>146</v>
      </c>
      <c r="F572" t="s">
        <v>4321</v>
      </c>
      <c r="G572">
        <v>6000</v>
      </c>
      <c r="H572">
        <v>4.33</v>
      </c>
      <c r="I572">
        <f t="shared" si="8"/>
        <v>25980</v>
      </c>
      <c r="J572">
        <v>49.992861699999999</v>
      </c>
      <c r="K572">
        <v>8.25</v>
      </c>
      <c r="M572" t="s">
        <v>4322</v>
      </c>
      <c r="O572" t="s">
        <v>4323</v>
      </c>
      <c r="P572" t="s">
        <v>1164</v>
      </c>
      <c r="R572" t="s">
        <v>303</v>
      </c>
      <c r="S572" t="s">
        <v>4324</v>
      </c>
      <c r="T572" t="s">
        <v>4325</v>
      </c>
      <c r="U572" t="s">
        <v>4326</v>
      </c>
      <c r="V572" t="s">
        <v>4327</v>
      </c>
      <c r="X572" t="s">
        <v>1007</v>
      </c>
      <c r="Y572" t="s">
        <v>4328</v>
      </c>
      <c r="Z572" t="s">
        <v>307</v>
      </c>
      <c r="AA572" t="s">
        <v>518</v>
      </c>
      <c r="AB572" t="s">
        <v>4329</v>
      </c>
      <c r="AC572" t="s">
        <v>112</v>
      </c>
      <c r="AD572" t="s">
        <v>4330</v>
      </c>
      <c r="AE572">
        <v>0</v>
      </c>
      <c r="AF572" t="s">
        <v>4331</v>
      </c>
      <c r="AH572" t="s">
        <v>4332</v>
      </c>
      <c r="AQ572">
        <v>0</v>
      </c>
      <c r="AS572">
        <v>19000000</v>
      </c>
      <c r="AT572">
        <v>0</v>
      </c>
      <c r="AU572" t="s">
        <v>234</v>
      </c>
      <c r="AV572" t="s">
        <v>4333</v>
      </c>
      <c r="AW572">
        <v>0</v>
      </c>
      <c r="AZ572">
        <v>0</v>
      </c>
      <c r="BC572">
        <v>0</v>
      </c>
      <c r="BD572" t="s">
        <v>4334</v>
      </c>
      <c r="BO572">
        <v>0</v>
      </c>
      <c r="BP572">
        <v>1</v>
      </c>
      <c r="BQ572">
        <v>0</v>
      </c>
      <c r="BR572">
        <v>0</v>
      </c>
      <c r="BS572">
        <v>0</v>
      </c>
      <c r="BT572">
        <v>0</v>
      </c>
      <c r="BU572">
        <v>0</v>
      </c>
      <c r="BV572">
        <v>0</v>
      </c>
      <c r="BW572">
        <v>0</v>
      </c>
      <c r="BX572">
        <v>0</v>
      </c>
      <c r="BY572">
        <v>0</v>
      </c>
      <c r="BZ572">
        <v>0</v>
      </c>
      <c r="CA572">
        <v>0</v>
      </c>
      <c r="CB572">
        <v>1</v>
      </c>
      <c r="CC572">
        <v>0</v>
      </c>
      <c r="CD572">
        <v>0</v>
      </c>
      <c r="CE572">
        <v>0</v>
      </c>
      <c r="CF572">
        <v>1</v>
      </c>
      <c r="CG572">
        <v>1</v>
      </c>
      <c r="CH572">
        <v>0</v>
      </c>
      <c r="CI572">
        <v>0</v>
      </c>
      <c r="CJ572">
        <v>1</v>
      </c>
      <c r="CK572">
        <v>1</v>
      </c>
      <c r="CL572">
        <v>0</v>
      </c>
      <c r="CM572">
        <v>0</v>
      </c>
      <c r="CN572">
        <v>0</v>
      </c>
      <c r="CO572">
        <v>0</v>
      </c>
      <c r="CP572">
        <v>0</v>
      </c>
      <c r="CQ572">
        <v>0</v>
      </c>
    </row>
    <row r="573" spans="1:95" hidden="1">
      <c r="A573" t="s">
        <v>4335</v>
      </c>
      <c r="B573" t="s">
        <v>904</v>
      </c>
      <c r="C573" t="s">
        <v>904</v>
      </c>
      <c r="D573" t="s">
        <v>826</v>
      </c>
      <c r="E573" t="s">
        <v>146</v>
      </c>
      <c r="F573" t="s">
        <v>4336</v>
      </c>
      <c r="G573">
        <v>500</v>
      </c>
      <c r="H573">
        <v>2</v>
      </c>
      <c r="I573">
        <f t="shared" si="8"/>
        <v>1000</v>
      </c>
      <c r="J573">
        <v>37.7954528</v>
      </c>
      <c r="K573">
        <v>-122.4</v>
      </c>
      <c r="M573" t="s">
        <v>4315</v>
      </c>
      <c r="N573" t="s">
        <v>4337</v>
      </c>
      <c r="O573" t="s">
        <v>1826</v>
      </c>
      <c r="P573" t="s">
        <v>214</v>
      </c>
      <c r="Q573">
        <v>94111</v>
      </c>
      <c r="R573" t="s">
        <v>107</v>
      </c>
      <c r="S573" t="s">
        <v>4338</v>
      </c>
      <c r="T573" t="s">
        <v>1201</v>
      </c>
      <c r="U573" t="s">
        <v>1372</v>
      </c>
      <c r="X573" t="s">
        <v>218</v>
      </c>
      <c r="Y573" t="s">
        <v>219</v>
      </c>
      <c r="Z573" t="s">
        <v>92</v>
      </c>
      <c r="AA573" t="s">
        <v>164</v>
      </c>
      <c r="AC573" t="s">
        <v>95</v>
      </c>
      <c r="AD573" t="s">
        <v>4339</v>
      </c>
      <c r="AE573">
        <v>0</v>
      </c>
      <c r="AH573" t="s">
        <v>1076</v>
      </c>
      <c r="AI573" t="s">
        <v>1229</v>
      </c>
      <c r="AL573" t="s">
        <v>1228</v>
      </c>
      <c r="AQ573">
        <v>0</v>
      </c>
      <c r="AR573" t="s">
        <v>4340</v>
      </c>
      <c r="AS573">
        <v>0</v>
      </c>
      <c r="AT573">
        <v>0</v>
      </c>
      <c r="AW573">
        <v>0</v>
      </c>
      <c r="AZ573">
        <v>0</v>
      </c>
      <c r="BC573">
        <v>0</v>
      </c>
      <c r="BO573">
        <v>0</v>
      </c>
      <c r="BP573">
        <v>0</v>
      </c>
      <c r="BQ573">
        <v>0</v>
      </c>
      <c r="BR573">
        <v>0</v>
      </c>
      <c r="BS573">
        <v>1</v>
      </c>
      <c r="BT573">
        <v>0</v>
      </c>
      <c r="BU573">
        <v>1</v>
      </c>
      <c r="BV573">
        <v>1</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row>
    <row r="574" spans="1:95" hidden="1">
      <c r="A574" t="s">
        <v>4341</v>
      </c>
      <c r="B574" t="s">
        <v>904</v>
      </c>
      <c r="C574" t="s">
        <v>826</v>
      </c>
      <c r="D574" t="s">
        <v>826</v>
      </c>
      <c r="E574" t="s">
        <v>146</v>
      </c>
      <c r="F574" t="s">
        <v>4342</v>
      </c>
      <c r="G574">
        <v>1000</v>
      </c>
      <c r="H574">
        <v>0.28000000000000003</v>
      </c>
      <c r="I574">
        <f t="shared" si="8"/>
        <v>280</v>
      </c>
      <c r="J574">
        <v>41.867621700000001</v>
      </c>
      <c r="K574">
        <v>-87.61</v>
      </c>
      <c r="M574" t="s">
        <v>4343</v>
      </c>
      <c r="N574" t="s">
        <v>4344</v>
      </c>
      <c r="O574" t="s">
        <v>4345</v>
      </c>
      <c r="P574" t="s">
        <v>435</v>
      </c>
      <c r="Q574">
        <v>60605</v>
      </c>
      <c r="R574" t="s">
        <v>107</v>
      </c>
      <c r="S574" t="s">
        <v>4346</v>
      </c>
      <c r="V574" t="s">
        <v>4347</v>
      </c>
      <c r="X574" t="s">
        <v>376</v>
      </c>
      <c r="AC574" t="s">
        <v>95</v>
      </c>
      <c r="AD574" t="s">
        <v>4348</v>
      </c>
      <c r="AE574">
        <v>0</v>
      </c>
      <c r="AH574" t="s">
        <v>4348</v>
      </c>
      <c r="AJ574" t="s">
        <v>1691</v>
      </c>
      <c r="AQ574">
        <v>0</v>
      </c>
      <c r="AR574" t="s">
        <v>1007</v>
      </c>
      <c r="AS574">
        <v>2000000</v>
      </c>
      <c r="AT574">
        <v>0</v>
      </c>
      <c r="AU574" t="s">
        <v>296</v>
      </c>
      <c r="AV574" t="s">
        <v>4349</v>
      </c>
      <c r="AW574">
        <v>500000</v>
      </c>
      <c r="AX574" t="s">
        <v>1133</v>
      </c>
      <c r="AY574" t="s">
        <v>4348</v>
      </c>
      <c r="AZ574">
        <v>1500000</v>
      </c>
      <c r="BC574">
        <v>0</v>
      </c>
      <c r="BO574">
        <v>0</v>
      </c>
      <c r="BP574">
        <v>0</v>
      </c>
      <c r="BQ574">
        <v>0</v>
      </c>
      <c r="BR574">
        <v>0</v>
      </c>
      <c r="BS574">
        <v>1</v>
      </c>
      <c r="BT574">
        <v>1</v>
      </c>
      <c r="BU574">
        <v>1</v>
      </c>
      <c r="BV574">
        <v>0</v>
      </c>
      <c r="BW574">
        <v>0</v>
      </c>
      <c r="BX574">
        <v>0</v>
      </c>
      <c r="BY574">
        <v>0</v>
      </c>
      <c r="BZ574">
        <v>0</v>
      </c>
      <c r="CA574">
        <v>0</v>
      </c>
      <c r="CB574">
        <v>0</v>
      </c>
      <c r="CC574">
        <v>1</v>
      </c>
      <c r="CD574">
        <v>0</v>
      </c>
      <c r="CE574">
        <v>0</v>
      </c>
      <c r="CF574">
        <v>0</v>
      </c>
      <c r="CG574">
        <v>0</v>
      </c>
      <c r="CH574">
        <v>0</v>
      </c>
      <c r="CI574">
        <v>0</v>
      </c>
      <c r="CJ574">
        <v>0</v>
      </c>
      <c r="CK574">
        <v>0</v>
      </c>
      <c r="CL574">
        <v>0</v>
      </c>
      <c r="CM574">
        <v>0</v>
      </c>
      <c r="CN574">
        <v>0</v>
      </c>
      <c r="CO574">
        <v>0</v>
      </c>
      <c r="CP574">
        <v>0</v>
      </c>
      <c r="CQ574">
        <v>0</v>
      </c>
    </row>
    <row r="575" spans="1:95" hidden="1">
      <c r="A575" t="s">
        <v>4350</v>
      </c>
      <c r="B575" t="s">
        <v>904</v>
      </c>
      <c r="C575" t="s">
        <v>851</v>
      </c>
      <c r="D575" t="s">
        <v>851</v>
      </c>
      <c r="E575" t="s">
        <v>146</v>
      </c>
      <c r="F575" t="s">
        <v>4351</v>
      </c>
      <c r="G575">
        <v>750</v>
      </c>
      <c r="H575">
        <v>0.67</v>
      </c>
      <c r="I575">
        <f t="shared" si="8"/>
        <v>502.50000000000006</v>
      </c>
      <c r="J575">
        <v>44.768767799999999</v>
      </c>
      <c r="K575">
        <v>-79.930000000000007</v>
      </c>
      <c r="M575" t="s">
        <v>4352</v>
      </c>
      <c r="N575" t="s">
        <v>4353</v>
      </c>
      <c r="O575" t="s">
        <v>4354</v>
      </c>
      <c r="P575" t="s">
        <v>194</v>
      </c>
      <c r="R575" t="s">
        <v>195</v>
      </c>
      <c r="S575" t="s">
        <v>4355</v>
      </c>
      <c r="U575" t="s">
        <v>4356</v>
      </c>
      <c r="X575" t="s">
        <v>1007</v>
      </c>
      <c r="Y575" t="s">
        <v>4357</v>
      </c>
      <c r="Z575" t="s">
        <v>307</v>
      </c>
      <c r="AB575" t="s">
        <v>4353</v>
      </c>
      <c r="AC575" t="s">
        <v>112</v>
      </c>
      <c r="AD575" t="s">
        <v>4357</v>
      </c>
      <c r="AE575">
        <v>0</v>
      </c>
      <c r="AF575" t="s">
        <v>4259</v>
      </c>
      <c r="AH575" t="s">
        <v>1480</v>
      </c>
      <c r="AI575" t="s">
        <v>4358</v>
      </c>
      <c r="AQ575">
        <v>0</v>
      </c>
      <c r="AS575">
        <v>0</v>
      </c>
      <c r="AT575">
        <v>0</v>
      </c>
      <c r="AW575">
        <v>0</v>
      </c>
      <c r="AZ575">
        <v>0</v>
      </c>
      <c r="BC575">
        <v>0</v>
      </c>
      <c r="BO575">
        <v>0</v>
      </c>
      <c r="BP575">
        <v>0</v>
      </c>
      <c r="BQ575">
        <v>0</v>
      </c>
      <c r="BR575">
        <v>0</v>
      </c>
      <c r="BS575">
        <v>0</v>
      </c>
      <c r="BT575">
        <v>0</v>
      </c>
      <c r="BU575">
        <v>0</v>
      </c>
      <c r="BV575">
        <v>0</v>
      </c>
      <c r="BW575">
        <v>0</v>
      </c>
      <c r="BX575">
        <v>0</v>
      </c>
      <c r="BY575">
        <v>0</v>
      </c>
      <c r="BZ575">
        <v>0</v>
      </c>
      <c r="CA575">
        <v>0</v>
      </c>
      <c r="CB575">
        <v>0</v>
      </c>
      <c r="CC575">
        <v>1</v>
      </c>
      <c r="CD575">
        <v>0</v>
      </c>
      <c r="CE575">
        <v>0</v>
      </c>
      <c r="CF575">
        <v>0</v>
      </c>
      <c r="CG575">
        <v>1</v>
      </c>
      <c r="CH575">
        <v>0</v>
      </c>
      <c r="CI575">
        <v>1</v>
      </c>
      <c r="CJ575">
        <v>0</v>
      </c>
      <c r="CK575">
        <v>0</v>
      </c>
      <c r="CL575">
        <v>0</v>
      </c>
      <c r="CM575">
        <v>0</v>
      </c>
      <c r="CN575">
        <v>0</v>
      </c>
      <c r="CO575">
        <v>0</v>
      </c>
      <c r="CP575">
        <v>0</v>
      </c>
      <c r="CQ575">
        <v>0</v>
      </c>
    </row>
    <row r="576" spans="1:95" hidden="1">
      <c r="A576" t="s">
        <v>4359</v>
      </c>
      <c r="B576" t="s">
        <v>904</v>
      </c>
      <c r="C576" t="s">
        <v>826</v>
      </c>
      <c r="D576" t="s">
        <v>826</v>
      </c>
      <c r="E576" t="s">
        <v>190</v>
      </c>
      <c r="F576" t="s">
        <v>4360</v>
      </c>
      <c r="G576">
        <v>20000</v>
      </c>
      <c r="H576">
        <v>0</v>
      </c>
      <c r="I576">
        <f t="shared" si="8"/>
        <v>0</v>
      </c>
      <c r="J576">
        <v>55.378050999999999</v>
      </c>
      <c r="K576">
        <v>-3.44</v>
      </c>
      <c r="M576" t="s">
        <v>116</v>
      </c>
      <c r="O576" t="s">
        <v>1007</v>
      </c>
      <c r="P576" t="s">
        <v>1007</v>
      </c>
      <c r="R576" t="s">
        <v>119</v>
      </c>
      <c r="S576" t="s">
        <v>4361</v>
      </c>
      <c r="T576" t="s">
        <v>1140</v>
      </c>
      <c r="U576" t="s">
        <v>1129</v>
      </c>
      <c r="X576" t="s">
        <v>1007</v>
      </c>
      <c r="Y576" t="s">
        <v>122</v>
      </c>
      <c r="AC576" t="s">
        <v>95</v>
      </c>
      <c r="AD576" t="s">
        <v>4362</v>
      </c>
      <c r="AE576">
        <v>0</v>
      </c>
      <c r="AL576" t="s">
        <v>4363</v>
      </c>
      <c r="AQ576">
        <v>0</v>
      </c>
      <c r="AR576" t="s">
        <v>4364</v>
      </c>
      <c r="AS576">
        <v>0</v>
      </c>
      <c r="AT576">
        <v>0</v>
      </c>
      <c r="AW576">
        <v>0</v>
      </c>
      <c r="AZ576">
        <v>0</v>
      </c>
      <c r="BC576">
        <v>0</v>
      </c>
      <c r="BO576">
        <v>0</v>
      </c>
      <c r="BP576">
        <v>0</v>
      </c>
      <c r="BQ576">
        <v>0</v>
      </c>
      <c r="BR576">
        <v>0</v>
      </c>
      <c r="BS576">
        <v>0</v>
      </c>
      <c r="BT576">
        <v>0</v>
      </c>
      <c r="BU576">
        <v>0</v>
      </c>
      <c r="BV576">
        <v>0</v>
      </c>
      <c r="BW576">
        <v>0</v>
      </c>
      <c r="BX576">
        <v>0</v>
      </c>
      <c r="BY576">
        <v>1</v>
      </c>
      <c r="BZ576">
        <v>0</v>
      </c>
      <c r="CA576">
        <v>0</v>
      </c>
      <c r="CB576">
        <v>0</v>
      </c>
      <c r="CC576">
        <v>0</v>
      </c>
      <c r="CD576">
        <v>0</v>
      </c>
      <c r="CE576">
        <v>0</v>
      </c>
      <c r="CF576">
        <v>0</v>
      </c>
      <c r="CG576">
        <v>0</v>
      </c>
      <c r="CH576">
        <v>0</v>
      </c>
      <c r="CI576">
        <v>0</v>
      </c>
      <c r="CJ576">
        <v>0</v>
      </c>
      <c r="CK576">
        <v>0</v>
      </c>
      <c r="CL576">
        <v>0</v>
      </c>
      <c r="CM576">
        <v>0</v>
      </c>
      <c r="CN576">
        <v>0</v>
      </c>
      <c r="CO576">
        <v>0</v>
      </c>
      <c r="CP576">
        <v>0</v>
      </c>
      <c r="CQ576">
        <v>0</v>
      </c>
    </row>
    <row r="577" spans="1:95" hidden="1">
      <c r="A577" t="s">
        <v>4365</v>
      </c>
      <c r="B577" t="s">
        <v>904</v>
      </c>
      <c r="C577" t="s">
        <v>826</v>
      </c>
      <c r="D577" t="s">
        <v>826</v>
      </c>
      <c r="E577" t="s">
        <v>146</v>
      </c>
      <c r="F577" t="s">
        <v>4366</v>
      </c>
      <c r="G577">
        <v>27</v>
      </c>
      <c r="H577">
        <v>2.37</v>
      </c>
      <c r="I577">
        <f t="shared" si="8"/>
        <v>63.99</v>
      </c>
      <c r="J577">
        <v>41</v>
      </c>
      <c r="K577">
        <v>-74</v>
      </c>
      <c r="M577" t="s">
        <v>4367</v>
      </c>
      <c r="N577" t="s">
        <v>4368</v>
      </c>
      <c r="O577" t="s">
        <v>4369</v>
      </c>
      <c r="P577" t="s">
        <v>817</v>
      </c>
      <c r="Q577">
        <v>10703</v>
      </c>
      <c r="R577" t="s">
        <v>107</v>
      </c>
      <c r="S577" t="s">
        <v>4370</v>
      </c>
      <c r="U577" t="s">
        <v>4371</v>
      </c>
      <c r="X577" t="s">
        <v>819</v>
      </c>
      <c r="Y577" t="s">
        <v>4372</v>
      </c>
      <c r="Z577" t="s">
        <v>92</v>
      </c>
      <c r="AC577" t="s">
        <v>124</v>
      </c>
      <c r="AD577" t="s">
        <v>4373</v>
      </c>
      <c r="AE577">
        <v>0</v>
      </c>
      <c r="AQ577">
        <v>0</v>
      </c>
      <c r="AR577" t="s">
        <v>4374</v>
      </c>
      <c r="AS577">
        <v>0</v>
      </c>
      <c r="AT577">
        <v>0</v>
      </c>
      <c r="AW577">
        <v>0</v>
      </c>
      <c r="AZ577">
        <v>0</v>
      </c>
      <c r="BC577">
        <v>0</v>
      </c>
      <c r="BO577">
        <v>0</v>
      </c>
      <c r="BP577">
        <v>0</v>
      </c>
      <c r="BQ577">
        <v>0</v>
      </c>
      <c r="BR577">
        <v>0</v>
      </c>
      <c r="BS577">
        <v>1</v>
      </c>
      <c r="BT577">
        <v>1</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row>
    <row r="578" spans="1:95" hidden="1">
      <c r="A578" t="s">
        <v>4375</v>
      </c>
      <c r="B578" t="s">
        <v>904</v>
      </c>
      <c r="C578" t="s">
        <v>904</v>
      </c>
      <c r="D578" t="s">
        <v>904</v>
      </c>
      <c r="E578" t="s">
        <v>146</v>
      </c>
      <c r="F578" t="s">
        <v>4376</v>
      </c>
      <c r="G578">
        <v>2600</v>
      </c>
      <c r="H578">
        <v>1</v>
      </c>
      <c r="I578">
        <f t="shared" si="8"/>
        <v>2600</v>
      </c>
      <c r="J578">
        <v>33.738008700000002</v>
      </c>
      <c r="K578">
        <v>-118.26</v>
      </c>
      <c r="M578" t="s">
        <v>4377</v>
      </c>
      <c r="N578" t="s">
        <v>4378</v>
      </c>
      <c r="O578" t="s">
        <v>574</v>
      </c>
      <c r="P578" t="s">
        <v>214</v>
      </c>
      <c r="R578" t="s">
        <v>107</v>
      </c>
      <c r="S578" t="s">
        <v>4379</v>
      </c>
      <c r="T578" t="s">
        <v>4347</v>
      </c>
      <c r="U578" t="s">
        <v>1327</v>
      </c>
      <c r="V578" t="s">
        <v>4220</v>
      </c>
      <c r="X578" t="s">
        <v>218</v>
      </c>
      <c r="AC578" t="s">
        <v>95</v>
      </c>
      <c r="AD578" t="s">
        <v>4380</v>
      </c>
      <c r="AE578">
        <v>0</v>
      </c>
      <c r="AH578" t="s">
        <v>1545</v>
      </c>
      <c r="AM578" t="s">
        <v>4381</v>
      </c>
      <c r="AQ578">
        <v>0</v>
      </c>
      <c r="AR578" t="s">
        <v>4382</v>
      </c>
      <c r="AS578">
        <v>26600000</v>
      </c>
      <c r="AT578">
        <v>0</v>
      </c>
      <c r="AU578" t="s">
        <v>296</v>
      </c>
      <c r="AV578" t="s">
        <v>4383</v>
      </c>
      <c r="AW578">
        <v>14500000</v>
      </c>
      <c r="AX578" t="s">
        <v>187</v>
      </c>
      <c r="AY578" t="s">
        <v>4384</v>
      </c>
      <c r="AZ578">
        <v>11400000</v>
      </c>
      <c r="BC578">
        <v>0</v>
      </c>
      <c r="BO578">
        <v>0</v>
      </c>
      <c r="BP578">
        <v>0</v>
      </c>
      <c r="BQ578">
        <v>0</v>
      </c>
      <c r="BR578">
        <v>0</v>
      </c>
      <c r="BS578">
        <v>1</v>
      </c>
      <c r="BT578">
        <v>0</v>
      </c>
      <c r="BU578">
        <v>1</v>
      </c>
      <c r="BV578">
        <v>0</v>
      </c>
      <c r="BW578">
        <v>0</v>
      </c>
      <c r="BX578">
        <v>0</v>
      </c>
      <c r="BY578">
        <v>0</v>
      </c>
      <c r="BZ578">
        <v>0</v>
      </c>
      <c r="CA578">
        <v>0</v>
      </c>
      <c r="CB578">
        <v>0</v>
      </c>
      <c r="CC578">
        <v>1</v>
      </c>
      <c r="CD578">
        <v>1</v>
      </c>
      <c r="CE578">
        <v>0</v>
      </c>
      <c r="CF578">
        <v>0</v>
      </c>
      <c r="CG578">
        <v>1</v>
      </c>
      <c r="CH578">
        <v>0</v>
      </c>
      <c r="CI578">
        <v>0</v>
      </c>
      <c r="CJ578">
        <v>0</v>
      </c>
      <c r="CK578">
        <v>0</v>
      </c>
      <c r="CL578">
        <v>0</v>
      </c>
      <c r="CM578">
        <v>0</v>
      </c>
      <c r="CN578">
        <v>0</v>
      </c>
      <c r="CO578">
        <v>0</v>
      </c>
      <c r="CP578">
        <v>0</v>
      </c>
      <c r="CQ578">
        <v>0</v>
      </c>
    </row>
    <row r="579" spans="1:95" hidden="1">
      <c r="A579" t="s">
        <v>4385</v>
      </c>
      <c r="B579" t="s">
        <v>904</v>
      </c>
      <c r="C579" t="s">
        <v>904</v>
      </c>
      <c r="D579" t="s">
        <v>826</v>
      </c>
      <c r="E579" t="s">
        <v>13</v>
      </c>
      <c r="F579" t="s">
        <v>4386</v>
      </c>
      <c r="G579">
        <v>5000</v>
      </c>
      <c r="H579">
        <v>0</v>
      </c>
      <c r="I579">
        <f t="shared" ref="I579:I642" si="9">H579*G579</f>
        <v>0</v>
      </c>
      <c r="J579">
        <v>35.478166000000002</v>
      </c>
      <c r="K579">
        <v>-82.55</v>
      </c>
      <c r="M579" t="s">
        <v>4387</v>
      </c>
      <c r="N579" t="s">
        <v>4388</v>
      </c>
      <c r="O579" t="s">
        <v>4389</v>
      </c>
      <c r="P579" t="s">
        <v>2340</v>
      </c>
      <c r="Q579">
        <v>28704</v>
      </c>
      <c r="R579" t="s">
        <v>107</v>
      </c>
      <c r="S579" t="s">
        <v>4390</v>
      </c>
      <c r="T579" t="s">
        <v>4391</v>
      </c>
      <c r="X579" t="s">
        <v>1007</v>
      </c>
      <c r="Y579" t="s">
        <v>2489</v>
      </c>
      <c r="Z579" t="s">
        <v>92</v>
      </c>
      <c r="AB579" t="s">
        <v>4392</v>
      </c>
      <c r="AC579" t="s">
        <v>112</v>
      </c>
      <c r="AD579" t="s">
        <v>2489</v>
      </c>
      <c r="AE579">
        <v>0</v>
      </c>
      <c r="AQ579">
        <v>0</v>
      </c>
      <c r="AR579" t="s">
        <v>4393</v>
      </c>
      <c r="AS579">
        <v>1000000000</v>
      </c>
      <c r="AT579">
        <v>0</v>
      </c>
      <c r="AW579">
        <v>0</v>
      </c>
      <c r="AZ579">
        <v>0</v>
      </c>
      <c r="BC579">
        <v>0</v>
      </c>
      <c r="BO579">
        <v>0</v>
      </c>
      <c r="BP579">
        <v>1</v>
      </c>
      <c r="BQ579">
        <v>0</v>
      </c>
      <c r="BR579">
        <v>0</v>
      </c>
      <c r="BS579">
        <v>0</v>
      </c>
      <c r="BT579">
        <v>0</v>
      </c>
      <c r="BU579">
        <v>0</v>
      </c>
      <c r="BV579">
        <v>0</v>
      </c>
      <c r="BW579">
        <v>0</v>
      </c>
      <c r="BX579">
        <v>0</v>
      </c>
      <c r="BY579">
        <v>0</v>
      </c>
      <c r="BZ579">
        <v>0</v>
      </c>
      <c r="CA579">
        <v>0</v>
      </c>
      <c r="CB579">
        <v>0</v>
      </c>
      <c r="CC579">
        <v>0</v>
      </c>
      <c r="CD579">
        <v>1</v>
      </c>
      <c r="CE579">
        <v>0</v>
      </c>
      <c r="CF579">
        <v>0</v>
      </c>
      <c r="CG579">
        <v>0</v>
      </c>
      <c r="CH579">
        <v>0</v>
      </c>
      <c r="CI579">
        <v>0</v>
      </c>
      <c r="CJ579">
        <v>0</v>
      </c>
      <c r="CK579">
        <v>0</v>
      </c>
      <c r="CL579">
        <v>0</v>
      </c>
      <c r="CM579">
        <v>0</v>
      </c>
      <c r="CN579">
        <v>0</v>
      </c>
      <c r="CO579">
        <v>0</v>
      </c>
      <c r="CP579">
        <v>0</v>
      </c>
      <c r="CQ579">
        <v>0</v>
      </c>
    </row>
    <row r="580" spans="1:95" hidden="1">
      <c r="A580" t="s">
        <v>4394</v>
      </c>
      <c r="B580" t="s">
        <v>904</v>
      </c>
      <c r="C580" t="s">
        <v>904</v>
      </c>
      <c r="D580" t="s">
        <v>1524</v>
      </c>
      <c r="E580" t="s">
        <v>190</v>
      </c>
      <c r="F580" t="s">
        <v>4395</v>
      </c>
      <c r="G580">
        <v>128</v>
      </c>
      <c r="H580">
        <v>2.5</v>
      </c>
      <c r="I580">
        <f t="shared" si="9"/>
        <v>320</v>
      </c>
      <c r="J580">
        <v>43.519584999999999</v>
      </c>
      <c r="K580">
        <v>-112.05</v>
      </c>
      <c r="M580" t="s">
        <v>104</v>
      </c>
      <c r="N580" t="s">
        <v>4396</v>
      </c>
      <c r="O580" t="s">
        <v>4397</v>
      </c>
      <c r="P580" t="s">
        <v>4398</v>
      </c>
      <c r="Q580">
        <v>83402</v>
      </c>
      <c r="R580" t="s">
        <v>107</v>
      </c>
      <c r="S580" t="s">
        <v>4399</v>
      </c>
      <c r="T580" t="s">
        <v>1337</v>
      </c>
      <c r="U580" t="s">
        <v>1345</v>
      </c>
      <c r="X580" t="s">
        <v>1007</v>
      </c>
      <c r="AC580" t="s">
        <v>124</v>
      </c>
      <c r="AD580" t="s">
        <v>4400</v>
      </c>
      <c r="AE580">
        <v>0</v>
      </c>
      <c r="AQ580">
        <v>0</v>
      </c>
      <c r="AS580">
        <v>0</v>
      </c>
      <c r="AT580">
        <v>0</v>
      </c>
      <c r="AW580">
        <v>0</v>
      </c>
      <c r="AZ580">
        <v>0</v>
      </c>
      <c r="BC580">
        <v>0</v>
      </c>
      <c r="BO580">
        <v>0</v>
      </c>
      <c r="BP580">
        <v>0</v>
      </c>
      <c r="BQ580">
        <v>0</v>
      </c>
      <c r="BR580">
        <v>0</v>
      </c>
      <c r="BS580">
        <v>0</v>
      </c>
      <c r="BT580">
        <v>0</v>
      </c>
      <c r="BU580">
        <v>0</v>
      </c>
      <c r="BV580">
        <v>0</v>
      </c>
      <c r="BW580">
        <v>0</v>
      </c>
      <c r="BX580">
        <v>0</v>
      </c>
      <c r="BY580">
        <v>0</v>
      </c>
      <c r="BZ580">
        <v>0</v>
      </c>
      <c r="CA580">
        <v>0</v>
      </c>
      <c r="CB580">
        <v>0</v>
      </c>
      <c r="CC580">
        <v>1</v>
      </c>
      <c r="CD580">
        <v>0</v>
      </c>
      <c r="CE580">
        <v>0</v>
      </c>
      <c r="CF580">
        <v>0</v>
      </c>
      <c r="CG580">
        <v>0</v>
      </c>
      <c r="CH580">
        <v>0</v>
      </c>
      <c r="CI580">
        <v>0</v>
      </c>
      <c r="CJ580">
        <v>0</v>
      </c>
      <c r="CK580">
        <v>0</v>
      </c>
      <c r="CL580">
        <v>0</v>
      </c>
      <c r="CM580">
        <v>0</v>
      </c>
      <c r="CN580">
        <v>0</v>
      </c>
      <c r="CO580">
        <v>0</v>
      </c>
      <c r="CP580">
        <v>0</v>
      </c>
      <c r="CQ580">
        <v>0</v>
      </c>
    </row>
    <row r="581" spans="1:95" hidden="1">
      <c r="A581" t="s">
        <v>4401</v>
      </c>
      <c r="B581" t="s">
        <v>904</v>
      </c>
      <c r="C581" t="s">
        <v>1313</v>
      </c>
      <c r="D581" t="s">
        <v>1313</v>
      </c>
      <c r="E581" t="s">
        <v>13</v>
      </c>
      <c r="F581" t="s">
        <v>4402</v>
      </c>
      <c r="G581">
        <v>450</v>
      </c>
      <c r="H581">
        <v>3.2</v>
      </c>
      <c r="I581">
        <f t="shared" si="9"/>
        <v>1440</v>
      </c>
      <c r="J581">
        <v>37.8964116</v>
      </c>
      <c r="K581">
        <v>13.56</v>
      </c>
      <c r="M581" t="s">
        <v>1216</v>
      </c>
      <c r="O581" t="s">
        <v>4403</v>
      </c>
      <c r="P581" t="s">
        <v>2211</v>
      </c>
      <c r="R581" t="s">
        <v>1803</v>
      </c>
      <c r="S581" t="s">
        <v>4404</v>
      </c>
      <c r="T581" t="s">
        <v>4405</v>
      </c>
      <c r="X581" t="s">
        <v>1007</v>
      </c>
      <c r="Y581" t="s">
        <v>4406</v>
      </c>
      <c r="AC581" t="s">
        <v>112</v>
      </c>
      <c r="AD581" t="s">
        <v>4407</v>
      </c>
      <c r="AE581">
        <v>0</v>
      </c>
      <c r="AQ581">
        <v>0</v>
      </c>
      <c r="AS581">
        <v>0</v>
      </c>
      <c r="AT581">
        <v>0</v>
      </c>
      <c r="AW581">
        <v>0</v>
      </c>
      <c r="AZ581">
        <v>0</v>
      </c>
      <c r="BC581">
        <v>0</v>
      </c>
      <c r="BO581">
        <v>0</v>
      </c>
      <c r="BP581">
        <v>0</v>
      </c>
      <c r="BQ581">
        <v>0</v>
      </c>
      <c r="BR581">
        <v>0</v>
      </c>
      <c r="BS581">
        <v>0</v>
      </c>
      <c r="BT581">
        <v>0</v>
      </c>
      <c r="BU581">
        <v>0</v>
      </c>
      <c r="BV581">
        <v>1</v>
      </c>
      <c r="BW581">
        <v>0</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row>
    <row r="582" spans="1:95" hidden="1">
      <c r="A582" t="s">
        <v>4408</v>
      </c>
      <c r="B582" t="s">
        <v>904</v>
      </c>
      <c r="C582" t="s">
        <v>826</v>
      </c>
      <c r="D582" t="s">
        <v>826</v>
      </c>
      <c r="E582" t="s">
        <v>146</v>
      </c>
      <c r="F582" t="s">
        <v>4409</v>
      </c>
      <c r="G582">
        <v>10000</v>
      </c>
      <c r="H582">
        <v>25</v>
      </c>
      <c r="I582">
        <f t="shared" si="9"/>
        <v>250000</v>
      </c>
      <c r="J582">
        <v>39.445339300000001</v>
      </c>
      <c r="K582">
        <v>-83.83</v>
      </c>
      <c r="M582" t="s">
        <v>116</v>
      </c>
      <c r="O582" t="s">
        <v>4410</v>
      </c>
      <c r="P582" t="s">
        <v>1623</v>
      </c>
      <c r="R582" t="s">
        <v>107</v>
      </c>
      <c r="S582" t="s">
        <v>4411</v>
      </c>
      <c r="T582" t="s">
        <v>4412</v>
      </c>
      <c r="U582" t="s">
        <v>1220</v>
      </c>
      <c r="V582" t="s">
        <v>1345</v>
      </c>
      <c r="X582" t="s">
        <v>376</v>
      </c>
      <c r="Y582" t="s">
        <v>4413</v>
      </c>
      <c r="AC582" t="s">
        <v>95</v>
      </c>
      <c r="AD582" t="s">
        <v>4414</v>
      </c>
      <c r="AE582">
        <v>100</v>
      </c>
      <c r="AH582" t="s">
        <v>4415</v>
      </c>
      <c r="AI582" t="s">
        <v>1628</v>
      </c>
      <c r="AK582" t="s">
        <v>4414</v>
      </c>
      <c r="AL582" t="s">
        <v>4416</v>
      </c>
      <c r="AQ582">
        <v>0</v>
      </c>
      <c r="AS582">
        <v>0</v>
      </c>
      <c r="AT582">
        <v>0</v>
      </c>
      <c r="AU582" t="s">
        <v>187</v>
      </c>
      <c r="AW582">
        <v>0</v>
      </c>
      <c r="AZ582">
        <v>0</v>
      </c>
      <c r="BC582">
        <v>0</v>
      </c>
      <c r="BO582">
        <v>0</v>
      </c>
      <c r="BP582">
        <v>0</v>
      </c>
      <c r="BQ582">
        <v>0</v>
      </c>
      <c r="BR582">
        <v>0</v>
      </c>
      <c r="BS582">
        <v>0</v>
      </c>
      <c r="BT582">
        <v>0</v>
      </c>
      <c r="BU582">
        <v>0</v>
      </c>
      <c r="BV582">
        <v>0</v>
      </c>
      <c r="BW582">
        <v>0</v>
      </c>
      <c r="BX582">
        <v>0</v>
      </c>
      <c r="BY582">
        <v>1</v>
      </c>
      <c r="BZ582">
        <v>0</v>
      </c>
      <c r="CA582">
        <v>0</v>
      </c>
      <c r="CB582">
        <v>0</v>
      </c>
      <c r="CC582">
        <v>0</v>
      </c>
      <c r="CD582">
        <v>0</v>
      </c>
      <c r="CE582">
        <v>0</v>
      </c>
      <c r="CF582">
        <v>0</v>
      </c>
      <c r="CG582">
        <v>0</v>
      </c>
      <c r="CH582">
        <v>0</v>
      </c>
      <c r="CI582">
        <v>0</v>
      </c>
      <c r="CJ582">
        <v>0</v>
      </c>
      <c r="CK582">
        <v>0</v>
      </c>
      <c r="CL582">
        <v>0</v>
      </c>
      <c r="CM582">
        <v>0</v>
      </c>
      <c r="CN582">
        <v>0</v>
      </c>
      <c r="CO582">
        <v>0</v>
      </c>
      <c r="CP582">
        <v>0</v>
      </c>
      <c r="CQ582">
        <v>0</v>
      </c>
    </row>
    <row r="583" spans="1:95" hidden="1">
      <c r="A583" t="s">
        <v>4417</v>
      </c>
      <c r="B583" t="s">
        <v>904</v>
      </c>
      <c r="C583" t="s">
        <v>826</v>
      </c>
      <c r="D583" t="s">
        <v>826</v>
      </c>
      <c r="E583" t="s">
        <v>146</v>
      </c>
      <c r="F583" t="s">
        <v>4418</v>
      </c>
      <c r="G583">
        <v>500</v>
      </c>
      <c r="H583">
        <v>2.4</v>
      </c>
      <c r="I583">
        <f t="shared" si="9"/>
        <v>1200</v>
      </c>
      <c r="J583">
        <v>33.590354699999999</v>
      </c>
      <c r="K583">
        <v>130.4</v>
      </c>
      <c r="M583" t="s">
        <v>1124</v>
      </c>
      <c r="O583" t="s">
        <v>4419</v>
      </c>
      <c r="P583" t="s">
        <v>4420</v>
      </c>
      <c r="R583" t="s">
        <v>724</v>
      </c>
      <c r="S583" t="s">
        <v>4421</v>
      </c>
      <c r="U583" t="s">
        <v>4422</v>
      </c>
      <c r="X583" t="s">
        <v>1007</v>
      </c>
      <c r="Y583" t="s">
        <v>4423</v>
      </c>
      <c r="AB583" t="s">
        <v>4424</v>
      </c>
      <c r="AC583" t="s">
        <v>95</v>
      </c>
      <c r="AD583" t="s">
        <v>4425</v>
      </c>
      <c r="AE583">
        <v>0</v>
      </c>
      <c r="AQ583">
        <v>0</v>
      </c>
      <c r="AS583">
        <v>0</v>
      </c>
      <c r="AT583">
        <v>0</v>
      </c>
      <c r="AW583">
        <v>0</v>
      </c>
      <c r="AZ583">
        <v>0</v>
      </c>
      <c r="BC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1</v>
      </c>
      <c r="CH583">
        <v>1</v>
      </c>
      <c r="CI583">
        <v>1</v>
      </c>
      <c r="CJ583">
        <v>0</v>
      </c>
      <c r="CK583">
        <v>0</v>
      </c>
      <c r="CL583">
        <v>0</v>
      </c>
      <c r="CM583">
        <v>0</v>
      </c>
      <c r="CN583">
        <v>0</v>
      </c>
      <c r="CO583">
        <v>0</v>
      </c>
      <c r="CP583">
        <v>0</v>
      </c>
      <c r="CQ583">
        <v>0</v>
      </c>
    </row>
    <row r="584" spans="1:95" hidden="1">
      <c r="A584" t="s">
        <v>4426</v>
      </c>
      <c r="B584" t="s">
        <v>904</v>
      </c>
      <c r="C584" t="s">
        <v>904</v>
      </c>
      <c r="D584" t="s">
        <v>1538</v>
      </c>
      <c r="E584" t="s">
        <v>146</v>
      </c>
      <c r="F584" t="s">
        <v>4427</v>
      </c>
      <c r="G584">
        <v>5000</v>
      </c>
      <c r="H584">
        <v>1</v>
      </c>
      <c r="I584">
        <f t="shared" si="9"/>
        <v>5000</v>
      </c>
      <c r="J584">
        <v>52.601649299999998</v>
      </c>
      <c r="K584">
        <v>14.24</v>
      </c>
      <c r="M584" t="s">
        <v>116</v>
      </c>
      <c r="N584" t="s">
        <v>4428</v>
      </c>
      <c r="O584" t="s">
        <v>4429</v>
      </c>
      <c r="P584" t="s">
        <v>4430</v>
      </c>
      <c r="Q584">
        <v>15320</v>
      </c>
      <c r="R584" t="s">
        <v>303</v>
      </c>
      <c r="S584" t="s">
        <v>4431</v>
      </c>
      <c r="T584" t="s">
        <v>4432</v>
      </c>
      <c r="U584" t="s">
        <v>1709</v>
      </c>
      <c r="V584" t="s">
        <v>4433</v>
      </c>
      <c r="X584" t="s">
        <v>1007</v>
      </c>
      <c r="AA584" t="s">
        <v>518</v>
      </c>
      <c r="AB584" t="s">
        <v>4434</v>
      </c>
      <c r="AC584" t="s">
        <v>124</v>
      </c>
      <c r="AD584" t="s">
        <v>4435</v>
      </c>
      <c r="AE584">
        <v>0</v>
      </c>
      <c r="AI584" t="s">
        <v>2406</v>
      </c>
      <c r="AQ584">
        <v>15</v>
      </c>
      <c r="AS584">
        <v>0</v>
      </c>
      <c r="AT584">
        <v>0</v>
      </c>
      <c r="AW584">
        <v>0</v>
      </c>
      <c r="AZ584">
        <v>0</v>
      </c>
      <c r="BC584">
        <v>0</v>
      </c>
      <c r="BD584" t="s">
        <v>4436</v>
      </c>
      <c r="BO584">
        <v>0</v>
      </c>
      <c r="BP584">
        <v>0</v>
      </c>
      <c r="BQ584">
        <v>0</v>
      </c>
      <c r="BR584">
        <v>0</v>
      </c>
      <c r="BS584">
        <v>0</v>
      </c>
      <c r="BT584">
        <v>0</v>
      </c>
      <c r="BU584">
        <v>0</v>
      </c>
      <c r="BV584">
        <v>0</v>
      </c>
      <c r="BW584">
        <v>0</v>
      </c>
      <c r="BX584">
        <v>0</v>
      </c>
      <c r="BY584">
        <v>1</v>
      </c>
      <c r="BZ584">
        <v>0</v>
      </c>
      <c r="CA584">
        <v>0</v>
      </c>
      <c r="CB584">
        <v>0</v>
      </c>
      <c r="CC584">
        <v>0</v>
      </c>
      <c r="CD584">
        <v>0</v>
      </c>
      <c r="CE584">
        <v>0</v>
      </c>
      <c r="CF584">
        <v>0</v>
      </c>
      <c r="CG584">
        <v>0</v>
      </c>
      <c r="CH584">
        <v>0</v>
      </c>
      <c r="CI584">
        <v>0</v>
      </c>
      <c r="CJ584">
        <v>0</v>
      </c>
      <c r="CK584">
        <v>0</v>
      </c>
      <c r="CL584">
        <v>0</v>
      </c>
      <c r="CM584">
        <v>0</v>
      </c>
      <c r="CN584">
        <v>0</v>
      </c>
      <c r="CO584">
        <v>0</v>
      </c>
      <c r="CP584">
        <v>0</v>
      </c>
      <c r="CQ584">
        <v>0</v>
      </c>
    </row>
    <row r="585" spans="1:95" hidden="1">
      <c r="A585" t="s">
        <v>4437</v>
      </c>
      <c r="B585" t="s">
        <v>904</v>
      </c>
      <c r="C585" t="s">
        <v>904</v>
      </c>
      <c r="D585" t="s">
        <v>85</v>
      </c>
      <c r="E585" t="s">
        <v>190</v>
      </c>
      <c r="F585" t="s">
        <v>4438</v>
      </c>
      <c r="G585">
        <v>10000</v>
      </c>
      <c r="H585">
        <v>0.5</v>
      </c>
      <c r="I585">
        <f t="shared" si="9"/>
        <v>5000</v>
      </c>
      <c r="J585">
        <v>32.221742900000002</v>
      </c>
      <c r="K585">
        <v>-110.93</v>
      </c>
      <c r="M585" t="s">
        <v>4439</v>
      </c>
      <c r="O585" t="s">
        <v>4440</v>
      </c>
      <c r="P585" t="s">
        <v>443</v>
      </c>
      <c r="R585" t="s">
        <v>107</v>
      </c>
      <c r="S585" t="s">
        <v>4441</v>
      </c>
      <c r="T585" t="s">
        <v>4442</v>
      </c>
      <c r="U585" t="s">
        <v>1257</v>
      </c>
      <c r="X585" t="s">
        <v>1007</v>
      </c>
      <c r="Y585" t="s">
        <v>4443</v>
      </c>
      <c r="Z585" t="s">
        <v>92</v>
      </c>
      <c r="AC585" t="s">
        <v>112</v>
      </c>
      <c r="AD585" t="s">
        <v>4443</v>
      </c>
      <c r="AE585">
        <v>0</v>
      </c>
      <c r="AL585" t="s">
        <v>4444</v>
      </c>
      <c r="AQ585">
        <v>10</v>
      </c>
      <c r="AS585">
        <v>0</v>
      </c>
      <c r="AT585">
        <v>0</v>
      </c>
      <c r="AW585">
        <v>0</v>
      </c>
      <c r="AZ585">
        <v>0</v>
      </c>
      <c r="BC585">
        <v>0</v>
      </c>
      <c r="BO585">
        <v>0</v>
      </c>
      <c r="BP585">
        <v>1</v>
      </c>
      <c r="BQ585">
        <v>0</v>
      </c>
      <c r="BR585">
        <v>0</v>
      </c>
      <c r="BS585">
        <v>1</v>
      </c>
      <c r="BT585">
        <v>1</v>
      </c>
      <c r="BU585">
        <v>0</v>
      </c>
      <c r="BV585">
        <v>0</v>
      </c>
      <c r="BW585">
        <v>0</v>
      </c>
      <c r="BX585">
        <v>0</v>
      </c>
      <c r="BY585">
        <v>0</v>
      </c>
      <c r="BZ585">
        <v>0</v>
      </c>
      <c r="CA585">
        <v>0</v>
      </c>
      <c r="CB585">
        <v>0</v>
      </c>
      <c r="CC585">
        <v>0</v>
      </c>
      <c r="CD585">
        <v>0</v>
      </c>
      <c r="CE585">
        <v>0</v>
      </c>
      <c r="CF585">
        <v>1</v>
      </c>
      <c r="CG585">
        <v>1</v>
      </c>
      <c r="CH585">
        <v>0</v>
      </c>
      <c r="CI585">
        <v>1</v>
      </c>
      <c r="CJ585">
        <v>0</v>
      </c>
      <c r="CK585">
        <v>0</v>
      </c>
      <c r="CL585">
        <v>0</v>
      </c>
      <c r="CM585">
        <v>1</v>
      </c>
      <c r="CN585">
        <v>0</v>
      </c>
      <c r="CO585">
        <v>0</v>
      </c>
      <c r="CP585">
        <v>0</v>
      </c>
      <c r="CQ585">
        <v>0</v>
      </c>
    </row>
    <row r="586" spans="1:95" hidden="1">
      <c r="A586" t="s">
        <v>4445</v>
      </c>
      <c r="B586" t="s">
        <v>904</v>
      </c>
      <c r="C586" t="s">
        <v>904</v>
      </c>
      <c r="D586" t="s">
        <v>1897</v>
      </c>
      <c r="E586" t="s">
        <v>190</v>
      </c>
      <c r="F586" t="s">
        <v>4446</v>
      </c>
      <c r="G586">
        <v>10000</v>
      </c>
      <c r="H586">
        <v>0.5</v>
      </c>
      <c r="I586">
        <f t="shared" si="9"/>
        <v>5000</v>
      </c>
      <c r="J586">
        <v>32.221742900000002</v>
      </c>
      <c r="K586">
        <v>-110.93</v>
      </c>
      <c r="M586" t="s">
        <v>4439</v>
      </c>
      <c r="O586" t="s">
        <v>4440</v>
      </c>
      <c r="P586" t="s">
        <v>443</v>
      </c>
      <c r="R586" t="s">
        <v>107</v>
      </c>
      <c r="S586" t="s">
        <v>4441</v>
      </c>
      <c r="T586" t="s">
        <v>4442</v>
      </c>
      <c r="U586" t="s">
        <v>4447</v>
      </c>
      <c r="X586" t="s">
        <v>1007</v>
      </c>
      <c r="Y586" t="s">
        <v>4443</v>
      </c>
      <c r="Z586" t="s">
        <v>92</v>
      </c>
      <c r="AB586" t="s">
        <v>4448</v>
      </c>
      <c r="AC586" t="s">
        <v>112</v>
      </c>
      <c r="AD586" t="s">
        <v>4443</v>
      </c>
      <c r="AE586">
        <v>0</v>
      </c>
      <c r="AL586" t="s">
        <v>4449</v>
      </c>
      <c r="AQ586">
        <v>10</v>
      </c>
      <c r="AS586">
        <v>0</v>
      </c>
      <c r="AT586">
        <v>0</v>
      </c>
      <c r="AW586">
        <v>0</v>
      </c>
      <c r="AZ586">
        <v>0</v>
      </c>
      <c r="BC586">
        <v>0</v>
      </c>
      <c r="BO586">
        <v>0</v>
      </c>
      <c r="BP586">
        <v>1</v>
      </c>
      <c r="BQ586">
        <v>0</v>
      </c>
      <c r="BR586">
        <v>0</v>
      </c>
      <c r="BS586">
        <v>1</v>
      </c>
      <c r="BT586">
        <v>1</v>
      </c>
      <c r="BU586">
        <v>0</v>
      </c>
      <c r="BV586">
        <v>0</v>
      </c>
      <c r="BW586">
        <v>0</v>
      </c>
      <c r="BX586">
        <v>0</v>
      </c>
      <c r="BY586">
        <v>0</v>
      </c>
      <c r="BZ586">
        <v>0</v>
      </c>
      <c r="CA586">
        <v>0</v>
      </c>
      <c r="CB586">
        <v>0</v>
      </c>
      <c r="CC586">
        <v>0</v>
      </c>
      <c r="CD586">
        <v>0</v>
      </c>
      <c r="CE586">
        <v>0</v>
      </c>
      <c r="CF586">
        <v>1</v>
      </c>
      <c r="CG586">
        <v>1</v>
      </c>
      <c r="CH586">
        <v>0</v>
      </c>
      <c r="CI586">
        <v>1</v>
      </c>
      <c r="CJ586">
        <v>0</v>
      </c>
      <c r="CK586">
        <v>0</v>
      </c>
      <c r="CL586">
        <v>0</v>
      </c>
      <c r="CM586">
        <v>1</v>
      </c>
      <c r="CN586">
        <v>0</v>
      </c>
      <c r="CO586">
        <v>0</v>
      </c>
      <c r="CP586">
        <v>0</v>
      </c>
      <c r="CQ586">
        <v>0</v>
      </c>
    </row>
    <row r="587" spans="1:95" hidden="1">
      <c r="A587" t="s">
        <v>4450</v>
      </c>
      <c r="B587" t="s">
        <v>904</v>
      </c>
      <c r="C587" t="s">
        <v>904</v>
      </c>
      <c r="D587" t="s">
        <v>826</v>
      </c>
      <c r="E587" t="s">
        <v>146</v>
      </c>
      <c r="F587" t="s">
        <v>4451</v>
      </c>
      <c r="G587">
        <v>68000</v>
      </c>
      <c r="H587">
        <v>3</v>
      </c>
      <c r="I587">
        <f t="shared" si="9"/>
        <v>204000</v>
      </c>
      <c r="J587">
        <v>51</v>
      </c>
      <c r="K587">
        <v>7</v>
      </c>
      <c r="M587" t="s">
        <v>4367</v>
      </c>
      <c r="O587" t="s">
        <v>292</v>
      </c>
      <c r="P587" t="s">
        <v>292</v>
      </c>
      <c r="R587" t="s">
        <v>303</v>
      </c>
      <c r="S587" t="s">
        <v>4452</v>
      </c>
      <c r="U587" t="s">
        <v>4453</v>
      </c>
      <c r="X587" t="s">
        <v>1007</v>
      </c>
      <c r="AC587" t="s">
        <v>95</v>
      </c>
      <c r="AD587" t="s">
        <v>4454</v>
      </c>
      <c r="AE587">
        <v>0</v>
      </c>
      <c r="AQ587">
        <v>0</v>
      </c>
      <c r="AR587" t="s">
        <v>4455</v>
      </c>
      <c r="AS587">
        <v>0</v>
      </c>
      <c r="AT587">
        <v>0</v>
      </c>
      <c r="AU587" t="s">
        <v>267</v>
      </c>
      <c r="AV587" t="s">
        <v>4456</v>
      </c>
      <c r="AW587">
        <v>0</v>
      </c>
      <c r="AZ587">
        <v>0</v>
      </c>
      <c r="BC587">
        <v>0</v>
      </c>
      <c r="BD587" t="s">
        <v>4457</v>
      </c>
      <c r="BE587" t="s">
        <v>4458</v>
      </c>
      <c r="BF587" t="s">
        <v>4459</v>
      </c>
      <c r="BO587">
        <v>0</v>
      </c>
      <c r="BP587">
        <v>0</v>
      </c>
      <c r="BQ587">
        <v>0</v>
      </c>
      <c r="BR587">
        <v>0</v>
      </c>
      <c r="BS587">
        <v>1</v>
      </c>
      <c r="BT587">
        <v>1</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row>
    <row r="588" spans="1:95" hidden="1">
      <c r="A588" t="s">
        <v>4460</v>
      </c>
      <c r="B588" t="s">
        <v>904</v>
      </c>
      <c r="C588" t="s">
        <v>826</v>
      </c>
      <c r="D588" t="s">
        <v>826</v>
      </c>
      <c r="E588" t="s">
        <v>146</v>
      </c>
      <c r="F588" t="s">
        <v>4461</v>
      </c>
      <c r="G588">
        <v>2000</v>
      </c>
      <c r="H588">
        <v>0.5</v>
      </c>
      <c r="I588">
        <f t="shared" si="9"/>
        <v>1000</v>
      </c>
      <c r="J588">
        <v>60.205491100000003</v>
      </c>
      <c r="K588">
        <v>24.66</v>
      </c>
      <c r="M588" t="s">
        <v>4462</v>
      </c>
      <c r="O588" t="s">
        <v>4463</v>
      </c>
      <c r="P588" t="s">
        <v>4464</v>
      </c>
      <c r="R588" t="s">
        <v>4465</v>
      </c>
      <c r="S588" t="s">
        <v>4466</v>
      </c>
      <c r="T588" t="s">
        <v>4405</v>
      </c>
      <c r="U588" t="s">
        <v>4220</v>
      </c>
      <c r="V588" t="s">
        <v>3860</v>
      </c>
      <c r="X588" t="s">
        <v>1007</v>
      </c>
      <c r="Y588" t="s">
        <v>4467</v>
      </c>
      <c r="Z588" t="s">
        <v>92</v>
      </c>
      <c r="AC588" t="s">
        <v>112</v>
      </c>
      <c r="AD588" t="s">
        <v>4467</v>
      </c>
      <c r="AE588">
        <v>0</v>
      </c>
      <c r="AH588" t="s">
        <v>1690</v>
      </c>
      <c r="AQ588">
        <v>0</v>
      </c>
      <c r="AS588">
        <v>0</v>
      </c>
      <c r="AT588">
        <v>0</v>
      </c>
      <c r="AU588" t="s">
        <v>4468</v>
      </c>
      <c r="AV588" t="s">
        <v>4469</v>
      </c>
      <c r="AW588">
        <v>0</v>
      </c>
      <c r="AZ588">
        <v>0</v>
      </c>
      <c r="BC588">
        <v>0</v>
      </c>
      <c r="BO588">
        <v>0</v>
      </c>
      <c r="BP588">
        <v>0</v>
      </c>
      <c r="BQ588">
        <v>0</v>
      </c>
      <c r="BR588">
        <v>0</v>
      </c>
      <c r="BS588">
        <v>0</v>
      </c>
      <c r="BT588">
        <v>0</v>
      </c>
      <c r="BU588">
        <v>1</v>
      </c>
      <c r="BV588">
        <v>0</v>
      </c>
      <c r="BW588">
        <v>0</v>
      </c>
      <c r="BX588">
        <v>0</v>
      </c>
      <c r="BY588">
        <v>0</v>
      </c>
      <c r="BZ588">
        <v>0</v>
      </c>
      <c r="CA588">
        <v>0</v>
      </c>
      <c r="CB588">
        <v>0</v>
      </c>
      <c r="CC588">
        <v>0</v>
      </c>
      <c r="CD588">
        <v>1</v>
      </c>
      <c r="CE588">
        <v>0</v>
      </c>
      <c r="CF588">
        <v>0</v>
      </c>
      <c r="CG588">
        <v>0</v>
      </c>
      <c r="CH588">
        <v>0</v>
      </c>
      <c r="CI588">
        <v>1</v>
      </c>
      <c r="CJ588">
        <v>0</v>
      </c>
      <c r="CK588">
        <v>0</v>
      </c>
      <c r="CL588">
        <v>0</v>
      </c>
      <c r="CM588">
        <v>1</v>
      </c>
      <c r="CN588">
        <v>1</v>
      </c>
      <c r="CO588">
        <v>0</v>
      </c>
      <c r="CP588">
        <v>0</v>
      </c>
      <c r="CQ588">
        <v>0</v>
      </c>
    </row>
    <row r="589" spans="1:95" hidden="1">
      <c r="A589" t="s">
        <v>4470</v>
      </c>
      <c r="B589" t="s">
        <v>223</v>
      </c>
      <c r="C589" t="s">
        <v>223</v>
      </c>
      <c r="D589" t="s">
        <v>223</v>
      </c>
      <c r="E589" t="s">
        <v>132</v>
      </c>
      <c r="F589" t="s">
        <v>4471</v>
      </c>
      <c r="G589">
        <v>5000</v>
      </c>
      <c r="H589">
        <v>3</v>
      </c>
      <c r="I589">
        <f t="shared" si="9"/>
        <v>15000</v>
      </c>
      <c r="J589">
        <v>53.584337699999999</v>
      </c>
      <c r="K589">
        <v>-2.2599999999999998</v>
      </c>
      <c r="M589" t="s">
        <v>4472</v>
      </c>
      <c r="N589" t="s">
        <v>4473</v>
      </c>
      <c r="O589" t="s">
        <v>4474</v>
      </c>
      <c r="P589" t="s">
        <v>4475</v>
      </c>
      <c r="Q589" t="s">
        <v>4476</v>
      </c>
      <c r="R589" t="s">
        <v>119</v>
      </c>
      <c r="S589" t="s">
        <v>4477</v>
      </c>
      <c r="T589" t="s">
        <v>4478</v>
      </c>
      <c r="V589" t="s">
        <v>4479</v>
      </c>
      <c r="X589" t="s">
        <v>1007</v>
      </c>
      <c r="Y589" t="s">
        <v>4480</v>
      </c>
      <c r="Z589" t="s">
        <v>92</v>
      </c>
      <c r="AA589" t="s">
        <v>518</v>
      </c>
      <c r="AC589" t="s">
        <v>124</v>
      </c>
      <c r="AD589" t="s">
        <v>4481</v>
      </c>
      <c r="AE589">
        <v>0</v>
      </c>
      <c r="AH589" t="s">
        <v>232</v>
      </c>
      <c r="AI589" t="s">
        <v>1007</v>
      </c>
      <c r="AJ589" t="s">
        <v>232</v>
      </c>
      <c r="AL589" t="s">
        <v>232</v>
      </c>
      <c r="AM589" t="s">
        <v>232</v>
      </c>
      <c r="AQ589">
        <v>0</v>
      </c>
      <c r="AR589" t="s">
        <v>1007</v>
      </c>
      <c r="AS589">
        <v>0</v>
      </c>
      <c r="AT589">
        <v>0</v>
      </c>
      <c r="AU589" t="s">
        <v>234</v>
      </c>
      <c r="AV589" t="s">
        <v>4482</v>
      </c>
      <c r="AW589">
        <v>11600000</v>
      </c>
      <c r="AX589" t="s">
        <v>234</v>
      </c>
      <c r="AY589" t="s">
        <v>4483</v>
      </c>
      <c r="AZ589">
        <v>1500000</v>
      </c>
      <c r="BC589">
        <v>0</v>
      </c>
      <c r="BO589">
        <v>0</v>
      </c>
      <c r="BP589">
        <v>0</v>
      </c>
      <c r="BQ589">
        <v>0</v>
      </c>
      <c r="BR589">
        <v>0</v>
      </c>
      <c r="BS589">
        <v>0</v>
      </c>
      <c r="BT589">
        <v>0</v>
      </c>
      <c r="BU589">
        <v>0</v>
      </c>
      <c r="BV589">
        <v>0</v>
      </c>
      <c r="BW589">
        <v>1</v>
      </c>
      <c r="BX589">
        <v>0</v>
      </c>
      <c r="BY589">
        <v>1</v>
      </c>
      <c r="BZ589">
        <v>0</v>
      </c>
      <c r="CA589">
        <v>0</v>
      </c>
      <c r="CB589">
        <v>0</v>
      </c>
      <c r="CC589">
        <v>0</v>
      </c>
      <c r="CD589">
        <v>0</v>
      </c>
      <c r="CE589">
        <v>0</v>
      </c>
      <c r="CF589">
        <v>0</v>
      </c>
      <c r="CG589">
        <v>0</v>
      </c>
      <c r="CH589">
        <v>0</v>
      </c>
      <c r="CI589">
        <v>0</v>
      </c>
      <c r="CJ589">
        <v>0</v>
      </c>
      <c r="CK589">
        <v>1</v>
      </c>
      <c r="CL589">
        <v>1</v>
      </c>
      <c r="CM589">
        <v>0</v>
      </c>
      <c r="CN589">
        <v>0</v>
      </c>
      <c r="CO589">
        <v>0</v>
      </c>
      <c r="CP589">
        <v>0</v>
      </c>
      <c r="CQ589">
        <v>1</v>
      </c>
    </row>
    <row r="590" spans="1:95" hidden="1">
      <c r="A590" t="s">
        <v>4484</v>
      </c>
      <c r="B590" t="s">
        <v>904</v>
      </c>
      <c r="C590" t="s">
        <v>826</v>
      </c>
      <c r="D590" t="s">
        <v>826</v>
      </c>
      <c r="E590" t="s">
        <v>146</v>
      </c>
      <c r="F590" t="s">
        <v>4485</v>
      </c>
      <c r="G590">
        <v>800</v>
      </c>
      <c r="H590">
        <v>2.5</v>
      </c>
      <c r="I590">
        <f t="shared" si="9"/>
        <v>2000</v>
      </c>
      <c r="J590">
        <v>-13.6126744</v>
      </c>
      <c r="K590">
        <v>130.51</v>
      </c>
      <c r="M590" t="s">
        <v>4486</v>
      </c>
      <c r="O590" t="s">
        <v>1089</v>
      </c>
      <c r="P590" t="s">
        <v>4487</v>
      </c>
      <c r="R590" t="s">
        <v>636</v>
      </c>
      <c r="S590" t="s">
        <v>4488</v>
      </c>
      <c r="U590" t="s">
        <v>4489</v>
      </c>
      <c r="V590" t="s">
        <v>4490</v>
      </c>
      <c r="X590" t="s">
        <v>1007</v>
      </c>
      <c r="Z590" t="s">
        <v>111</v>
      </c>
      <c r="AC590" t="s">
        <v>112</v>
      </c>
      <c r="AD590" t="s">
        <v>1426</v>
      </c>
      <c r="AE590">
        <v>0</v>
      </c>
      <c r="AH590" t="s">
        <v>1481</v>
      </c>
      <c r="AI590" t="s">
        <v>1481</v>
      </c>
      <c r="AJ590" t="s">
        <v>1481</v>
      </c>
      <c r="AK590" t="s">
        <v>1481</v>
      </c>
      <c r="AQ590">
        <v>20</v>
      </c>
      <c r="AS590">
        <v>0</v>
      </c>
      <c r="AT590">
        <v>0</v>
      </c>
      <c r="AU590" t="s">
        <v>705</v>
      </c>
      <c r="AV590" t="s">
        <v>1094</v>
      </c>
      <c r="AW590">
        <v>0</v>
      </c>
      <c r="AZ590">
        <v>0</v>
      </c>
      <c r="BC590">
        <v>0</v>
      </c>
      <c r="BD590" t="s">
        <v>1094</v>
      </c>
      <c r="BE590" t="s">
        <v>4491</v>
      </c>
      <c r="BF590" t="s">
        <v>4492</v>
      </c>
      <c r="BO590">
        <v>1</v>
      </c>
      <c r="BP590">
        <v>0</v>
      </c>
      <c r="BQ590">
        <v>0</v>
      </c>
      <c r="BR590">
        <v>0</v>
      </c>
      <c r="BS590">
        <v>0</v>
      </c>
      <c r="BT590">
        <v>0</v>
      </c>
      <c r="BU590">
        <v>0</v>
      </c>
      <c r="BV590">
        <v>0</v>
      </c>
      <c r="BW590">
        <v>0</v>
      </c>
      <c r="BX590">
        <v>0</v>
      </c>
      <c r="BY590">
        <v>0</v>
      </c>
      <c r="BZ590">
        <v>0</v>
      </c>
      <c r="CA590">
        <v>0</v>
      </c>
      <c r="CB590">
        <v>0</v>
      </c>
      <c r="CC590">
        <v>1</v>
      </c>
      <c r="CD590">
        <v>0</v>
      </c>
      <c r="CE590">
        <v>1</v>
      </c>
      <c r="CF590">
        <v>0</v>
      </c>
      <c r="CG590">
        <v>0</v>
      </c>
      <c r="CH590">
        <v>0</v>
      </c>
      <c r="CI590">
        <v>0</v>
      </c>
      <c r="CJ590">
        <v>0</v>
      </c>
      <c r="CK590">
        <v>0</v>
      </c>
      <c r="CL590">
        <v>0</v>
      </c>
      <c r="CM590">
        <v>0</v>
      </c>
      <c r="CN590">
        <v>0</v>
      </c>
      <c r="CO590">
        <v>0</v>
      </c>
      <c r="CP590">
        <v>0</v>
      </c>
      <c r="CQ590">
        <v>0</v>
      </c>
    </row>
    <row r="591" spans="1:95" hidden="1">
      <c r="A591" t="s">
        <v>4493</v>
      </c>
      <c r="B591" t="s">
        <v>904</v>
      </c>
      <c r="C591" t="s">
        <v>826</v>
      </c>
      <c r="D591" t="s">
        <v>826</v>
      </c>
      <c r="E591" t="s">
        <v>146</v>
      </c>
      <c r="F591" t="s">
        <v>4494</v>
      </c>
      <c r="G591">
        <v>4000</v>
      </c>
      <c r="H591">
        <v>1</v>
      </c>
      <c r="I591">
        <f t="shared" si="9"/>
        <v>4000</v>
      </c>
      <c r="J591">
        <v>52.314335399999997</v>
      </c>
      <c r="K591">
        <v>4.9400000000000004</v>
      </c>
      <c r="M591" t="s">
        <v>4495</v>
      </c>
      <c r="N591" t="s">
        <v>1048</v>
      </c>
      <c r="O591" t="s">
        <v>1049</v>
      </c>
      <c r="P591" t="s">
        <v>1049</v>
      </c>
      <c r="Q591">
        <v>1101</v>
      </c>
      <c r="R591" t="s">
        <v>682</v>
      </c>
      <c r="S591" t="s">
        <v>4496</v>
      </c>
      <c r="T591" t="s">
        <v>4497</v>
      </c>
      <c r="U591" t="s">
        <v>4140</v>
      </c>
      <c r="V591" t="s">
        <v>4220</v>
      </c>
      <c r="X591" t="s">
        <v>1007</v>
      </c>
      <c r="Y591" t="s">
        <v>4498</v>
      </c>
      <c r="AA591" t="s">
        <v>518</v>
      </c>
      <c r="AC591" t="s">
        <v>95</v>
      </c>
      <c r="AD591" t="s">
        <v>4499</v>
      </c>
      <c r="AE591">
        <v>0</v>
      </c>
      <c r="AF591" t="s">
        <v>1057</v>
      </c>
      <c r="AL591" t="s">
        <v>1057</v>
      </c>
      <c r="AQ591">
        <v>0</v>
      </c>
      <c r="AR591" t="s">
        <v>3283</v>
      </c>
      <c r="AS591">
        <v>0</v>
      </c>
      <c r="AT591">
        <v>0</v>
      </c>
      <c r="AU591" t="s">
        <v>187</v>
      </c>
      <c r="AW591">
        <v>0</v>
      </c>
      <c r="AZ591">
        <v>0</v>
      </c>
      <c r="BC591">
        <v>0</v>
      </c>
      <c r="BO591">
        <v>0</v>
      </c>
      <c r="BP591">
        <v>1</v>
      </c>
      <c r="BQ591">
        <v>0</v>
      </c>
      <c r="BR591">
        <v>0</v>
      </c>
      <c r="BS591">
        <v>0</v>
      </c>
      <c r="BT591">
        <v>0</v>
      </c>
      <c r="BU591">
        <v>0</v>
      </c>
      <c r="BV591">
        <v>0</v>
      </c>
      <c r="BW591">
        <v>0</v>
      </c>
      <c r="BX591">
        <v>0</v>
      </c>
      <c r="BY591">
        <v>1</v>
      </c>
      <c r="BZ591">
        <v>1</v>
      </c>
      <c r="CA591">
        <v>0</v>
      </c>
      <c r="CB591">
        <v>0</v>
      </c>
      <c r="CC591">
        <v>0</v>
      </c>
      <c r="CD591">
        <v>1</v>
      </c>
      <c r="CE591">
        <v>0</v>
      </c>
      <c r="CF591">
        <v>0</v>
      </c>
      <c r="CG591">
        <v>0</v>
      </c>
      <c r="CH591">
        <v>1</v>
      </c>
      <c r="CI591">
        <v>1</v>
      </c>
      <c r="CJ591">
        <v>0</v>
      </c>
      <c r="CK591">
        <v>0</v>
      </c>
      <c r="CL591">
        <v>0</v>
      </c>
      <c r="CM591">
        <v>0</v>
      </c>
      <c r="CN591">
        <v>0</v>
      </c>
      <c r="CO591">
        <v>0</v>
      </c>
      <c r="CP591">
        <v>0</v>
      </c>
      <c r="CQ591">
        <v>0</v>
      </c>
    </row>
    <row r="592" spans="1:95" hidden="1">
      <c r="A592" t="s">
        <v>4500</v>
      </c>
      <c r="B592" t="s">
        <v>904</v>
      </c>
      <c r="C592" t="s">
        <v>1313</v>
      </c>
      <c r="D592" t="s">
        <v>1313</v>
      </c>
      <c r="E592" t="s">
        <v>190</v>
      </c>
      <c r="F592" t="s">
        <v>4501</v>
      </c>
      <c r="G592">
        <v>200</v>
      </c>
      <c r="H592">
        <v>4</v>
      </c>
      <c r="I592">
        <f t="shared" si="9"/>
        <v>800</v>
      </c>
      <c r="J592">
        <v>50.3569429</v>
      </c>
      <c r="K592">
        <v>7.59</v>
      </c>
      <c r="M592" t="s">
        <v>4502</v>
      </c>
      <c r="O592" t="s">
        <v>3915</v>
      </c>
      <c r="P592" t="s">
        <v>4503</v>
      </c>
      <c r="R592" t="s">
        <v>303</v>
      </c>
      <c r="S592" t="s">
        <v>4504</v>
      </c>
      <c r="T592" t="s">
        <v>4505</v>
      </c>
      <c r="U592" t="s">
        <v>4506</v>
      </c>
      <c r="V592" t="s">
        <v>3891</v>
      </c>
      <c r="X592" t="s">
        <v>1007</v>
      </c>
      <c r="Z592" t="s">
        <v>92</v>
      </c>
      <c r="AA592" t="s">
        <v>164</v>
      </c>
      <c r="AC592" t="s">
        <v>124</v>
      </c>
      <c r="AD592" t="s">
        <v>1007</v>
      </c>
      <c r="AE592">
        <v>0</v>
      </c>
      <c r="AL592" t="s">
        <v>4507</v>
      </c>
      <c r="AQ592">
        <v>25</v>
      </c>
      <c r="AR592" t="s">
        <v>1007</v>
      </c>
      <c r="AS592">
        <v>0</v>
      </c>
      <c r="AT592">
        <v>0</v>
      </c>
      <c r="AW592">
        <v>0</v>
      </c>
      <c r="AZ592">
        <v>0</v>
      </c>
      <c r="BC592">
        <v>0</v>
      </c>
      <c r="BO592">
        <v>0</v>
      </c>
      <c r="BP592">
        <v>0</v>
      </c>
      <c r="BQ592">
        <v>0</v>
      </c>
      <c r="BR592">
        <v>0</v>
      </c>
      <c r="BS592">
        <v>0</v>
      </c>
      <c r="BT592">
        <v>0</v>
      </c>
      <c r="BU592">
        <v>1</v>
      </c>
      <c r="BV592">
        <v>0</v>
      </c>
      <c r="BW592">
        <v>0</v>
      </c>
      <c r="BX592">
        <v>0</v>
      </c>
      <c r="BY592">
        <v>1</v>
      </c>
      <c r="BZ592">
        <v>1</v>
      </c>
      <c r="CA592">
        <v>0</v>
      </c>
      <c r="CB592">
        <v>1</v>
      </c>
      <c r="CC592">
        <v>0</v>
      </c>
      <c r="CD592">
        <v>0</v>
      </c>
      <c r="CE592">
        <v>0</v>
      </c>
      <c r="CF592">
        <v>0</v>
      </c>
      <c r="CG592">
        <v>0</v>
      </c>
      <c r="CH592">
        <v>0</v>
      </c>
      <c r="CI592">
        <v>0</v>
      </c>
      <c r="CJ592">
        <v>0</v>
      </c>
      <c r="CK592">
        <v>0</v>
      </c>
      <c r="CL592">
        <v>0</v>
      </c>
      <c r="CM592">
        <v>0</v>
      </c>
      <c r="CN592">
        <v>0</v>
      </c>
      <c r="CO592">
        <v>0</v>
      </c>
      <c r="CP592">
        <v>0</v>
      </c>
      <c r="CQ592">
        <v>0</v>
      </c>
    </row>
    <row r="593" spans="1:95" hidden="1">
      <c r="A593" t="s">
        <v>4508</v>
      </c>
      <c r="B593" t="s">
        <v>904</v>
      </c>
      <c r="C593" t="s">
        <v>904</v>
      </c>
      <c r="D593" t="s">
        <v>826</v>
      </c>
      <c r="E593" t="s">
        <v>190</v>
      </c>
      <c r="F593" t="s">
        <v>4509</v>
      </c>
      <c r="G593">
        <v>2680</v>
      </c>
      <c r="H593">
        <v>1</v>
      </c>
      <c r="I593">
        <f t="shared" si="9"/>
        <v>2680</v>
      </c>
      <c r="J593">
        <v>-1.9402779999999999</v>
      </c>
      <c r="K593">
        <v>29.87</v>
      </c>
      <c r="M593" t="s">
        <v>4510</v>
      </c>
      <c r="O593" t="s">
        <v>4511</v>
      </c>
      <c r="P593" t="s">
        <v>4511</v>
      </c>
      <c r="R593" t="s">
        <v>4511</v>
      </c>
      <c r="S593" t="s">
        <v>4512</v>
      </c>
      <c r="T593" t="s">
        <v>4513</v>
      </c>
      <c r="X593" t="s">
        <v>1007</v>
      </c>
      <c r="AB593" t="s">
        <v>4514</v>
      </c>
      <c r="AC593" t="s">
        <v>95</v>
      </c>
      <c r="AD593" t="s">
        <v>4515</v>
      </c>
      <c r="AE593">
        <v>0</v>
      </c>
      <c r="AI593" t="s">
        <v>4084</v>
      </c>
      <c r="AJ593" t="s">
        <v>4516</v>
      </c>
      <c r="AQ593">
        <v>0</v>
      </c>
      <c r="AS593">
        <v>0</v>
      </c>
      <c r="AT593">
        <v>0</v>
      </c>
      <c r="AW593">
        <v>0</v>
      </c>
      <c r="AZ593">
        <v>0</v>
      </c>
      <c r="BC593">
        <v>0</v>
      </c>
      <c r="BO593">
        <v>0</v>
      </c>
      <c r="BP593">
        <v>0</v>
      </c>
      <c r="BQ593">
        <v>0</v>
      </c>
      <c r="BR593">
        <v>0</v>
      </c>
      <c r="BS593">
        <v>0</v>
      </c>
      <c r="BT593">
        <v>0</v>
      </c>
      <c r="BU593">
        <v>1</v>
      </c>
      <c r="BV593">
        <v>0</v>
      </c>
      <c r="BW593">
        <v>0</v>
      </c>
      <c r="BX593">
        <v>0</v>
      </c>
      <c r="BY593">
        <v>0</v>
      </c>
      <c r="BZ593">
        <v>0</v>
      </c>
      <c r="CA593">
        <v>0</v>
      </c>
      <c r="CB593">
        <v>0</v>
      </c>
      <c r="CC593">
        <v>1</v>
      </c>
      <c r="CD593">
        <v>0</v>
      </c>
      <c r="CE593">
        <v>1</v>
      </c>
      <c r="CF593">
        <v>0</v>
      </c>
      <c r="CG593">
        <v>0</v>
      </c>
      <c r="CH593">
        <v>1</v>
      </c>
      <c r="CI593">
        <v>1</v>
      </c>
      <c r="CJ593">
        <v>0</v>
      </c>
      <c r="CK593">
        <v>0</v>
      </c>
      <c r="CL593">
        <v>0</v>
      </c>
      <c r="CM593">
        <v>0</v>
      </c>
      <c r="CN593">
        <v>0</v>
      </c>
      <c r="CO593">
        <v>0</v>
      </c>
      <c r="CP593">
        <v>0</v>
      </c>
      <c r="CQ593">
        <v>0</v>
      </c>
    </row>
    <row r="594" spans="1:95" hidden="1">
      <c r="A594" t="s">
        <v>4517</v>
      </c>
      <c r="B594" t="s">
        <v>904</v>
      </c>
      <c r="C594" t="s">
        <v>905</v>
      </c>
      <c r="D594" t="s">
        <v>905</v>
      </c>
      <c r="E594" t="s">
        <v>146</v>
      </c>
      <c r="F594" t="s">
        <v>1161</v>
      </c>
      <c r="G594">
        <v>75</v>
      </c>
      <c r="H594">
        <v>2</v>
      </c>
      <c r="I594">
        <f t="shared" si="9"/>
        <v>150</v>
      </c>
      <c r="J594">
        <v>50</v>
      </c>
      <c r="K594">
        <v>8</v>
      </c>
      <c r="M594" t="s">
        <v>1162</v>
      </c>
      <c r="O594" t="s">
        <v>4518</v>
      </c>
      <c r="P594" t="s">
        <v>1164</v>
      </c>
      <c r="Q594">
        <v>56291</v>
      </c>
      <c r="R594" t="s">
        <v>303</v>
      </c>
      <c r="S594" t="s">
        <v>1165</v>
      </c>
      <c r="T594" t="s">
        <v>4519</v>
      </c>
      <c r="U594" t="s">
        <v>4371</v>
      </c>
      <c r="V594" t="s">
        <v>1166</v>
      </c>
      <c r="X594" t="s">
        <v>1007</v>
      </c>
      <c r="Z594" t="s">
        <v>111</v>
      </c>
      <c r="AA594" t="s">
        <v>518</v>
      </c>
      <c r="AC594" t="s">
        <v>124</v>
      </c>
      <c r="AD594" t="s">
        <v>1169</v>
      </c>
      <c r="AE594">
        <v>0</v>
      </c>
      <c r="AH594" t="s">
        <v>1170</v>
      </c>
      <c r="AI594" t="s">
        <v>1171</v>
      </c>
      <c r="AJ594" t="s">
        <v>1172</v>
      </c>
      <c r="AQ594">
        <v>3</v>
      </c>
      <c r="AR594" t="s">
        <v>4520</v>
      </c>
      <c r="AS594">
        <v>0</v>
      </c>
      <c r="AT594">
        <v>0</v>
      </c>
      <c r="AU594" t="s">
        <v>187</v>
      </c>
      <c r="AW594">
        <v>0</v>
      </c>
      <c r="AZ594">
        <v>0</v>
      </c>
      <c r="BC594">
        <v>0</v>
      </c>
      <c r="BO594">
        <v>0</v>
      </c>
      <c r="BP594">
        <v>0</v>
      </c>
      <c r="BQ594">
        <v>0</v>
      </c>
      <c r="BR594">
        <v>0</v>
      </c>
      <c r="BS594">
        <v>0</v>
      </c>
      <c r="BT594">
        <v>0</v>
      </c>
      <c r="BU594">
        <v>1</v>
      </c>
      <c r="BV594">
        <v>0</v>
      </c>
      <c r="BW594">
        <v>0</v>
      </c>
      <c r="BX594">
        <v>0</v>
      </c>
      <c r="BY594">
        <v>0</v>
      </c>
      <c r="BZ594">
        <v>0</v>
      </c>
      <c r="CA594">
        <v>0</v>
      </c>
      <c r="CB594">
        <v>0</v>
      </c>
      <c r="CC594">
        <v>0</v>
      </c>
      <c r="CD594">
        <v>0</v>
      </c>
      <c r="CE594">
        <v>0</v>
      </c>
      <c r="CF594">
        <v>0</v>
      </c>
      <c r="CG594">
        <v>0</v>
      </c>
      <c r="CH594">
        <v>1</v>
      </c>
      <c r="CI594">
        <v>0</v>
      </c>
      <c r="CJ594">
        <v>1</v>
      </c>
      <c r="CK594">
        <v>0</v>
      </c>
      <c r="CL594">
        <v>0</v>
      </c>
      <c r="CM594">
        <v>0</v>
      </c>
      <c r="CN594">
        <v>0</v>
      </c>
      <c r="CO594">
        <v>0</v>
      </c>
      <c r="CP594">
        <v>0</v>
      </c>
      <c r="CQ594">
        <v>0</v>
      </c>
    </row>
    <row r="595" spans="1:95" hidden="1">
      <c r="A595" t="s">
        <v>4521</v>
      </c>
      <c r="B595" t="s">
        <v>904</v>
      </c>
      <c r="C595" t="s">
        <v>904</v>
      </c>
      <c r="D595" t="s">
        <v>826</v>
      </c>
      <c r="E595" t="s">
        <v>190</v>
      </c>
      <c r="F595" t="s">
        <v>4522</v>
      </c>
      <c r="G595">
        <v>5500</v>
      </c>
      <c r="H595">
        <v>0</v>
      </c>
      <c r="I595">
        <f t="shared" si="9"/>
        <v>0</v>
      </c>
      <c r="J595">
        <v>18.004089</v>
      </c>
      <c r="K595">
        <v>-66.58</v>
      </c>
      <c r="M595" t="s">
        <v>4523</v>
      </c>
      <c r="O595" t="s">
        <v>4524</v>
      </c>
      <c r="P595" t="s">
        <v>4525</v>
      </c>
      <c r="R595" t="s">
        <v>107</v>
      </c>
      <c r="S595" t="s">
        <v>4526</v>
      </c>
      <c r="T595" t="s">
        <v>4527</v>
      </c>
      <c r="X595" t="s">
        <v>1007</v>
      </c>
      <c r="Y595" t="s">
        <v>4528</v>
      </c>
      <c r="Z595" t="s">
        <v>92</v>
      </c>
      <c r="AB595" t="s">
        <v>4529</v>
      </c>
      <c r="AC595" t="s">
        <v>112</v>
      </c>
      <c r="AD595" t="s">
        <v>4528</v>
      </c>
      <c r="AE595">
        <v>0</v>
      </c>
      <c r="AH595" t="s">
        <v>1690</v>
      </c>
      <c r="AI595" t="s">
        <v>1690</v>
      </c>
      <c r="AJ595" t="s">
        <v>1690</v>
      </c>
      <c r="AL595" t="s">
        <v>4530</v>
      </c>
      <c r="AQ595">
        <v>0</v>
      </c>
      <c r="AS595">
        <v>0</v>
      </c>
      <c r="AT595">
        <v>0</v>
      </c>
      <c r="AW595">
        <v>0</v>
      </c>
      <c r="AZ595">
        <v>0</v>
      </c>
      <c r="BC595">
        <v>0</v>
      </c>
      <c r="BO595">
        <v>0</v>
      </c>
      <c r="BP595">
        <v>0</v>
      </c>
      <c r="BQ595">
        <v>0</v>
      </c>
      <c r="BR595">
        <v>0</v>
      </c>
      <c r="BS595">
        <v>0</v>
      </c>
      <c r="BT595">
        <v>0</v>
      </c>
      <c r="BU595">
        <v>0</v>
      </c>
      <c r="BV595">
        <v>0</v>
      </c>
      <c r="BW595">
        <v>0</v>
      </c>
      <c r="BX595">
        <v>0</v>
      </c>
      <c r="BY595">
        <v>1</v>
      </c>
      <c r="BZ595">
        <v>0</v>
      </c>
      <c r="CA595">
        <v>0</v>
      </c>
      <c r="CB595">
        <v>0</v>
      </c>
      <c r="CC595">
        <v>0</v>
      </c>
      <c r="CD595">
        <v>0</v>
      </c>
      <c r="CE595">
        <v>1</v>
      </c>
      <c r="CF595">
        <v>1</v>
      </c>
      <c r="CG595">
        <v>1</v>
      </c>
      <c r="CH595">
        <v>1</v>
      </c>
      <c r="CI595">
        <v>0</v>
      </c>
      <c r="CJ595">
        <v>0</v>
      </c>
      <c r="CK595">
        <v>0</v>
      </c>
      <c r="CL595">
        <v>0</v>
      </c>
      <c r="CM595">
        <v>0</v>
      </c>
      <c r="CN595">
        <v>0</v>
      </c>
      <c r="CO595">
        <v>0</v>
      </c>
      <c r="CP595">
        <v>0</v>
      </c>
      <c r="CQ595">
        <v>0</v>
      </c>
    </row>
    <row r="596" spans="1:95" hidden="1">
      <c r="A596" t="s">
        <v>4531</v>
      </c>
      <c r="B596" t="s">
        <v>904</v>
      </c>
      <c r="C596" t="s">
        <v>904</v>
      </c>
      <c r="D596" t="s">
        <v>904</v>
      </c>
      <c r="E596" t="s">
        <v>13</v>
      </c>
      <c r="F596" t="s">
        <v>4532</v>
      </c>
      <c r="G596">
        <v>39</v>
      </c>
      <c r="H596">
        <v>2</v>
      </c>
      <c r="I596">
        <f t="shared" si="9"/>
        <v>78</v>
      </c>
      <c r="J596">
        <v>42.587833500000002</v>
      </c>
      <c r="K596">
        <v>-70.900000000000006</v>
      </c>
      <c r="M596" t="s">
        <v>4533</v>
      </c>
      <c r="N596" t="s">
        <v>4534</v>
      </c>
      <c r="O596" t="s">
        <v>4535</v>
      </c>
      <c r="P596" t="s">
        <v>391</v>
      </c>
      <c r="Q596">
        <v>1915</v>
      </c>
      <c r="R596" t="s">
        <v>107</v>
      </c>
      <c r="S596" t="s">
        <v>4536</v>
      </c>
      <c r="T596" t="s">
        <v>685</v>
      </c>
      <c r="X596" t="s">
        <v>394</v>
      </c>
      <c r="Y596" t="s">
        <v>4537</v>
      </c>
      <c r="AB596" t="s">
        <v>4538</v>
      </c>
      <c r="AC596" t="s">
        <v>95</v>
      </c>
      <c r="AD596" t="s">
        <v>1454</v>
      </c>
      <c r="AE596">
        <v>0</v>
      </c>
      <c r="AQ596">
        <v>0</v>
      </c>
      <c r="AS596">
        <v>526000</v>
      </c>
      <c r="AT596">
        <v>0</v>
      </c>
      <c r="AU596" t="s">
        <v>296</v>
      </c>
      <c r="AV596" t="s">
        <v>1454</v>
      </c>
      <c r="AW596">
        <v>526000</v>
      </c>
      <c r="AZ596">
        <v>0</v>
      </c>
      <c r="BC596">
        <v>0</v>
      </c>
      <c r="BO596">
        <v>0</v>
      </c>
      <c r="BP596">
        <v>0</v>
      </c>
      <c r="BQ596">
        <v>0</v>
      </c>
      <c r="BR596">
        <v>0</v>
      </c>
      <c r="BS596">
        <v>0</v>
      </c>
      <c r="BT596">
        <v>0</v>
      </c>
      <c r="BU596">
        <v>0</v>
      </c>
      <c r="BV596">
        <v>0</v>
      </c>
      <c r="BW596">
        <v>0</v>
      </c>
      <c r="BX596">
        <v>0</v>
      </c>
      <c r="BY596">
        <v>0</v>
      </c>
      <c r="BZ596">
        <v>0</v>
      </c>
      <c r="CA596">
        <v>0</v>
      </c>
      <c r="CB596">
        <v>0</v>
      </c>
      <c r="CC596">
        <v>1</v>
      </c>
      <c r="CD596">
        <v>1</v>
      </c>
      <c r="CE596">
        <v>0</v>
      </c>
      <c r="CF596">
        <v>0</v>
      </c>
      <c r="CG596">
        <v>0</v>
      </c>
      <c r="CH596">
        <v>0</v>
      </c>
      <c r="CI596">
        <v>1</v>
      </c>
      <c r="CJ596">
        <v>0</v>
      </c>
      <c r="CK596">
        <v>0</v>
      </c>
      <c r="CL596">
        <v>0</v>
      </c>
      <c r="CM596">
        <v>0</v>
      </c>
      <c r="CN596">
        <v>0</v>
      </c>
      <c r="CO596">
        <v>0</v>
      </c>
      <c r="CP596">
        <v>0</v>
      </c>
      <c r="CQ596">
        <v>0</v>
      </c>
    </row>
    <row r="597" spans="1:95" hidden="1">
      <c r="A597" t="s">
        <v>4539</v>
      </c>
      <c r="B597" t="s">
        <v>904</v>
      </c>
      <c r="C597" t="s">
        <v>904</v>
      </c>
      <c r="D597" t="s">
        <v>904</v>
      </c>
      <c r="E597" t="s">
        <v>13</v>
      </c>
      <c r="F597" t="s">
        <v>4540</v>
      </c>
      <c r="G597">
        <v>512</v>
      </c>
      <c r="H597">
        <v>1</v>
      </c>
      <c r="I597">
        <f t="shared" si="9"/>
        <v>512</v>
      </c>
      <c r="J597">
        <v>41.677577599999999</v>
      </c>
      <c r="K597">
        <v>-70.19</v>
      </c>
      <c r="M597" t="s">
        <v>4541</v>
      </c>
      <c r="N597" t="s">
        <v>4542</v>
      </c>
      <c r="O597" t="s">
        <v>4543</v>
      </c>
      <c r="P597" t="s">
        <v>391</v>
      </c>
      <c r="Q597">
        <v>2264</v>
      </c>
      <c r="R597" t="s">
        <v>107</v>
      </c>
      <c r="S597" t="s">
        <v>4536</v>
      </c>
      <c r="T597" t="s">
        <v>685</v>
      </c>
      <c r="X597" t="s">
        <v>394</v>
      </c>
      <c r="Y597" t="s">
        <v>4544</v>
      </c>
      <c r="Z597" t="s">
        <v>111</v>
      </c>
      <c r="AB597" t="s">
        <v>4545</v>
      </c>
      <c r="AC597" t="s">
        <v>112</v>
      </c>
      <c r="AD597" t="s">
        <v>4544</v>
      </c>
      <c r="AE597">
        <v>0</v>
      </c>
      <c r="AQ597">
        <v>0</v>
      </c>
      <c r="AS597">
        <v>1480000</v>
      </c>
      <c r="AT597">
        <v>0</v>
      </c>
      <c r="AU597" t="s">
        <v>296</v>
      </c>
      <c r="AV597" t="s">
        <v>1454</v>
      </c>
      <c r="AW597">
        <v>1480000</v>
      </c>
      <c r="AZ597">
        <v>0</v>
      </c>
      <c r="BC597">
        <v>0</v>
      </c>
      <c r="BO597">
        <v>0</v>
      </c>
      <c r="BP597">
        <v>0</v>
      </c>
      <c r="BQ597">
        <v>0</v>
      </c>
      <c r="BR597">
        <v>0</v>
      </c>
      <c r="BS597">
        <v>1</v>
      </c>
      <c r="BT597">
        <v>0</v>
      </c>
      <c r="BU597">
        <v>0</v>
      </c>
      <c r="BV597">
        <v>0</v>
      </c>
      <c r="BW597">
        <v>0</v>
      </c>
      <c r="BX597">
        <v>0</v>
      </c>
      <c r="BY597">
        <v>0</v>
      </c>
      <c r="BZ597">
        <v>0</v>
      </c>
      <c r="CA597">
        <v>0</v>
      </c>
      <c r="CB597">
        <v>0</v>
      </c>
      <c r="CC597">
        <v>1</v>
      </c>
      <c r="CD597">
        <v>1</v>
      </c>
      <c r="CE597">
        <v>0</v>
      </c>
      <c r="CF597">
        <v>0</v>
      </c>
      <c r="CG597">
        <v>0</v>
      </c>
      <c r="CH597">
        <v>0</v>
      </c>
      <c r="CI597">
        <v>1</v>
      </c>
      <c r="CJ597">
        <v>0</v>
      </c>
      <c r="CK597">
        <v>0</v>
      </c>
      <c r="CL597">
        <v>0</v>
      </c>
      <c r="CM597">
        <v>0</v>
      </c>
      <c r="CN597">
        <v>0</v>
      </c>
      <c r="CO597">
        <v>0</v>
      </c>
      <c r="CP597">
        <v>0</v>
      </c>
      <c r="CQ597">
        <v>0</v>
      </c>
    </row>
    <row r="598" spans="1:95" hidden="1">
      <c r="A598" t="s">
        <v>4546</v>
      </c>
      <c r="B598" t="s">
        <v>904</v>
      </c>
      <c r="C598" t="s">
        <v>904</v>
      </c>
      <c r="D598" t="s">
        <v>904</v>
      </c>
      <c r="E598" t="s">
        <v>13</v>
      </c>
      <c r="F598" t="s">
        <v>4547</v>
      </c>
      <c r="G598">
        <v>129</v>
      </c>
      <c r="H598">
        <v>2</v>
      </c>
      <c r="I598">
        <f t="shared" si="9"/>
        <v>258</v>
      </c>
      <c r="J598">
        <v>42.606574299999998</v>
      </c>
      <c r="K598">
        <v>-72.599999999999994</v>
      </c>
      <c r="M598" t="s">
        <v>4548</v>
      </c>
      <c r="N598" t="s">
        <v>4549</v>
      </c>
      <c r="O598" t="s">
        <v>4550</v>
      </c>
      <c r="P598" t="s">
        <v>391</v>
      </c>
      <c r="Q598">
        <v>1301</v>
      </c>
      <c r="R598" t="s">
        <v>107</v>
      </c>
      <c r="S598" t="s">
        <v>4536</v>
      </c>
      <c r="T598" t="s">
        <v>685</v>
      </c>
      <c r="X598" t="s">
        <v>394</v>
      </c>
      <c r="Y598" t="s">
        <v>4551</v>
      </c>
      <c r="Z598" t="s">
        <v>599</v>
      </c>
      <c r="AB598" t="s">
        <v>4552</v>
      </c>
      <c r="AC598" t="s">
        <v>112</v>
      </c>
      <c r="AD598" t="s">
        <v>1454</v>
      </c>
      <c r="AE598">
        <v>0</v>
      </c>
      <c r="AQ598">
        <v>0</v>
      </c>
      <c r="AS598">
        <v>367310</v>
      </c>
      <c r="AT598">
        <v>0</v>
      </c>
      <c r="AU598" t="s">
        <v>296</v>
      </c>
      <c r="AV598" t="s">
        <v>1454</v>
      </c>
      <c r="AW598">
        <v>367310</v>
      </c>
      <c r="AZ598">
        <v>0</v>
      </c>
      <c r="BC598">
        <v>0</v>
      </c>
      <c r="BO598">
        <v>1</v>
      </c>
      <c r="BP598">
        <v>0</v>
      </c>
      <c r="BQ598">
        <v>0</v>
      </c>
      <c r="BR598">
        <v>0</v>
      </c>
      <c r="BS598">
        <v>0</v>
      </c>
      <c r="BT598">
        <v>0</v>
      </c>
      <c r="BU598">
        <v>0</v>
      </c>
      <c r="BV598">
        <v>0</v>
      </c>
      <c r="BW598">
        <v>0</v>
      </c>
      <c r="BX598">
        <v>0</v>
      </c>
      <c r="BY598">
        <v>0</v>
      </c>
      <c r="BZ598">
        <v>0</v>
      </c>
      <c r="CA598">
        <v>0</v>
      </c>
      <c r="CB598">
        <v>0</v>
      </c>
      <c r="CC598">
        <v>1</v>
      </c>
      <c r="CD598">
        <v>1</v>
      </c>
      <c r="CE598">
        <v>0</v>
      </c>
      <c r="CF598">
        <v>0</v>
      </c>
      <c r="CG598">
        <v>0</v>
      </c>
      <c r="CH598">
        <v>0</v>
      </c>
      <c r="CI598">
        <v>1</v>
      </c>
      <c r="CJ598">
        <v>0</v>
      </c>
      <c r="CK598">
        <v>0</v>
      </c>
      <c r="CL598">
        <v>0</v>
      </c>
      <c r="CM598">
        <v>0</v>
      </c>
      <c r="CN598">
        <v>0</v>
      </c>
      <c r="CO598">
        <v>0</v>
      </c>
      <c r="CP598">
        <v>0</v>
      </c>
      <c r="CQ598">
        <v>0</v>
      </c>
    </row>
    <row r="599" spans="1:95" hidden="1">
      <c r="A599" t="s">
        <v>4553</v>
      </c>
      <c r="B599" t="s">
        <v>904</v>
      </c>
      <c r="C599" t="s">
        <v>904</v>
      </c>
      <c r="D599" t="s">
        <v>904</v>
      </c>
      <c r="E599" t="s">
        <v>13</v>
      </c>
      <c r="F599" t="s">
        <v>4554</v>
      </c>
      <c r="G599">
        <v>983</v>
      </c>
      <c r="H599">
        <v>2</v>
      </c>
      <c r="I599">
        <f t="shared" si="9"/>
        <v>1966</v>
      </c>
      <c r="J599">
        <v>42.204258600000003</v>
      </c>
      <c r="K599">
        <v>-72.62</v>
      </c>
      <c r="M599" t="s">
        <v>4533</v>
      </c>
      <c r="O599" t="s">
        <v>4555</v>
      </c>
      <c r="P599" t="s">
        <v>391</v>
      </c>
      <c r="R599" t="s">
        <v>107</v>
      </c>
      <c r="S599" t="s">
        <v>4536</v>
      </c>
      <c r="T599" t="s">
        <v>685</v>
      </c>
      <c r="X599" t="s">
        <v>394</v>
      </c>
      <c r="Y599" t="s">
        <v>4556</v>
      </c>
      <c r="Z599" t="s">
        <v>307</v>
      </c>
      <c r="AC599" t="s">
        <v>124</v>
      </c>
      <c r="AD599" t="s">
        <v>4556</v>
      </c>
      <c r="AE599">
        <v>0</v>
      </c>
      <c r="AQ599">
        <v>0</v>
      </c>
      <c r="AS599">
        <v>1013794</v>
      </c>
      <c r="AT599">
        <v>0</v>
      </c>
      <c r="AU599" t="s">
        <v>296</v>
      </c>
      <c r="AV599" t="s">
        <v>1454</v>
      </c>
      <c r="AW599">
        <v>1013794</v>
      </c>
      <c r="AZ599">
        <v>0</v>
      </c>
      <c r="BC599">
        <v>0</v>
      </c>
      <c r="BO599">
        <v>0</v>
      </c>
      <c r="BP599">
        <v>0</v>
      </c>
      <c r="BQ599">
        <v>0</v>
      </c>
      <c r="BR599">
        <v>0</v>
      </c>
      <c r="BS599">
        <v>0</v>
      </c>
      <c r="BT599">
        <v>0</v>
      </c>
      <c r="BU599">
        <v>0</v>
      </c>
      <c r="BV599">
        <v>0</v>
      </c>
      <c r="BW599">
        <v>0</v>
      </c>
      <c r="BX599">
        <v>0</v>
      </c>
      <c r="BY599">
        <v>0</v>
      </c>
      <c r="BZ599">
        <v>0</v>
      </c>
      <c r="CA599">
        <v>0</v>
      </c>
      <c r="CB599">
        <v>0</v>
      </c>
      <c r="CC599">
        <v>1</v>
      </c>
      <c r="CD599">
        <v>1</v>
      </c>
      <c r="CE599">
        <v>0</v>
      </c>
      <c r="CF599">
        <v>0</v>
      </c>
      <c r="CG599">
        <v>0</v>
      </c>
      <c r="CH599">
        <v>0</v>
      </c>
      <c r="CI599">
        <v>1</v>
      </c>
      <c r="CJ599">
        <v>0</v>
      </c>
      <c r="CK599">
        <v>0</v>
      </c>
      <c r="CL599">
        <v>0</v>
      </c>
      <c r="CM599">
        <v>0</v>
      </c>
      <c r="CN599">
        <v>0</v>
      </c>
      <c r="CO599">
        <v>0</v>
      </c>
      <c r="CP599">
        <v>0</v>
      </c>
      <c r="CQ599">
        <v>0</v>
      </c>
    </row>
    <row r="600" spans="1:95" hidden="1">
      <c r="A600" t="s">
        <v>4557</v>
      </c>
      <c r="B600" t="s">
        <v>904</v>
      </c>
      <c r="C600" t="s">
        <v>1022</v>
      </c>
      <c r="D600" t="s">
        <v>1022</v>
      </c>
      <c r="E600" t="s">
        <v>146</v>
      </c>
      <c r="F600" t="s">
        <v>4558</v>
      </c>
      <c r="G600">
        <v>100</v>
      </c>
      <c r="H600">
        <v>3</v>
      </c>
      <c r="I600">
        <f t="shared" si="9"/>
        <v>300</v>
      </c>
      <c r="J600">
        <v>38.125379799999997</v>
      </c>
      <c r="K600">
        <v>14.72</v>
      </c>
      <c r="M600" t="s">
        <v>4559</v>
      </c>
      <c r="N600" t="s">
        <v>4560</v>
      </c>
      <c r="O600" t="s">
        <v>4561</v>
      </c>
      <c r="P600" t="s">
        <v>4562</v>
      </c>
      <c r="Q600">
        <v>98071</v>
      </c>
      <c r="R600" t="s">
        <v>1803</v>
      </c>
      <c r="S600" t="s">
        <v>4563</v>
      </c>
      <c r="U600" t="s">
        <v>4564</v>
      </c>
      <c r="X600" t="s">
        <v>1007</v>
      </c>
      <c r="Z600" t="s">
        <v>92</v>
      </c>
      <c r="AA600" t="s">
        <v>164</v>
      </c>
      <c r="AC600" t="s">
        <v>124</v>
      </c>
      <c r="AD600" t="s">
        <v>4565</v>
      </c>
      <c r="AE600">
        <v>0</v>
      </c>
      <c r="AQ600">
        <v>0</v>
      </c>
      <c r="AS600">
        <v>0</v>
      </c>
      <c r="AT600">
        <v>0</v>
      </c>
      <c r="AU600" t="s">
        <v>492</v>
      </c>
      <c r="AW600">
        <v>0</v>
      </c>
      <c r="AZ600">
        <v>0</v>
      </c>
      <c r="BC600">
        <v>0</v>
      </c>
      <c r="BD600" t="s">
        <v>4566</v>
      </c>
      <c r="BE600" t="s">
        <v>4567</v>
      </c>
      <c r="BF600" t="s">
        <v>4568</v>
      </c>
      <c r="BO600">
        <v>0</v>
      </c>
      <c r="BP600">
        <v>0</v>
      </c>
      <c r="BQ600">
        <v>0</v>
      </c>
      <c r="BR600">
        <v>0</v>
      </c>
      <c r="BS600">
        <v>0</v>
      </c>
      <c r="BT600">
        <v>0</v>
      </c>
      <c r="BU600">
        <v>0</v>
      </c>
      <c r="BV600">
        <v>0</v>
      </c>
      <c r="BW600">
        <v>0</v>
      </c>
      <c r="BX600">
        <v>0</v>
      </c>
      <c r="BY600">
        <v>0</v>
      </c>
      <c r="BZ600">
        <v>1</v>
      </c>
      <c r="CA600">
        <v>0</v>
      </c>
      <c r="CB600">
        <v>0</v>
      </c>
      <c r="CC600">
        <v>0</v>
      </c>
      <c r="CD600">
        <v>0</v>
      </c>
      <c r="CE600">
        <v>1</v>
      </c>
      <c r="CF600">
        <v>0</v>
      </c>
      <c r="CG600">
        <v>0</v>
      </c>
      <c r="CH600">
        <v>1</v>
      </c>
      <c r="CI600">
        <v>0</v>
      </c>
      <c r="CJ600">
        <v>0</v>
      </c>
      <c r="CK600">
        <v>0</v>
      </c>
      <c r="CL600">
        <v>0</v>
      </c>
      <c r="CM600">
        <v>0</v>
      </c>
      <c r="CN600">
        <v>0</v>
      </c>
      <c r="CO600">
        <v>0</v>
      </c>
      <c r="CP600">
        <v>0</v>
      </c>
      <c r="CQ600">
        <v>0</v>
      </c>
    </row>
    <row r="601" spans="1:95" hidden="1">
      <c r="A601" t="s">
        <v>4569</v>
      </c>
      <c r="B601" t="s">
        <v>904</v>
      </c>
      <c r="C601" t="s">
        <v>904</v>
      </c>
      <c r="D601" t="s">
        <v>826</v>
      </c>
      <c r="E601" t="s">
        <v>146</v>
      </c>
      <c r="F601" t="s">
        <v>4570</v>
      </c>
      <c r="G601">
        <v>10000</v>
      </c>
      <c r="H601">
        <v>0.5</v>
      </c>
      <c r="I601">
        <f t="shared" si="9"/>
        <v>5000</v>
      </c>
      <c r="J601">
        <v>30.6332618</v>
      </c>
      <c r="K601">
        <v>-97.68</v>
      </c>
      <c r="M601" t="s">
        <v>349</v>
      </c>
      <c r="O601" t="s">
        <v>4571</v>
      </c>
      <c r="P601" t="s">
        <v>416</v>
      </c>
      <c r="R601" t="s">
        <v>107</v>
      </c>
      <c r="S601" t="s">
        <v>4572</v>
      </c>
      <c r="T601" t="s">
        <v>4573</v>
      </c>
      <c r="U601" t="s">
        <v>1220</v>
      </c>
      <c r="X601" t="s">
        <v>419</v>
      </c>
      <c r="Y601" t="s">
        <v>4574</v>
      </c>
      <c r="Z601" t="s">
        <v>599</v>
      </c>
      <c r="AC601" t="s">
        <v>95</v>
      </c>
      <c r="AD601" t="s">
        <v>4575</v>
      </c>
      <c r="AE601">
        <v>0</v>
      </c>
      <c r="AH601" t="s">
        <v>4576</v>
      </c>
      <c r="AI601" t="s">
        <v>1628</v>
      </c>
      <c r="AK601" t="s">
        <v>4576</v>
      </c>
      <c r="AM601" t="s">
        <v>4575</v>
      </c>
      <c r="AQ601">
        <v>0</v>
      </c>
      <c r="AS601">
        <v>0</v>
      </c>
      <c r="AT601">
        <v>0</v>
      </c>
      <c r="AW601">
        <v>0</v>
      </c>
      <c r="AZ601">
        <v>0</v>
      </c>
      <c r="BC601">
        <v>0</v>
      </c>
      <c r="BO601">
        <v>0</v>
      </c>
      <c r="BP601">
        <v>0</v>
      </c>
      <c r="BQ601">
        <v>0</v>
      </c>
      <c r="BR601">
        <v>0</v>
      </c>
      <c r="BS601">
        <v>0</v>
      </c>
      <c r="BT601">
        <v>0</v>
      </c>
      <c r="BU601">
        <v>1</v>
      </c>
      <c r="BV601">
        <v>0</v>
      </c>
      <c r="BW601">
        <v>0</v>
      </c>
      <c r="BX601">
        <v>0</v>
      </c>
      <c r="BY601">
        <v>1</v>
      </c>
      <c r="BZ601">
        <v>0</v>
      </c>
      <c r="CA601">
        <v>0</v>
      </c>
      <c r="CB601">
        <v>0</v>
      </c>
      <c r="CC601">
        <v>0</v>
      </c>
      <c r="CD601">
        <v>0</v>
      </c>
      <c r="CE601">
        <v>0</v>
      </c>
      <c r="CF601">
        <v>0</v>
      </c>
      <c r="CG601">
        <v>0</v>
      </c>
      <c r="CH601">
        <v>1</v>
      </c>
      <c r="CI601">
        <v>0</v>
      </c>
      <c r="CJ601">
        <v>0</v>
      </c>
      <c r="CK601">
        <v>0</v>
      </c>
      <c r="CL601">
        <v>0</v>
      </c>
      <c r="CM601">
        <v>0</v>
      </c>
      <c r="CN601">
        <v>0</v>
      </c>
      <c r="CO601">
        <v>0</v>
      </c>
      <c r="CP601">
        <v>0</v>
      </c>
      <c r="CQ601">
        <v>0</v>
      </c>
    </row>
    <row r="602" spans="1:95" hidden="1">
      <c r="A602" t="s">
        <v>4577</v>
      </c>
      <c r="B602" t="s">
        <v>904</v>
      </c>
      <c r="C602" t="s">
        <v>904</v>
      </c>
      <c r="D602" t="s">
        <v>826</v>
      </c>
      <c r="E602" t="s">
        <v>146</v>
      </c>
      <c r="F602" t="s">
        <v>4578</v>
      </c>
      <c r="G602">
        <v>1000</v>
      </c>
      <c r="H602">
        <v>1</v>
      </c>
      <c r="I602">
        <f t="shared" si="9"/>
        <v>1000</v>
      </c>
      <c r="J602">
        <v>57.508122999999998</v>
      </c>
      <c r="K602">
        <v>-1.78</v>
      </c>
      <c r="M602" t="s">
        <v>1333</v>
      </c>
      <c r="O602" t="s">
        <v>4579</v>
      </c>
      <c r="P602" t="s">
        <v>4580</v>
      </c>
      <c r="R602" t="s">
        <v>119</v>
      </c>
      <c r="S602" t="s">
        <v>4581</v>
      </c>
      <c r="T602" t="s">
        <v>4582</v>
      </c>
      <c r="U602" t="s">
        <v>1372</v>
      </c>
      <c r="X602" t="s">
        <v>1007</v>
      </c>
      <c r="AC602" t="s">
        <v>112</v>
      </c>
      <c r="AD602" t="s">
        <v>4583</v>
      </c>
      <c r="AE602">
        <v>0</v>
      </c>
      <c r="AF602" t="s">
        <v>4584</v>
      </c>
      <c r="AQ602">
        <v>0</v>
      </c>
      <c r="AS602">
        <v>0</v>
      </c>
      <c r="AT602">
        <v>0</v>
      </c>
      <c r="AW602">
        <v>0</v>
      </c>
      <c r="AZ602">
        <v>0</v>
      </c>
      <c r="BC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1</v>
      </c>
      <c r="CH602">
        <v>0</v>
      </c>
      <c r="CI602">
        <v>0</v>
      </c>
      <c r="CJ602">
        <v>0</v>
      </c>
      <c r="CK602">
        <v>0</v>
      </c>
      <c r="CL602">
        <v>0</v>
      </c>
      <c r="CM602">
        <v>0</v>
      </c>
      <c r="CN602">
        <v>0</v>
      </c>
      <c r="CO602">
        <v>0</v>
      </c>
      <c r="CP602">
        <v>0</v>
      </c>
      <c r="CQ602">
        <v>0</v>
      </c>
    </row>
    <row r="603" spans="1:95" hidden="1">
      <c r="A603" t="s">
        <v>4585</v>
      </c>
      <c r="B603" t="s">
        <v>904</v>
      </c>
      <c r="C603" t="s">
        <v>1538</v>
      </c>
      <c r="D603" t="s">
        <v>1538</v>
      </c>
      <c r="E603" t="s">
        <v>146</v>
      </c>
      <c r="F603" t="s">
        <v>4586</v>
      </c>
      <c r="G603">
        <v>10</v>
      </c>
      <c r="H603">
        <v>4</v>
      </c>
      <c r="I603">
        <f t="shared" si="9"/>
        <v>40</v>
      </c>
      <c r="J603">
        <v>34</v>
      </c>
      <c r="K603">
        <v>-119</v>
      </c>
      <c r="M603" t="s">
        <v>104</v>
      </c>
      <c r="O603" t="s">
        <v>4587</v>
      </c>
      <c r="P603" t="s">
        <v>214</v>
      </c>
      <c r="R603" t="s">
        <v>107</v>
      </c>
      <c r="S603" t="s">
        <v>4588</v>
      </c>
      <c r="U603" t="s">
        <v>4589</v>
      </c>
      <c r="X603" t="s">
        <v>1007</v>
      </c>
      <c r="AC603" t="s">
        <v>124</v>
      </c>
      <c r="AD603" t="s">
        <v>4590</v>
      </c>
      <c r="AE603">
        <v>0</v>
      </c>
      <c r="AH603" t="s">
        <v>1238</v>
      </c>
      <c r="AJ603" t="s">
        <v>4591</v>
      </c>
      <c r="AK603" t="s">
        <v>4591</v>
      </c>
      <c r="AL603" t="s">
        <v>4591</v>
      </c>
      <c r="AM603" t="s">
        <v>4591</v>
      </c>
      <c r="AQ603">
        <v>0</v>
      </c>
      <c r="AS603">
        <v>0</v>
      </c>
      <c r="AT603">
        <v>0</v>
      </c>
      <c r="AW603">
        <v>0</v>
      </c>
      <c r="AZ603">
        <v>0</v>
      </c>
      <c r="BC603">
        <v>0</v>
      </c>
      <c r="BO603">
        <v>0</v>
      </c>
      <c r="BP603">
        <v>0</v>
      </c>
      <c r="BQ603">
        <v>0</v>
      </c>
      <c r="BR603">
        <v>0</v>
      </c>
      <c r="BS603">
        <v>0</v>
      </c>
      <c r="BT603">
        <v>0</v>
      </c>
      <c r="BU603">
        <v>0</v>
      </c>
      <c r="BV603">
        <v>0</v>
      </c>
      <c r="BW603">
        <v>0</v>
      </c>
      <c r="BX603">
        <v>0</v>
      </c>
      <c r="BY603">
        <v>0</v>
      </c>
      <c r="BZ603">
        <v>0</v>
      </c>
      <c r="CA603">
        <v>0</v>
      </c>
      <c r="CB603">
        <v>0</v>
      </c>
      <c r="CC603">
        <v>1</v>
      </c>
      <c r="CD603">
        <v>0</v>
      </c>
      <c r="CE603">
        <v>0</v>
      </c>
      <c r="CF603">
        <v>0</v>
      </c>
      <c r="CG603">
        <v>0</v>
      </c>
      <c r="CH603">
        <v>0</v>
      </c>
      <c r="CI603">
        <v>0</v>
      </c>
      <c r="CJ603">
        <v>0</v>
      </c>
      <c r="CK603">
        <v>0</v>
      </c>
      <c r="CL603">
        <v>0</v>
      </c>
      <c r="CM603">
        <v>0</v>
      </c>
      <c r="CN603">
        <v>0</v>
      </c>
      <c r="CO603">
        <v>0</v>
      </c>
      <c r="CP603">
        <v>0</v>
      </c>
      <c r="CQ603">
        <v>0</v>
      </c>
    </row>
    <row r="604" spans="1:95" hidden="1">
      <c r="A604" t="s">
        <v>4592</v>
      </c>
      <c r="B604" t="s">
        <v>904</v>
      </c>
      <c r="C604" t="s">
        <v>904</v>
      </c>
      <c r="D604" t="s">
        <v>826</v>
      </c>
      <c r="E604" t="s">
        <v>146</v>
      </c>
      <c r="F604" t="s">
        <v>4593</v>
      </c>
      <c r="G604">
        <v>200</v>
      </c>
      <c r="H604">
        <v>2</v>
      </c>
      <c r="I604">
        <f t="shared" si="9"/>
        <v>400</v>
      </c>
      <c r="J604">
        <v>42</v>
      </c>
      <c r="K604">
        <v>-71</v>
      </c>
      <c r="M604" t="s">
        <v>4594</v>
      </c>
      <c r="N604" t="s">
        <v>4595</v>
      </c>
      <c r="O604" t="s">
        <v>4596</v>
      </c>
      <c r="P604" t="s">
        <v>391</v>
      </c>
      <c r="Q604">
        <v>1701</v>
      </c>
      <c r="R604" t="s">
        <v>107</v>
      </c>
      <c r="S604" t="s">
        <v>4597</v>
      </c>
      <c r="T604" t="s">
        <v>4598</v>
      </c>
      <c r="U604" t="s">
        <v>4599</v>
      </c>
      <c r="X604" t="s">
        <v>394</v>
      </c>
      <c r="AB604" t="s">
        <v>4600</v>
      </c>
      <c r="AC604" t="s">
        <v>95</v>
      </c>
      <c r="AD604" t="s">
        <v>1792</v>
      </c>
      <c r="AE604">
        <v>0</v>
      </c>
      <c r="AJ604" t="s">
        <v>1792</v>
      </c>
      <c r="AQ604">
        <v>0</v>
      </c>
      <c r="AS604">
        <v>0</v>
      </c>
      <c r="AT604">
        <v>0</v>
      </c>
      <c r="AW604">
        <v>0</v>
      </c>
      <c r="AZ604">
        <v>0</v>
      </c>
      <c r="BC604">
        <v>0</v>
      </c>
      <c r="BO604">
        <v>0</v>
      </c>
      <c r="BP604">
        <v>0</v>
      </c>
      <c r="BQ604">
        <v>0</v>
      </c>
      <c r="BR604">
        <v>0</v>
      </c>
      <c r="BS604">
        <v>1</v>
      </c>
      <c r="BT604">
        <v>1</v>
      </c>
      <c r="BU604">
        <v>1</v>
      </c>
      <c r="BV604">
        <v>0</v>
      </c>
      <c r="BW604">
        <v>0</v>
      </c>
      <c r="BX604">
        <v>0</v>
      </c>
      <c r="BY604">
        <v>0</v>
      </c>
      <c r="BZ604">
        <v>0</v>
      </c>
      <c r="CA604">
        <v>0</v>
      </c>
      <c r="CB604">
        <v>0</v>
      </c>
      <c r="CC604">
        <v>0</v>
      </c>
      <c r="CD604">
        <v>0</v>
      </c>
      <c r="CE604">
        <v>0</v>
      </c>
      <c r="CF604">
        <v>0</v>
      </c>
      <c r="CG604">
        <v>0</v>
      </c>
      <c r="CH604">
        <v>1</v>
      </c>
      <c r="CI604">
        <v>0</v>
      </c>
      <c r="CJ604">
        <v>0</v>
      </c>
      <c r="CK604">
        <v>0</v>
      </c>
      <c r="CL604">
        <v>0</v>
      </c>
      <c r="CM604">
        <v>0</v>
      </c>
      <c r="CN604">
        <v>0</v>
      </c>
      <c r="CO604">
        <v>0</v>
      </c>
      <c r="CP604">
        <v>0</v>
      </c>
      <c r="CQ604">
        <v>0</v>
      </c>
    </row>
    <row r="605" spans="1:95" hidden="1">
      <c r="A605" t="s">
        <v>4601</v>
      </c>
      <c r="B605" t="s">
        <v>904</v>
      </c>
      <c r="C605" t="s">
        <v>904</v>
      </c>
      <c r="D605" t="s">
        <v>826</v>
      </c>
      <c r="E605" t="s">
        <v>146</v>
      </c>
      <c r="F605" t="s">
        <v>4602</v>
      </c>
      <c r="G605">
        <v>100</v>
      </c>
      <c r="H605">
        <v>2.5</v>
      </c>
      <c r="I605">
        <f t="shared" si="9"/>
        <v>250</v>
      </c>
      <c r="J605">
        <v>19.717396699999998</v>
      </c>
      <c r="K605">
        <v>-156.05000000000001</v>
      </c>
      <c r="M605" t="s">
        <v>4603</v>
      </c>
      <c r="N605" t="s">
        <v>4604</v>
      </c>
      <c r="O605" t="s">
        <v>4605</v>
      </c>
      <c r="P605" t="s">
        <v>181</v>
      </c>
      <c r="R605" t="s">
        <v>107</v>
      </c>
      <c r="S605" t="s">
        <v>4606</v>
      </c>
      <c r="T605" t="s">
        <v>4607</v>
      </c>
      <c r="U605" t="s">
        <v>4608</v>
      </c>
      <c r="X605" t="s">
        <v>1007</v>
      </c>
      <c r="Y605" t="s">
        <v>4609</v>
      </c>
      <c r="Z605" t="s">
        <v>92</v>
      </c>
      <c r="AC605" t="s">
        <v>112</v>
      </c>
      <c r="AD605" t="s">
        <v>4609</v>
      </c>
      <c r="AE605">
        <v>100</v>
      </c>
      <c r="AH605" t="s">
        <v>1690</v>
      </c>
      <c r="AI605" t="s">
        <v>1690</v>
      </c>
      <c r="AJ605" t="s">
        <v>1690</v>
      </c>
      <c r="AQ605">
        <v>15</v>
      </c>
      <c r="AS605">
        <v>0</v>
      </c>
      <c r="AT605">
        <v>0</v>
      </c>
      <c r="AU605" t="s">
        <v>4610</v>
      </c>
      <c r="AV605" t="s">
        <v>1303</v>
      </c>
      <c r="AW605">
        <v>450000</v>
      </c>
      <c r="AZ605">
        <v>0</v>
      </c>
      <c r="BC605">
        <v>0</v>
      </c>
      <c r="BD605" t="s">
        <v>4611</v>
      </c>
      <c r="BE605" t="s">
        <v>4612</v>
      </c>
      <c r="BF605" t="s">
        <v>4613</v>
      </c>
      <c r="BO605">
        <v>0</v>
      </c>
      <c r="BP605">
        <v>0</v>
      </c>
      <c r="BQ605">
        <v>1</v>
      </c>
      <c r="BR605">
        <v>0</v>
      </c>
      <c r="BS605">
        <v>0</v>
      </c>
      <c r="BT605">
        <v>0</v>
      </c>
      <c r="BU605">
        <v>0</v>
      </c>
      <c r="BV605">
        <v>0</v>
      </c>
      <c r="BW605">
        <v>0</v>
      </c>
      <c r="BX605">
        <v>0</v>
      </c>
      <c r="BY605">
        <v>1</v>
      </c>
      <c r="BZ605">
        <v>0</v>
      </c>
      <c r="CA605">
        <v>0</v>
      </c>
      <c r="CB605">
        <v>0</v>
      </c>
      <c r="CC605">
        <v>0</v>
      </c>
      <c r="CD605">
        <v>0</v>
      </c>
      <c r="CE605">
        <v>0</v>
      </c>
      <c r="CF605">
        <v>0</v>
      </c>
      <c r="CG605">
        <v>1</v>
      </c>
      <c r="CH605">
        <v>0</v>
      </c>
      <c r="CI605">
        <v>0</v>
      </c>
      <c r="CJ605">
        <v>0</v>
      </c>
      <c r="CK605">
        <v>0</v>
      </c>
      <c r="CL605">
        <v>0</v>
      </c>
      <c r="CM605">
        <v>0</v>
      </c>
      <c r="CN605">
        <v>0</v>
      </c>
      <c r="CO605">
        <v>0</v>
      </c>
      <c r="CP605">
        <v>0</v>
      </c>
      <c r="CQ605">
        <v>0</v>
      </c>
    </row>
    <row r="606" spans="1:95" hidden="1">
      <c r="A606" t="s">
        <v>4614</v>
      </c>
      <c r="B606" t="s">
        <v>904</v>
      </c>
      <c r="C606" t="s">
        <v>904</v>
      </c>
      <c r="D606" t="s">
        <v>826</v>
      </c>
      <c r="E606" t="s">
        <v>190</v>
      </c>
      <c r="F606" t="s">
        <v>4615</v>
      </c>
      <c r="G606">
        <v>20000</v>
      </c>
      <c r="H606">
        <v>4</v>
      </c>
      <c r="I606">
        <f t="shared" si="9"/>
        <v>80000</v>
      </c>
      <c r="J606">
        <v>33</v>
      </c>
      <c r="K606">
        <v>-117</v>
      </c>
      <c r="M606" t="s">
        <v>260</v>
      </c>
      <c r="O606" t="s">
        <v>1670</v>
      </c>
      <c r="P606" t="s">
        <v>214</v>
      </c>
      <c r="R606" t="s">
        <v>107</v>
      </c>
      <c r="S606" t="s">
        <v>4616</v>
      </c>
      <c r="T606" t="s">
        <v>4617</v>
      </c>
      <c r="U606" t="s">
        <v>4618</v>
      </c>
      <c r="X606" t="s">
        <v>218</v>
      </c>
      <c r="Y606" t="s">
        <v>1881</v>
      </c>
      <c r="Z606" t="s">
        <v>92</v>
      </c>
      <c r="AA606" t="s">
        <v>93</v>
      </c>
      <c r="AC606" t="s">
        <v>95</v>
      </c>
      <c r="AD606" t="s">
        <v>4619</v>
      </c>
      <c r="AE606">
        <v>0</v>
      </c>
      <c r="AQ606">
        <v>20</v>
      </c>
      <c r="AS606">
        <v>0</v>
      </c>
      <c r="AT606">
        <v>0</v>
      </c>
      <c r="AW606">
        <v>0</v>
      </c>
      <c r="AZ606">
        <v>0</v>
      </c>
      <c r="BC606">
        <v>0</v>
      </c>
      <c r="BO606">
        <v>0</v>
      </c>
      <c r="BP606">
        <v>0</v>
      </c>
      <c r="BQ606">
        <v>0</v>
      </c>
      <c r="BR606">
        <v>0</v>
      </c>
      <c r="BS606">
        <v>0</v>
      </c>
      <c r="BT606">
        <v>0</v>
      </c>
      <c r="BU606">
        <v>1</v>
      </c>
      <c r="BV606">
        <v>0</v>
      </c>
      <c r="BW606">
        <v>0</v>
      </c>
      <c r="BX606">
        <v>0</v>
      </c>
      <c r="BY606">
        <v>0</v>
      </c>
      <c r="BZ606">
        <v>0</v>
      </c>
      <c r="CA606">
        <v>0</v>
      </c>
      <c r="CB606">
        <v>0</v>
      </c>
      <c r="CC606">
        <v>0</v>
      </c>
      <c r="CD606">
        <v>0</v>
      </c>
      <c r="CE606">
        <v>0</v>
      </c>
      <c r="CF606">
        <v>0</v>
      </c>
      <c r="CG606">
        <v>1</v>
      </c>
      <c r="CH606">
        <v>1</v>
      </c>
      <c r="CI606">
        <v>0</v>
      </c>
      <c r="CJ606">
        <v>0</v>
      </c>
      <c r="CK606">
        <v>0</v>
      </c>
      <c r="CL606">
        <v>0</v>
      </c>
      <c r="CM606">
        <v>0</v>
      </c>
      <c r="CN606">
        <v>0</v>
      </c>
      <c r="CO606">
        <v>0</v>
      </c>
      <c r="CP606">
        <v>0</v>
      </c>
      <c r="CQ606">
        <v>0</v>
      </c>
    </row>
    <row r="607" spans="1:95" hidden="1">
      <c r="A607" t="s">
        <v>4620</v>
      </c>
      <c r="B607" t="s">
        <v>904</v>
      </c>
      <c r="C607" t="s">
        <v>1349</v>
      </c>
      <c r="D607" t="s">
        <v>1349</v>
      </c>
      <c r="E607" t="s">
        <v>146</v>
      </c>
      <c r="F607" t="s">
        <v>4621</v>
      </c>
      <c r="G607">
        <v>50000</v>
      </c>
      <c r="H607">
        <v>6</v>
      </c>
      <c r="I607">
        <f t="shared" si="9"/>
        <v>300000</v>
      </c>
      <c r="J607">
        <v>33.611510799999998</v>
      </c>
      <c r="K607">
        <v>131.13</v>
      </c>
      <c r="M607" t="s">
        <v>4622</v>
      </c>
      <c r="O607" t="s">
        <v>4623</v>
      </c>
      <c r="P607" t="s">
        <v>4624</v>
      </c>
      <c r="R607" t="s">
        <v>724</v>
      </c>
      <c r="S607" t="s">
        <v>4625</v>
      </c>
      <c r="U607" t="s">
        <v>4626</v>
      </c>
      <c r="X607" t="s">
        <v>1007</v>
      </c>
      <c r="Y607" t="s">
        <v>4627</v>
      </c>
      <c r="Z607" t="s">
        <v>92</v>
      </c>
      <c r="AC607" t="s">
        <v>112</v>
      </c>
      <c r="AD607" t="s">
        <v>4627</v>
      </c>
      <c r="AE607">
        <v>0</v>
      </c>
      <c r="AH607" t="s">
        <v>4628</v>
      </c>
      <c r="AJ607" t="s">
        <v>4629</v>
      </c>
      <c r="AQ607">
        <v>0</v>
      </c>
      <c r="AS607">
        <v>0</v>
      </c>
      <c r="AT607">
        <v>0</v>
      </c>
      <c r="AW607">
        <v>0</v>
      </c>
      <c r="AZ607">
        <v>0</v>
      </c>
      <c r="BC607">
        <v>0</v>
      </c>
      <c r="BO607">
        <v>0</v>
      </c>
      <c r="BP607">
        <v>0</v>
      </c>
      <c r="BQ607">
        <v>0</v>
      </c>
      <c r="BR607">
        <v>0</v>
      </c>
      <c r="BS607">
        <v>0</v>
      </c>
      <c r="BT607">
        <v>0</v>
      </c>
      <c r="BU607">
        <v>0</v>
      </c>
      <c r="BV607">
        <v>0</v>
      </c>
      <c r="BW607">
        <v>0</v>
      </c>
      <c r="BX607">
        <v>0</v>
      </c>
      <c r="BY607">
        <v>1</v>
      </c>
      <c r="BZ607">
        <v>0</v>
      </c>
      <c r="CA607">
        <v>0</v>
      </c>
      <c r="CB607">
        <v>0</v>
      </c>
      <c r="CC607">
        <v>0</v>
      </c>
      <c r="CD607">
        <v>0</v>
      </c>
      <c r="CE607">
        <v>0</v>
      </c>
      <c r="CF607">
        <v>0</v>
      </c>
      <c r="CG607">
        <v>1</v>
      </c>
      <c r="CH607">
        <v>0</v>
      </c>
      <c r="CI607">
        <v>0</v>
      </c>
      <c r="CJ607">
        <v>0</v>
      </c>
      <c r="CK607">
        <v>0</v>
      </c>
      <c r="CL607">
        <v>0</v>
      </c>
      <c r="CM607">
        <v>0</v>
      </c>
      <c r="CN607">
        <v>0</v>
      </c>
      <c r="CO607">
        <v>0</v>
      </c>
      <c r="CP607">
        <v>0</v>
      </c>
      <c r="CQ607">
        <v>0</v>
      </c>
    </row>
    <row r="608" spans="1:95" hidden="1">
      <c r="A608" t="s">
        <v>4630</v>
      </c>
      <c r="B608" t="s">
        <v>904</v>
      </c>
      <c r="C608" t="s">
        <v>904</v>
      </c>
      <c r="D608" t="s">
        <v>904</v>
      </c>
      <c r="E608" t="s">
        <v>13</v>
      </c>
      <c r="F608" t="s">
        <v>4631</v>
      </c>
      <c r="G608">
        <v>10</v>
      </c>
      <c r="H608">
        <v>5</v>
      </c>
      <c r="I608">
        <f t="shared" si="9"/>
        <v>50</v>
      </c>
      <c r="J608">
        <v>-33.581611000000002</v>
      </c>
      <c r="K608">
        <v>120.05</v>
      </c>
      <c r="M608" t="s">
        <v>104</v>
      </c>
      <c r="O608" t="s">
        <v>4632</v>
      </c>
      <c r="P608" t="s">
        <v>635</v>
      </c>
      <c r="R608" t="s">
        <v>636</v>
      </c>
      <c r="S608" t="s">
        <v>4633</v>
      </c>
      <c r="T608" t="s">
        <v>4634</v>
      </c>
      <c r="X608" t="s">
        <v>1007</v>
      </c>
      <c r="Y608" t="s">
        <v>4630</v>
      </c>
      <c r="Z608" t="s">
        <v>307</v>
      </c>
      <c r="AC608" t="s">
        <v>112</v>
      </c>
      <c r="AD608" t="s">
        <v>4630</v>
      </c>
      <c r="AE608">
        <v>0</v>
      </c>
      <c r="AQ608">
        <v>0</v>
      </c>
      <c r="AR608" t="s">
        <v>1007</v>
      </c>
      <c r="AS608">
        <v>0</v>
      </c>
      <c r="AT608">
        <v>0</v>
      </c>
      <c r="AW608">
        <v>0</v>
      </c>
      <c r="AZ608">
        <v>0</v>
      </c>
      <c r="BC608">
        <v>0</v>
      </c>
      <c r="BO608">
        <v>0</v>
      </c>
      <c r="BP608">
        <v>0</v>
      </c>
      <c r="BQ608">
        <v>0</v>
      </c>
      <c r="BR608">
        <v>0</v>
      </c>
      <c r="BS608">
        <v>0</v>
      </c>
      <c r="BT608">
        <v>0</v>
      </c>
      <c r="BU608">
        <v>0</v>
      </c>
      <c r="BV608">
        <v>0</v>
      </c>
      <c r="BW608">
        <v>0</v>
      </c>
      <c r="BX608">
        <v>0</v>
      </c>
      <c r="BY608">
        <v>0</v>
      </c>
      <c r="BZ608">
        <v>0</v>
      </c>
      <c r="CA608">
        <v>0</v>
      </c>
      <c r="CB608">
        <v>0</v>
      </c>
      <c r="CC608">
        <v>1</v>
      </c>
      <c r="CD608">
        <v>0</v>
      </c>
      <c r="CE608">
        <v>0</v>
      </c>
      <c r="CF608">
        <v>0</v>
      </c>
      <c r="CG608">
        <v>0</v>
      </c>
      <c r="CH608">
        <v>0</v>
      </c>
      <c r="CI608">
        <v>0</v>
      </c>
      <c r="CJ608">
        <v>0</v>
      </c>
      <c r="CK608">
        <v>0</v>
      </c>
      <c r="CL608">
        <v>0</v>
      </c>
      <c r="CM608">
        <v>0</v>
      </c>
      <c r="CN608">
        <v>0</v>
      </c>
      <c r="CO608">
        <v>0</v>
      </c>
      <c r="CP608">
        <v>0</v>
      </c>
      <c r="CQ608">
        <v>0</v>
      </c>
    </row>
    <row r="609" spans="1:95" hidden="1">
      <c r="A609" t="s">
        <v>4635</v>
      </c>
      <c r="B609" t="s">
        <v>904</v>
      </c>
      <c r="C609" t="s">
        <v>826</v>
      </c>
      <c r="D609" t="s">
        <v>826</v>
      </c>
      <c r="E609" t="s">
        <v>146</v>
      </c>
      <c r="F609" t="s">
        <v>4636</v>
      </c>
      <c r="G609">
        <v>260</v>
      </c>
      <c r="H609">
        <v>10</v>
      </c>
      <c r="I609">
        <f t="shared" si="9"/>
        <v>2600</v>
      </c>
      <c r="J609">
        <v>33.493639100000003</v>
      </c>
      <c r="K609">
        <v>-117.15</v>
      </c>
      <c r="M609" t="s">
        <v>1441</v>
      </c>
      <c r="O609" t="s">
        <v>4637</v>
      </c>
      <c r="P609" t="s">
        <v>214</v>
      </c>
      <c r="R609" t="s">
        <v>107</v>
      </c>
      <c r="S609" t="s">
        <v>4638</v>
      </c>
      <c r="T609" t="s">
        <v>4639</v>
      </c>
      <c r="X609" t="s">
        <v>218</v>
      </c>
      <c r="Y609" t="s">
        <v>322</v>
      </c>
      <c r="Z609" t="s">
        <v>92</v>
      </c>
      <c r="AA609" t="s">
        <v>164</v>
      </c>
      <c r="AB609" t="s">
        <v>4640</v>
      </c>
      <c r="AC609" t="s">
        <v>95</v>
      </c>
      <c r="AD609" t="s">
        <v>1792</v>
      </c>
      <c r="AE609">
        <v>100</v>
      </c>
      <c r="AJ609" t="s">
        <v>4641</v>
      </c>
      <c r="AK609" t="s">
        <v>1792</v>
      </c>
      <c r="AL609" t="s">
        <v>1792</v>
      </c>
      <c r="AM609" t="s">
        <v>1792</v>
      </c>
      <c r="AQ609">
        <v>25</v>
      </c>
      <c r="AR609" t="s">
        <v>4642</v>
      </c>
      <c r="AS609">
        <v>20000000</v>
      </c>
      <c r="AT609">
        <v>0</v>
      </c>
      <c r="AW609">
        <v>0</v>
      </c>
      <c r="AZ609">
        <v>0</v>
      </c>
      <c r="BC609">
        <v>0</v>
      </c>
      <c r="BO609">
        <v>0</v>
      </c>
      <c r="BP609">
        <v>0</v>
      </c>
      <c r="BQ609">
        <v>0</v>
      </c>
      <c r="BR609">
        <v>0</v>
      </c>
      <c r="BS609">
        <v>0</v>
      </c>
      <c r="BT609">
        <v>1</v>
      </c>
      <c r="BU609">
        <v>0</v>
      </c>
      <c r="BV609">
        <v>0</v>
      </c>
      <c r="BW609">
        <v>0</v>
      </c>
      <c r="BX609">
        <v>0</v>
      </c>
      <c r="BY609">
        <v>0</v>
      </c>
      <c r="BZ609">
        <v>0</v>
      </c>
      <c r="CA609">
        <v>0</v>
      </c>
      <c r="CB609">
        <v>0</v>
      </c>
      <c r="CC609">
        <v>0</v>
      </c>
      <c r="CD609">
        <v>0</v>
      </c>
      <c r="CE609">
        <v>0</v>
      </c>
      <c r="CF609">
        <v>0</v>
      </c>
      <c r="CG609">
        <v>0</v>
      </c>
      <c r="CH609">
        <v>1</v>
      </c>
      <c r="CI609">
        <v>0</v>
      </c>
      <c r="CJ609">
        <v>0</v>
      </c>
      <c r="CK609">
        <v>0</v>
      </c>
      <c r="CL609">
        <v>0</v>
      </c>
      <c r="CM609">
        <v>0</v>
      </c>
      <c r="CN609">
        <v>0</v>
      </c>
      <c r="CO609">
        <v>0</v>
      </c>
      <c r="CP609">
        <v>0</v>
      </c>
      <c r="CQ609">
        <v>0</v>
      </c>
    </row>
    <row r="610" spans="1:95" hidden="1">
      <c r="A610" t="s">
        <v>4643</v>
      </c>
      <c r="B610" t="s">
        <v>904</v>
      </c>
      <c r="C610" t="s">
        <v>826</v>
      </c>
      <c r="D610" t="s">
        <v>826</v>
      </c>
      <c r="E610" t="s">
        <v>146</v>
      </c>
      <c r="F610" t="s">
        <v>4644</v>
      </c>
      <c r="G610">
        <v>10</v>
      </c>
      <c r="H610">
        <v>2</v>
      </c>
      <c r="I610">
        <f t="shared" si="9"/>
        <v>20</v>
      </c>
      <c r="J610">
        <v>30</v>
      </c>
      <c r="K610">
        <v>-90</v>
      </c>
      <c r="M610" t="s">
        <v>1295</v>
      </c>
      <c r="N610" t="s">
        <v>4645</v>
      </c>
      <c r="O610" t="s">
        <v>3994</v>
      </c>
      <c r="P610" t="s">
        <v>3995</v>
      </c>
      <c r="Q610">
        <v>70112</v>
      </c>
      <c r="R610" t="s">
        <v>107</v>
      </c>
      <c r="S610" t="s">
        <v>4646</v>
      </c>
      <c r="U610" t="s">
        <v>4647</v>
      </c>
      <c r="X610" t="s">
        <v>1007</v>
      </c>
      <c r="Y610" t="s">
        <v>3999</v>
      </c>
      <c r="Z610" t="s">
        <v>92</v>
      </c>
      <c r="AA610" t="s">
        <v>164</v>
      </c>
      <c r="AB610" t="s">
        <v>4648</v>
      </c>
      <c r="AC610" t="s">
        <v>124</v>
      </c>
      <c r="AD610" t="s">
        <v>4649</v>
      </c>
      <c r="AE610">
        <v>0</v>
      </c>
      <c r="AH610" t="s">
        <v>1238</v>
      </c>
      <c r="AI610" t="s">
        <v>1691</v>
      </c>
      <c r="AJ610" t="s">
        <v>4650</v>
      </c>
      <c r="AQ610">
        <v>0</v>
      </c>
      <c r="AS610">
        <v>0</v>
      </c>
      <c r="AT610">
        <v>0</v>
      </c>
      <c r="AU610" t="s">
        <v>187</v>
      </c>
      <c r="AW610">
        <v>0</v>
      </c>
      <c r="AX610" t="s">
        <v>187</v>
      </c>
      <c r="AZ610">
        <v>0</v>
      </c>
      <c r="BA610" t="s">
        <v>187</v>
      </c>
      <c r="BC610">
        <v>0</v>
      </c>
      <c r="BO610">
        <v>0</v>
      </c>
      <c r="BP610">
        <v>0</v>
      </c>
      <c r="BQ610">
        <v>0</v>
      </c>
      <c r="BR610">
        <v>0</v>
      </c>
      <c r="BS610">
        <v>0</v>
      </c>
      <c r="BT610">
        <v>1</v>
      </c>
      <c r="BU610">
        <v>0</v>
      </c>
      <c r="BV610">
        <v>0</v>
      </c>
      <c r="BW610">
        <v>0</v>
      </c>
      <c r="BX610">
        <v>0</v>
      </c>
      <c r="BY610">
        <v>0</v>
      </c>
      <c r="BZ610">
        <v>0</v>
      </c>
      <c r="CA610">
        <v>0</v>
      </c>
      <c r="CB610">
        <v>0</v>
      </c>
      <c r="CC610">
        <v>0</v>
      </c>
      <c r="CD610">
        <v>0</v>
      </c>
      <c r="CE610">
        <v>0</v>
      </c>
      <c r="CF610">
        <v>0</v>
      </c>
      <c r="CG610">
        <v>0</v>
      </c>
      <c r="CH610">
        <v>0</v>
      </c>
      <c r="CI610">
        <v>1</v>
      </c>
      <c r="CJ610">
        <v>0</v>
      </c>
      <c r="CK610">
        <v>0</v>
      </c>
      <c r="CL610">
        <v>0</v>
      </c>
      <c r="CM610">
        <v>0</v>
      </c>
      <c r="CN610">
        <v>0</v>
      </c>
      <c r="CO610">
        <v>0</v>
      </c>
      <c r="CP610">
        <v>0</v>
      </c>
      <c r="CQ610">
        <v>0</v>
      </c>
    </row>
    <row r="611" spans="1:95" hidden="1">
      <c r="A611" t="s">
        <v>4651</v>
      </c>
      <c r="B611" t="s">
        <v>904</v>
      </c>
      <c r="C611" t="s">
        <v>826</v>
      </c>
      <c r="D611" t="s">
        <v>826</v>
      </c>
      <c r="E611" t="s">
        <v>146</v>
      </c>
      <c r="F611" t="s">
        <v>4652</v>
      </c>
      <c r="G611">
        <v>1500</v>
      </c>
      <c r="H611">
        <v>2</v>
      </c>
      <c r="I611">
        <f t="shared" si="9"/>
        <v>3000</v>
      </c>
      <c r="J611">
        <v>34.740883599999997</v>
      </c>
      <c r="K611">
        <v>139.38999999999999</v>
      </c>
      <c r="M611" t="s">
        <v>2610</v>
      </c>
      <c r="O611" t="s">
        <v>4653</v>
      </c>
      <c r="P611" t="s">
        <v>4653</v>
      </c>
      <c r="R611" t="s">
        <v>724</v>
      </c>
      <c r="S611" t="s">
        <v>4654</v>
      </c>
      <c r="T611" t="s">
        <v>4655</v>
      </c>
      <c r="U611" t="s">
        <v>4656</v>
      </c>
      <c r="X611" t="s">
        <v>1007</v>
      </c>
      <c r="Y611" t="s">
        <v>2777</v>
      </c>
      <c r="Z611" t="s">
        <v>92</v>
      </c>
      <c r="AA611" t="s">
        <v>518</v>
      </c>
      <c r="AC611" t="s">
        <v>112</v>
      </c>
      <c r="AD611" t="s">
        <v>4657</v>
      </c>
      <c r="AE611">
        <v>0</v>
      </c>
      <c r="AI611" t="s">
        <v>4658</v>
      </c>
      <c r="AJ611" t="s">
        <v>4658</v>
      </c>
      <c r="AK611" t="s">
        <v>4658</v>
      </c>
      <c r="AL611" t="s">
        <v>4658</v>
      </c>
      <c r="AQ611">
        <v>0</v>
      </c>
      <c r="AR611" t="s">
        <v>1007</v>
      </c>
      <c r="AS611">
        <v>0</v>
      </c>
      <c r="AT611">
        <v>0</v>
      </c>
      <c r="AU611" t="s">
        <v>234</v>
      </c>
      <c r="AV611" t="s">
        <v>4659</v>
      </c>
      <c r="AW611">
        <v>0</v>
      </c>
      <c r="AZ611">
        <v>0</v>
      </c>
      <c r="BC611">
        <v>0</v>
      </c>
      <c r="BO611">
        <v>0</v>
      </c>
      <c r="BP611">
        <v>0</v>
      </c>
      <c r="BQ611">
        <v>0</v>
      </c>
      <c r="BR611">
        <v>0</v>
      </c>
      <c r="BS611">
        <v>0</v>
      </c>
      <c r="BT611">
        <v>0</v>
      </c>
      <c r="BU611">
        <v>1</v>
      </c>
      <c r="BV611">
        <v>1</v>
      </c>
      <c r="BW611">
        <v>0</v>
      </c>
      <c r="BX611">
        <v>0</v>
      </c>
      <c r="BY611">
        <v>1</v>
      </c>
      <c r="BZ611">
        <v>0</v>
      </c>
      <c r="CA611">
        <v>0</v>
      </c>
      <c r="CB611">
        <v>0</v>
      </c>
      <c r="CC611">
        <v>0</v>
      </c>
      <c r="CD611">
        <v>0</v>
      </c>
      <c r="CE611">
        <v>0</v>
      </c>
      <c r="CF611">
        <v>0</v>
      </c>
      <c r="CG611">
        <v>0</v>
      </c>
      <c r="CH611">
        <v>0</v>
      </c>
      <c r="CI611">
        <v>0</v>
      </c>
      <c r="CJ611">
        <v>0</v>
      </c>
      <c r="CK611">
        <v>0</v>
      </c>
      <c r="CL611">
        <v>0</v>
      </c>
      <c r="CM611">
        <v>0</v>
      </c>
      <c r="CN611">
        <v>0</v>
      </c>
      <c r="CO611">
        <v>0</v>
      </c>
      <c r="CP611">
        <v>0</v>
      </c>
      <c r="CQ611">
        <v>0</v>
      </c>
    </row>
    <row r="612" spans="1:95" hidden="1">
      <c r="A612" t="s">
        <v>4660</v>
      </c>
      <c r="B612" t="s">
        <v>999</v>
      </c>
      <c r="C612" t="s">
        <v>999</v>
      </c>
      <c r="D612" t="s">
        <v>999</v>
      </c>
      <c r="E612" t="s">
        <v>146</v>
      </c>
      <c r="F612" t="s">
        <v>4661</v>
      </c>
      <c r="G612">
        <v>1500</v>
      </c>
      <c r="H612">
        <v>4</v>
      </c>
      <c r="I612">
        <f t="shared" si="9"/>
        <v>6000</v>
      </c>
      <c r="J612">
        <v>50.7254936</v>
      </c>
      <c r="K612">
        <v>-113.97</v>
      </c>
      <c r="M612" t="s">
        <v>225</v>
      </c>
      <c r="O612" t="s">
        <v>4662</v>
      </c>
      <c r="P612" t="s">
        <v>991</v>
      </c>
      <c r="R612" t="s">
        <v>195</v>
      </c>
      <c r="S612" t="s">
        <v>4663</v>
      </c>
      <c r="T612" t="s">
        <v>1297</v>
      </c>
      <c r="X612" t="s">
        <v>1007</v>
      </c>
      <c r="AC612" t="s">
        <v>124</v>
      </c>
      <c r="AD612" t="s">
        <v>4664</v>
      </c>
      <c r="AE612">
        <v>0</v>
      </c>
      <c r="AQ612">
        <v>0</v>
      </c>
      <c r="AR612" t="s">
        <v>4665</v>
      </c>
      <c r="AS612">
        <v>0</v>
      </c>
      <c r="AT612">
        <v>0</v>
      </c>
      <c r="AW612">
        <v>0</v>
      </c>
      <c r="AZ612">
        <v>0</v>
      </c>
      <c r="BC612">
        <v>0</v>
      </c>
      <c r="BO612">
        <v>0</v>
      </c>
      <c r="BP612">
        <v>0</v>
      </c>
      <c r="BQ612">
        <v>0</v>
      </c>
      <c r="BR612">
        <v>0</v>
      </c>
      <c r="BS612">
        <v>0</v>
      </c>
      <c r="BT612">
        <v>0</v>
      </c>
      <c r="BU612">
        <v>1</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row>
    <row r="613" spans="1:95" hidden="1">
      <c r="A613" t="s">
        <v>4666</v>
      </c>
      <c r="B613" t="s">
        <v>904</v>
      </c>
      <c r="C613" t="s">
        <v>1022</v>
      </c>
      <c r="D613" t="s">
        <v>1800</v>
      </c>
      <c r="E613" t="s">
        <v>146</v>
      </c>
      <c r="F613" t="s">
        <v>4667</v>
      </c>
      <c r="G613">
        <v>600</v>
      </c>
      <c r="H613">
        <v>2</v>
      </c>
      <c r="I613">
        <f t="shared" si="9"/>
        <v>1200</v>
      </c>
      <c r="J613">
        <v>31.449885500000001</v>
      </c>
      <c r="K613">
        <v>-98.57</v>
      </c>
      <c r="M613" t="s">
        <v>4668</v>
      </c>
      <c r="O613" t="s">
        <v>4669</v>
      </c>
      <c r="P613" t="s">
        <v>416</v>
      </c>
      <c r="R613" t="s">
        <v>107</v>
      </c>
      <c r="S613" t="s">
        <v>4670</v>
      </c>
      <c r="U613" t="s">
        <v>1672</v>
      </c>
      <c r="X613" t="s">
        <v>419</v>
      </c>
      <c r="AC613" t="s">
        <v>124</v>
      </c>
      <c r="AD613" t="s">
        <v>4671</v>
      </c>
      <c r="AE613">
        <v>0</v>
      </c>
      <c r="AQ613">
        <v>0</v>
      </c>
      <c r="AR613" t="s">
        <v>1302</v>
      </c>
      <c r="AS613">
        <v>0</v>
      </c>
      <c r="AT613">
        <v>0</v>
      </c>
      <c r="AU613" t="s">
        <v>1188</v>
      </c>
      <c r="AV613" t="s">
        <v>4339</v>
      </c>
      <c r="AW613">
        <v>0</v>
      </c>
      <c r="AZ613">
        <v>0</v>
      </c>
      <c r="BC613">
        <v>0</v>
      </c>
      <c r="BO613">
        <v>0</v>
      </c>
      <c r="BP613">
        <v>0</v>
      </c>
      <c r="BQ613">
        <v>0</v>
      </c>
      <c r="BR613">
        <v>0</v>
      </c>
      <c r="BS613">
        <v>0</v>
      </c>
      <c r="BT613">
        <v>0</v>
      </c>
      <c r="BU613">
        <v>0</v>
      </c>
      <c r="BV613">
        <v>0</v>
      </c>
      <c r="BW613">
        <v>0</v>
      </c>
      <c r="BX613">
        <v>0</v>
      </c>
      <c r="BY613">
        <v>1</v>
      </c>
      <c r="BZ613">
        <v>0</v>
      </c>
      <c r="CA613">
        <v>0</v>
      </c>
      <c r="CB613">
        <v>0</v>
      </c>
      <c r="CC613">
        <v>0</v>
      </c>
      <c r="CD613">
        <v>0</v>
      </c>
      <c r="CE613">
        <v>1</v>
      </c>
      <c r="CF613">
        <v>1</v>
      </c>
      <c r="CG613">
        <v>0</v>
      </c>
      <c r="CH613">
        <v>0</v>
      </c>
      <c r="CI613">
        <v>0</v>
      </c>
      <c r="CJ613">
        <v>0</v>
      </c>
      <c r="CK613">
        <v>0</v>
      </c>
      <c r="CL613">
        <v>0</v>
      </c>
      <c r="CM613">
        <v>0</v>
      </c>
      <c r="CN613">
        <v>0</v>
      </c>
      <c r="CO613">
        <v>0</v>
      </c>
      <c r="CP613">
        <v>0</v>
      </c>
      <c r="CQ613">
        <v>0</v>
      </c>
    </row>
    <row r="614" spans="1:95" hidden="1">
      <c r="A614" t="s">
        <v>4672</v>
      </c>
      <c r="B614" t="s">
        <v>904</v>
      </c>
      <c r="C614" t="s">
        <v>826</v>
      </c>
      <c r="D614" t="s">
        <v>826</v>
      </c>
      <c r="E614" t="s">
        <v>146</v>
      </c>
      <c r="F614" t="s">
        <v>4673</v>
      </c>
      <c r="G614">
        <v>28000</v>
      </c>
      <c r="H614">
        <v>3.2</v>
      </c>
      <c r="I614">
        <f t="shared" si="9"/>
        <v>89600</v>
      </c>
      <c r="J614">
        <v>37.096941200000003</v>
      </c>
      <c r="K614">
        <v>127.22</v>
      </c>
      <c r="M614" t="s">
        <v>4674</v>
      </c>
      <c r="O614" t="s">
        <v>4675</v>
      </c>
      <c r="P614" t="s">
        <v>526</v>
      </c>
      <c r="R614" t="s">
        <v>1364</v>
      </c>
      <c r="S614" t="s">
        <v>4676</v>
      </c>
      <c r="U614" t="s">
        <v>4677</v>
      </c>
      <c r="V614" t="s">
        <v>1177</v>
      </c>
      <c r="X614" t="s">
        <v>1007</v>
      </c>
      <c r="Y614" t="s">
        <v>1854</v>
      </c>
      <c r="Z614" t="s">
        <v>599</v>
      </c>
      <c r="AC614" t="s">
        <v>112</v>
      </c>
      <c r="AD614" t="s">
        <v>1854</v>
      </c>
      <c r="AE614">
        <v>0</v>
      </c>
      <c r="AH614" t="s">
        <v>4678</v>
      </c>
      <c r="AI614" t="s">
        <v>4679</v>
      </c>
      <c r="AJ614" t="s">
        <v>1854</v>
      </c>
      <c r="AL614" t="s">
        <v>1854</v>
      </c>
      <c r="AQ614">
        <v>0</v>
      </c>
      <c r="AS614">
        <v>0</v>
      </c>
      <c r="AT614">
        <v>0</v>
      </c>
      <c r="AW614">
        <v>0</v>
      </c>
      <c r="AZ614">
        <v>0</v>
      </c>
      <c r="BC614">
        <v>0</v>
      </c>
      <c r="BO614">
        <v>0</v>
      </c>
      <c r="BP614">
        <v>0</v>
      </c>
      <c r="BQ614">
        <v>0</v>
      </c>
      <c r="BR614">
        <v>0</v>
      </c>
      <c r="BS614">
        <v>0</v>
      </c>
      <c r="BT614">
        <v>0</v>
      </c>
      <c r="BU614">
        <v>0</v>
      </c>
      <c r="BV614">
        <v>0</v>
      </c>
      <c r="BW614">
        <v>0</v>
      </c>
      <c r="BX614">
        <v>0</v>
      </c>
      <c r="BY614">
        <v>1</v>
      </c>
      <c r="BZ614">
        <v>0</v>
      </c>
      <c r="CA614">
        <v>0</v>
      </c>
      <c r="CB614">
        <v>0</v>
      </c>
      <c r="CC614">
        <v>0</v>
      </c>
      <c r="CD614">
        <v>0</v>
      </c>
      <c r="CE614">
        <v>0</v>
      </c>
      <c r="CF614">
        <v>0</v>
      </c>
      <c r="CG614">
        <v>0</v>
      </c>
      <c r="CH614">
        <v>0</v>
      </c>
      <c r="CI614">
        <v>0</v>
      </c>
      <c r="CJ614">
        <v>0</v>
      </c>
      <c r="CK614">
        <v>1</v>
      </c>
      <c r="CL614">
        <v>0</v>
      </c>
      <c r="CM614">
        <v>0</v>
      </c>
      <c r="CN614">
        <v>0</v>
      </c>
      <c r="CO614">
        <v>0</v>
      </c>
      <c r="CP614">
        <v>0</v>
      </c>
      <c r="CQ614">
        <v>1</v>
      </c>
    </row>
    <row r="615" spans="1:95" hidden="1">
      <c r="A615" t="s">
        <v>4680</v>
      </c>
      <c r="B615" t="s">
        <v>904</v>
      </c>
      <c r="C615" t="s">
        <v>904</v>
      </c>
      <c r="D615" t="s">
        <v>85</v>
      </c>
      <c r="E615" t="s">
        <v>146</v>
      </c>
      <c r="F615" t="s">
        <v>4681</v>
      </c>
      <c r="G615">
        <v>24000</v>
      </c>
      <c r="H615">
        <v>0.37</v>
      </c>
      <c r="I615">
        <f t="shared" si="9"/>
        <v>8880</v>
      </c>
      <c r="J615">
        <v>35.759032099999999</v>
      </c>
      <c r="K615">
        <v>127</v>
      </c>
      <c r="M615" t="s">
        <v>4674</v>
      </c>
      <c r="O615" t="s">
        <v>4682</v>
      </c>
      <c r="P615" t="s">
        <v>4683</v>
      </c>
      <c r="R615" t="s">
        <v>1364</v>
      </c>
      <c r="S615" t="s">
        <v>4684</v>
      </c>
      <c r="T615" t="s">
        <v>4326</v>
      </c>
      <c r="U615" t="s">
        <v>4685</v>
      </c>
      <c r="V615" t="s">
        <v>4686</v>
      </c>
      <c r="X615" t="s">
        <v>1007</v>
      </c>
      <c r="Y615" t="s">
        <v>1854</v>
      </c>
      <c r="Z615" t="s">
        <v>599</v>
      </c>
      <c r="AC615" t="s">
        <v>112</v>
      </c>
      <c r="AD615" t="s">
        <v>1854</v>
      </c>
      <c r="AE615">
        <v>0</v>
      </c>
      <c r="AH615" t="s">
        <v>1977</v>
      </c>
      <c r="AI615" t="s">
        <v>1856</v>
      </c>
      <c r="AJ615" t="s">
        <v>1854</v>
      </c>
      <c r="AQ615">
        <v>0</v>
      </c>
      <c r="AS615">
        <v>0</v>
      </c>
      <c r="AT615">
        <v>0</v>
      </c>
      <c r="AW615">
        <v>0</v>
      </c>
      <c r="AZ615">
        <v>0</v>
      </c>
      <c r="BC615">
        <v>0</v>
      </c>
      <c r="BO615">
        <v>0</v>
      </c>
      <c r="BP615">
        <v>0</v>
      </c>
      <c r="BQ615">
        <v>0</v>
      </c>
      <c r="BR615">
        <v>0</v>
      </c>
      <c r="BS615">
        <v>0</v>
      </c>
      <c r="BT615">
        <v>0</v>
      </c>
      <c r="BU615">
        <v>0</v>
      </c>
      <c r="BV615">
        <v>0</v>
      </c>
      <c r="BW615">
        <v>0</v>
      </c>
      <c r="BX615">
        <v>0</v>
      </c>
      <c r="BY615">
        <v>1</v>
      </c>
      <c r="BZ615">
        <v>0</v>
      </c>
      <c r="CA615">
        <v>0</v>
      </c>
      <c r="CB615">
        <v>0</v>
      </c>
      <c r="CC615">
        <v>0</v>
      </c>
      <c r="CD615">
        <v>0</v>
      </c>
      <c r="CE615">
        <v>0</v>
      </c>
      <c r="CF615">
        <v>0</v>
      </c>
      <c r="CG615">
        <v>0</v>
      </c>
      <c r="CH615">
        <v>0</v>
      </c>
      <c r="CI615">
        <v>0</v>
      </c>
      <c r="CJ615">
        <v>0</v>
      </c>
      <c r="CK615">
        <v>1</v>
      </c>
      <c r="CL615">
        <v>0</v>
      </c>
      <c r="CM615">
        <v>0</v>
      </c>
      <c r="CN615">
        <v>0</v>
      </c>
      <c r="CO615">
        <v>0</v>
      </c>
      <c r="CP615">
        <v>0</v>
      </c>
      <c r="CQ615">
        <v>1</v>
      </c>
    </row>
    <row r="616" spans="1:95" hidden="1">
      <c r="A616" t="s">
        <v>4687</v>
      </c>
      <c r="B616" t="s">
        <v>904</v>
      </c>
      <c r="C616" t="s">
        <v>1112</v>
      </c>
      <c r="D616" t="s">
        <v>1112</v>
      </c>
      <c r="E616" t="s">
        <v>13</v>
      </c>
      <c r="F616" t="s">
        <v>4688</v>
      </c>
      <c r="G616">
        <v>250</v>
      </c>
      <c r="H616">
        <v>4</v>
      </c>
      <c r="I616">
        <f t="shared" si="9"/>
        <v>1000</v>
      </c>
      <c r="J616">
        <v>37.710859499999998</v>
      </c>
      <c r="K616">
        <v>-121.8</v>
      </c>
      <c r="M616" t="s">
        <v>4689</v>
      </c>
      <c r="N616" t="s">
        <v>4690</v>
      </c>
      <c r="O616" t="s">
        <v>4691</v>
      </c>
      <c r="P616" t="s">
        <v>214</v>
      </c>
      <c r="Q616">
        <v>94551</v>
      </c>
      <c r="R616" t="s">
        <v>107</v>
      </c>
      <c r="S616" t="s">
        <v>4692</v>
      </c>
      <c r="T616" t="s">
        <v>216</v>
      </c>
      <c r="X616" t="s">
        <v>218</v>
      </c>
      <c r="Y616" t="s">
        <v>219</v>
      </c>
      <c r="Z616" t="s">
        <v>92</v>
      </c>
      <c r="AB616" t="s">
        <v>4693</v>
      </c>
      <c r="AC616" t="s">
        <v>124</v>
      </c>
      <c r="AD616" t="s">
        <v>4694</v>
      </c>
      <c r="AE616">
        <v>100</v>
      </c>
      <c r="AH616" t="s">
        <v>1779</v>
      </c>
      <c r="AJ616" t="s">
        <v>4695</v>
      </c>
      <c r="AM616" t="s">
        <v>4696</v>
      </c>
      <c r="AQ616">
        <v>0</v>
      </c>
      <c r="AR616" t="s">
        <v>4697</v>
      </c>
      <c r="AS616">
        <v>0</v>
      </c>
      <c r="AT616">
        <v>0</v>
      </c>
      <c r="AU616" t="s">
        <v>296</v>
      </c>
      <c r="AV616" t="s">
        <v>4698</v>
      </c>
      <c r="AW616">
        <v>1500000</v>
      </c>
      <c r="AZ616">
        <v>0</v>
      </c>
      <c r="BC616">
        <v>0</v>
      </c>
      <c r="BO616">
        <v>0</v>
      </c>
      <c r="BP616">
        <v>0</v>
      </c>
      <c r="BQ616">
        <v>0</v>
      </c>
      <c r="BR616">
        <v>0</v>
      </c>
      <c r="BS616">
        <v>1</v>
      </c>
      <c r="BT616">
        <v>1</v>
      </c>
      <c r="BU616">
        <v>1</v>
      </c>
      <c r="BV616">
        <v>0</v>
      </c>
      <c r="BW616">
        <v>0</v>
      </c>
      <c r="BX616">
        <v>0</v>
      </c>
      <c r="BY616">
        <v>0</v>
      </c>
      <c r="BZ616">
        <v>0</v>
      </c>
      <c r="CA616">
        <v>0</v>
      </c>
      <c r="CB616">
        <v>0</v>
      </c>
      <c r="CC616">
        <v>1</v>
      </c>
      <c r="CD616">
        <v>0</v>
      </c>
      <c r="CE616">
        <v>1</v>
      </c>
      <c r="CF616">
        <v>0</v>
      </c>
      <c r="CG616">
        <v>0</v>
      </c>
      <c r="CH616">
        <v>0</v>
      </c>
      <c r="CI616">
        <v>1</v>
      </c>
      <c r="CJ616">
        <v>0</v>
      </c>
      <c r="CK616">
        <v>0</v>
      </c>
      <c r="CL616">
        <v>0</v>
      </c>
      <c r="CM616">
        <v>0</v>
      </c>
      <c r="CN616">
        <v>0</v>
      </c>
      <c r="CO616">
        <v>0</v>
      </c>
      <c r="CP616">
        <v>0</v>
      </c>
      <c r="CQ616">
        <v>0</v>
      </c>
    </row>
    <row r="617" spans="1:95" hidden="1">
      <c r="A617" t="s">
        <v>4699</v>
      </c>
      <c r="B617" t="s">
        <v>985</v>
      </c>
      <c r="C617" t="s">
        <v>2176</v>
      </c>
      <c r="D617" t="s">
        <v>2176</v>
      </c>
      <c r="E617" t="s">
        <v>146</v>
      </c>
      <c r="F617" t="s">
        <v>4700</v>
      </c>
      <c r="G617">
        <v>420000</v>
      </c>
      <c r="H617">
        <v>8</v>
      </c>
      <c r="I617">
        <f t="shared" si="9"/>
        <v>3360000</v>
      </c>
      <c r="J617">
        <v>43.016604200000003</v>
      </c>
      <c r="K617">
        <v>17.809999999999999</v>
      </c>
      <c r="M617" t="s">
        <v>4701</v>
      </c>
      <c r="O617" t="s">
        <v>4702</v>
      </c>
      <c r="P617" t="s">
        <v>4703</v>
      </c>
      <c r="Q617">
        <v>88300</v>
      </c>
      <c r="R617" t="s">
        <v>4704</v>
      </c>
      <c r="S617" t="s">
        <v>4705</v>
      </c>
      <c r="U617" t="s">
        <v>4706</v>
      </c>
      <c r="X617" t="s">
        <v>1007</v>
      </c>
      <c r="Y617" t="s">
        <v>4707</v>
      </c>
      <c r="Z617" t="s">
        <v>307</v>
      </c>
      <c r="AA617" t="s">
        <v>93</v>
      </c>
      <c r="AC617" t="s">
        <v>112</v>
      </c>
      <c r="AD617" t="s">
        <v>4707</v>
      </c>
      <c r="AE617">
        <v>0</v>
      </c>
      <c r="AQ617">
        <v>0</v>
      </c>
      <c r="AS617">
        <v>0</v>
      </c>
      <c r="AT617">
        <v>0</v>
      </c>
      <c r="AU617" t="s">
        <v>234</v>
      </c>
      <c r="AW617">
        <v>0</v>
      </c>
      <c r="AZ617">
        <v>0</v>
      </c>
      <c r="BC617">
        <v>0</v>
      </c>
      <c r="BO617">
        <v>0</v>
      </c>
      <c r="BP617">
        <v>1</v>
      </c>
      <c r="BQ617">
        <v>0</v>
      </c>
      <c r="BR617">
        <v>0</v>
      </c>
      <c r="BS617">
        <v>0</v>
      </c>
      <c r="BT617">
        <v>0</v>
      </c>
      <c r="BU617">
        <v>0</v>
      </c>
      <c r="BV617">
        <v>1</v>
      </c>
      <c r="BW617">
        <v>0</v>
      </c>
      <c r="BX617">
        <v>1</v>
      </c>
      <c r="BY617">
        <v>1</v>
      </c>
      <c r="BZ617">
        <v>0</v>
      </c>
      <c r="CA617">
        <v>0</v>
      </c>
      <c r="CB617">
        <v>1</v>
      </c>
      <c r="CC617">
        <v>0</v>
      </c>
      <c r="CD617">
        <v>0</v>
      </c>
      <c r="CE617">
        <v>0</v>
      </c>
      <c r="CF617">
        <v>0</v>
      </c>
      <c r="CG617">
        <v>0</v>
      </c>
      <c r="CH617">
        <v>0</v>
      </c>
      <c r="CI617">
        <v>0</v>
      </c>
      <c r="CJ617">
        <v>0</v>
      </c>
      <c r="CK617">
        <v>0</v>
      </c>
      <c r="CL617">
        <v>0</v>
      </c>
      <c r="CM617">
        <v>0</v>
      </c>
      <c r="CN617">
        <v>0</v>
      </c>
      <c r="CO617">
        <v>0</v>
      </c>
      <c r="CP617">
        <v>0</v>
      </c>
      <c r="CQ617">
        <v>1</v>
      </c>
    </row>
    <row r="618" spans="1:95" hidden="1">
      <c r="A618" t="s">
        <v>4708</v>
      </c>
      <c r="B618" t="s">
        <v>904</v>
      </c>
      <c r="C618" t="s">
        <v>904</v>
      </c>
      <c r="D618" t="s">
        <v>826</v>
      </c>
      <c r="E618" t="s">
        <v>146</v>
      </c>
      <c r="F618" t="s">
        <v>4709</v>
      </c>
      <c r="G618">
        <v>2400</v>
      </c>
      <c r="H618">
        <v>2</v>
      </c>
      <c r="I618">
        <f t="shared" si="9"/>
        <v>4800</v>
      </c>
      <c r="J618">
        <v>37.955595000000002</v>
      </c>
      <c r="K618">
        <v>-122.55</v>
      </c>
      <c r="M618" t="s">
        <v>3865</v>
      </c>
      <c r="N618" t="s">
        <v>4710</v>
      </c>
      <c r="O618" t="s">
        <v>4711</v>
      </c>
      <c r="P618" t="s">
        <v>214</v>
      </c>
      <c r="Q618">
        <v>94904</v>
      </c>
      <c r="R618" t="s">
        <v>107</v>
      </c>
      <c r="S618" t="s">
        <v>4712</v>
      </c>
      <c r="T618" t="s">
        <v>2646</v>
      </c>
      <c r="U618" t="s">
        <v>4713</v>
      </c>
      <c r="V618" t="s">
        <v>4497</v>
      </c>
      <c r="X618" t="s">
        <v>218</v>
      </c>
      <c r="AC618" t="s">
        <v>95</v>
      </c>
      <c r="AD618" t="s">
        <v>4714</v>
      </c>
      <c r="AE618">
        <v>100</v>
      </c>
      <c r="AQ618">
        <v>0</v>
      </c>
      <c r="AR618" t="s">
        <v>4715</v>
      </c>
      <c r="AS618">
        <v>0</v>
      </c>
      <c r="AT618">
        <v>0</v>
      </c>
      <c r="AU618" t="s">
        <v>296</v>
      </c>
      <c r="AV618">
        <v>5300000</v>
      </c>
      <c r="AW618">
        <v>0</v>
      </c>
      <c r="AZ618">
        <v>0</v>
      </c>
      <c r="BC618">
        <v>0</v>
      </c>
      <c r="BO618">
        <v>0</v>
      </c>
      <c r="BP618">
        <v>0</v>
      </c>
      <c r="BQ618">
        <v>0</v>
      </c>
      <c r="BR618">
        <v>0</v>
      </c>
      <c r="BS618">
        <v>1</v>
      </c>
      <c r="BT618">
        <v>0</v>
      </c>
      <c r="BU618">
        <v>1</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row>
    <row r="619" spans="1:95" hidden="1">
      <c r="A619" t="s">
        <v>4716</v>
      </c>
      <c r="B619" t="s">
        <v>904</v>
      </c>
      <c r="C619" t="s">
        <v>905</v>
      </c>
      <c r="D619" t="s">
        <v>905</v>
      </c>
      <c r="E619" t="s">
        <v>146</v>
      </c>
      <c r="F619" t="s">
        <v>1161</v>
      </c>
      <c r="G619">
        <v>75</v>
      </c>
      <c r="H619">
        <v>2</v>
      </c>
      <c r="I619">
        <f t="shared" si="9"/>
        <v>150</v>
      </c>
      <c r="J619">
        <v>48</v>
      </c>
      <c r="K619">
        <v>11</v>
      </c>
      <c r="M619" t="s">
        <v>4717</v>
      </c>
      <c r="O619" t="s">
        <v>4718</v>
      </c>
      <c r="P619" t="s">
        <v>547</v>
      </c>
      <c r="Q619">
        <v>86830</v>
      </c>
      <c r="R619" t="s">
        <v>303</v>
      </c>
      <c r="S619" t="s">
        <v>1165</v>
      </c>
      <c r="T619" t="s">
        <v>4519</v>
      </c>
      <c r="U619" t="s">
        <v>4719</v>
      </c>
      <c r="V619" t="s">
        <v>4720</v>
      </c>
      <c r="X619" t="s">
        <v>1007</v>
      </c>
      <c r="Z619" t="s">
        <v>111</v>
      </c>
      <c r="AA619" t="s">
        <v>518</v>
      </c>
      <c r="AC619" t="s">
        <v>124</v>
      </c>
      <c r="AD619" t="s">
        <v>1169</v>
      </c>
      <c r="AE619">
        <v>0</v>
      </c>
      <c r="AH619" t="s">
        <v>1170</v>
      </c>
      <c r="AI619" t="s">
        <v>1171</v>
      </c>
      <c r="AJ619" t="s">
        <v>1172</v>
      </c>
      <c r="AQ619">
        <v>3</v>
      </c>
      <c r="AR619" t="s">
        <v>4721</v>
      </c>
      <c r="AS619">
        <v>0</v>
      </c>
      <c r="AT619">
        <v>0</v>
      </c>
      <c r="AW619">
        <v>0</v>
      </c>
      <c r="AZ619">
        <v>0</v>
      </c>
      <c r="BC619">
        <v>0</v>
      </c>
      <c r="BO619">
        <v>0</v>
      </c>
      <c r="BP619">
        <v>1</v>
      </c>
      <c r="BQ619">
        <v>1</v>
      </c>
      <c r="BR619">
        <v>0</v>
      </c>
      <c r="BS619">
        <v>0</v>
      </c>
      <c r="BT619">
        <v>0</v>
      </c>
      <c r="BU619">
        <v>1</v>
      </c>
      <c r="BV619">
        <v>0</v>
      </c>
      <c r="BW619">
        <v>0</v>
      </c>
      <c r="BX619">
        <v>0</v>
      </c>
      <c r="BY619">
        <v>0</v>
      </c>
      <c r="BZ619">
        <v>0</v>
      </c>
      <c r="CA619">
        <v>0</v>
      </c>
      <c r="CB619">
        <v>0</v>
      </c>
      <c r="CC619">
        <v>0</v>
      </c>
      <c r="CD619">
        <v>0</v>
      </c>
      <c r="CE619">
        <v>0</v>
      </c>
      <c r="CF619">
        <v>0</v>
      </c>
      <c r="CG619">
        <v>0</v>
      </c>
      <c r="CH619">
        <v>1</v>
      </c>
      <c r="CI619">
        <v>0</v>
      </c>
      <c r="CJ619">
        <v>0</v>
      </c>
      <c r="CK619">
        <v>0</v>
      </c>
      <c r="CL619">
        <v>0</v>
      </c>
      <c r="CM619">
        <v>0</v>
      </c>
      <c r="CN619">
        <v>0</v>
      </c>
      <c r="CO619">
        <v>1</v>
      </c>
      <c r="CP619">
        <v>0</v>
      </c>
      <c r="CQ619">
        <v>0</v>
      </c>
    </row>
    <row r="620" spans="1:95" hidden="1">
      <c r="A620" t="s">
        <v>4722</v>
      </c>
      <c r="B620" t="s">
        <v>904</v>
      </c>
      <c r="C620" t="s">
        <v>826</v>
      </c>
      <c r="D620" t="s">
        <v>826</v>
      </c>
      <c r="E620" t="s">
        <v>13</v>
      </c>
      <c r="F620" t="s">
        <v>4723</v>
      </c>
      <c r="G620">
        <v>1000</v>
      </c>
      <c r="H620">
        <v>0.5</v>
      </c>
      <c r="I620">
        <f t="shared" si="9"/>
        <v>500</v>
      </c>
      <c r="J620">
        <v>29.951065799999999</v>
      </c>
      <c r="K620">
        <v>-90.07</v>
      </c>
      <c r="M620" t="s">
        <v>1333</v>
      </c>
      <c r="O620" t="s">
        <v>3994</v>
      </c>
      <c r="P620" t="s">
        <v>3995</v>
      </c>
      <c r="R620" t="s">
        <v>107</v>
      </c>
      <c r="S620" t="s">
        <v>4724</v>
      </c>
      <c r="T620" t="s">
        <v>4725</v>
      </c>
      <c r="V620" t="s">
        <v>4726</v>
      </c>
      <c r="X620" t="s">
        <v>1007</v>
      </c>
      <c r="Y620" t="s">
        <v>3999</v>
      </c>
      <c r="Z620" t="s">
        <v>92</v>
      </c>
      <c r="AC620" t="s">
        <v>112</v>
      </c>
      <c r="AD620" t="s">
        <v>3999</v>
      </c>
      <c r="AE620">
        <v>0</v>
      </c>
      <c r="AM620" t="s">
        <v>4727</v>
      </c>
      <c r="AQ620">
        <v>0</v>
      </c>
      <c r="AS620">
        <v>0</v>
      </c>
      <c r="AT620">
        <v>0</v>
      </c>
      <c r="AW620">
        <v>0</v>
      </c>
      <c r="AZ620">
        <v>0</v>
      </c>
      <c r="BC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1</v>
      </c>
      <c r="CH620">
        <v>0</v>
      </c>
      <c r="CI620">
        <v>0</v>
      </c>
      <c r="CJ620">
        <v>0</v>
      </c>
      <c r="CK620">
        <v>0</v>
      </c>
      <c r="CL620">
        <v>0</v>
      </c>
      <c r="CM620">
        <v>0</v>
      </c>
      <c r="CN620">
        <v>0</v>
      </c>
      <c r="CO620">
        <v>0</v>
      </c>
      <c r="CP620">
        <v>0</v>
      </c>
      <c r="CQ620">
        <v>0</v>
      </c>
    </row>
    <row r="621" spans="1:95" hidden="1">
      <c r="A621" t="s">
        <v>4728</v>
      </c>
      <c r="B621" t="s">
        <v>904</v>
      </c>
      <c r="C621" t="s">
        <v>904</v>
      </c>
      <c r="D621" t="s">
        <v>826</v>
      </c>
      <c r="E621" t="s">
        <v>146</v>
      </c>
      <c r="F621" t="s">
        <v>4729</v>
      </c>
      <c r="G621">
        <v>20000</v>
      </c>
      <c r="H621">
        <v>2.33</v>
      </c>
      <c r="I621">
        <f t="shared" si="9"/>
        <v>46600</v>
      </c>
      <c r="J621">
        <v>42.303999300000001</v>
      </c>
      <c r="K621">
        <v>-88.4</v>
      </c>
      <c r="M621" t="s">
        <v>4730</v>
      </c>
      <c r="O621" t="s">
        <v>4731</v>
      </c>
      <c r="P621" t="s">
        <v>435</v>
      </c>
      <c r="R621" t="s">
        <v>107</v>
      </c>
      <c r="S621" t="s">
        <v>4732</v>
      </c>
      <c r="U621" t="s">
        <v>4733</v>
      </c>
      <c r="X621" t="s">
        <v>376</v>
      </c>
      <c r="Y621" t="s">
        <v>1041</v>
      </c>
      <c r="Z621" t="s">
        <v>92</v>
      </c>
      <c r="AA621" t="s">
        <v>518</v>
      </c>
      <c r="AC621" t="s">
        <v>95</v>
      </c>
      <c r="AD621" t="s">
        <v>4734</v>
      </c>
      <c r="AE621">
        <v>100</v>
      </c>
      <c r="AH621" t="s">
        <v>4735</v>
      </c>
      <c r="AK621" t="s">
        <v>4736</v>
      </c>
      <c r="AL621" t="s">
        <v>4737</v>
      </c>
      <c r="AM621" t="s">
        <v>4363</v>
      </c>
      <c r="AQ621">
        <v>0</v>
      </c>
      <c r="AS621">
        <v>0</v>
      </c>
      <c r="AT621">
        <v>0</v>
      </c>
      <c r="AW621">
        <v>0</v>
      </c>
      <c r="AZ621">
        <v>0</v>
      </c>
      <c r="BC621">
        <v>0</v>
      </c>
      <c r="BO621">
        <v>0</v>
      </c>
      <c r="BP621">
        <v>0</v>
      </c>
      <c r="BQ621">
        <v>0</v>
      </c>
      <c r="BR621">
        <v>0</v>
      </c>
      <c r="BS621">
        <v>0</v>
      </c>
      <c r="BT621">
        <v>0</v>
      </c>
      <c r="BU621">
        <v>0</v>
      </c>
      <c r="BV621">
        <v>1</v>
      </c>
      <c r="BW621">
        <v>0</v>
      </c>
      <c r="BX621">
        <v>0</v>
      </c>
      <c r="BY621">
        <v>1</v>
      </c>
      <c r="BZ621">
        <v>0</v>
      </c>
      <c r="CA621">
        <v>0</v>
      </c>
      <c r="CB621">
        <v>0</v>
      </c>
      <c r="CC621">
        <v>0</v>
      </c>
      <c r="CD621">
        <v>0</v>
      </c>
      <c r="CE621">
        <v>0</v>
      </c>
      <c r="CF621">
        <v>0</v>
      </c>
      <c r="CG621">
        <v>0</v>
      </c>
      <c r="CH621">
        <v>0</v>
      </c>
      <c r="CI621">
        <v>0</v>
      </c>
      <c r="CJ621">
        <v>0</v>
      </c>
      <c r="CK621">
        <v>0</v>
      </c>
      <c r="CL621">
        <v>0</v>
      </c>
      <c r="CM621">
        <v>0</v>
      </c>
      <c r="CN621">
        <v>0</v>
      </c>
      <c r="CO621">
        <v>0</v>
      </c>
      <c r="CP621">
        <v>0</v>
      </c>
      <c r="CQ621">
        <v>0</v>
      </c>
    </row>
    <row r="622" spans="1:95" hidden="1">
      <c r="A622" t="s">
        <v>4738</v>
      </c>
      <c r="B622" t="s">
        <v>904</v>
      </c>
      <c r="C622" t="s">
        <v>904</v>
      </c>
      <c r="D622" t="s">
        <v>1112</v>
      </c>
      <c r="E622" t="s">
        <v>146</v>
      </c>
      <c r="F622" t="s">
        <v>4739</v>
      </c>
      <c r="G622">
        <v>30</v>
      </c>
      <c r="H622">
        <v>4</v>
      </c>
      <c r="I622">
        <f t="shared" si="9"/>
        <v>120</v>
      </c>
      <c r="J622">
        <v>49</v>
      </c>
      <c r="K622">
        <v>11</v>
      </c>
      <c r="M622" t="s">
        <v>3992</v>
      </c>
      <c r="O622" t="s">
        <v>4740</v>
      </c>
      <c r="P622" t="s">
        <v>4741</v>
      </c>
      <c r="R622" t="s">
        <v>303</v>
      </c>
      <c r="S622" t="s">
        <v>4742</v>
      </c>
      <c r="T622" t="s">
        <v>1653</v>
      </c>
      <c r="X622" t="s">
        <v>1007</v>
      </c>
      <c r="AC622" t="s">
        <v>124</v>
      </c>
      <c r="AD622" t="s">
        <v>4743</v>
      </c>
      <c r="AE622">
        <v>0</v>
      </c>
      <c r="AQ622">
        <v>0</v>
      </c>
      <c r="AR622" t="s">
        <v>1007</v>
      </c>
      <c r="AS622">
        <v>0</v>
      </c>
      <c r="AT622">
        <v>0</v>
      </c>
      <c r="AW622">
        <v>0</v>
      </c>
      <c r="AZ622">
        <v>0</v>
      </c>
      <c r="BC622">
        <v>0</v>
      </c>
      <c r="BO622">
        <v>0</v>
      </c>
      <c r="BP622">
        <v>0</v>
      </c>
      <c r="BQ622">
        <v>0</v>
      </c>
      <c r="BR622">
        <v>0</v>
      </c>
      <c r="BS622">
        <v>0</v>
      </c>
      <c r="BT622">
        <v>0</v>
      </c>
      <c r="BU622">
        <v>0</v>
      </c>
      <c r="BV622">
        <v>0</v>
      </c>
      <c r="BW622">
        <v>0</v>
      </c>
      <c r="BX622">
        <v>0</v>
      </c>
      <c r="BY622">
        <v>0</v>
      </c>
      <c r="BZ622">
        <v>0</v>
      </c>
      <c r="CA622">
        <v>0</v>
      </c>
      <c r="CB622">
        <v>0</v>
      </c>
      <c r="CC622">
        <v>0</v>
      </c>
      <c r="CD622">
        <v>0</v>
      </c>
      <c r="CE622">
        <v>1</v>
      </c>
      <c r="CF622">
        <v>0</v>
      </c>
      <c r="CG622">
        <v>1</v>
      </c>
      <c r="CH622">
        <v>1</v>
      </c>
      <c r="CI622">
        <v>0</v>
      </c>
      <c r="CJ622">
        <v>0</v>
      </c>
      <c r="CK622">
        <v>0</v>
      </c>
      <c r="CL622">
        <v>0</v>
      </c>
      <c r="CM622">
        <v>0</v>
      </c>
      <c r="CN622">
        <v>0</v>
      </c>
      <c r="CO622">
        <v>0</v>
      </c>
      <c r="CP622">
        <v>0</v>
      </c>
      <c r="CQ622">
        <v>0</v>
      </c>
    </row>
    <row r="623" spans="1:95" hidden="1">
      <c r="A623" t="s">
        <v>4744</v>
      </c>
      <c r="B623" t="s">
        <v>904</v>
      </c>
      <c r="C623" t="s">
        <v>904</v>
      </c>
      <c r="D623" t="s">
        <v>1112</v>
      </c>
      <c r="E623" t="s">
        <v>146</v>
      </c>
      <c r="F623" t="s">
        <v>4745</v>
      </c>
      <c r="G623">
        <v>15000</v>
      </c>
      <c r="H623">
        <v>4</v>
      </c>
      <c r="I623">
        <f t="shared" si="9"/>
        <v>60000</v>
      </c>
      <c r="J623">
        <v>43.0646147</v>
      </c>
      <c r="K623">
        <v>141.35</v>
      </c>
      <c r="M623" t="s">
        <v>1333</v>
      </c>
      <c r="N623" t="s">
        <v>4746</v>
      </c>
      <c r="O623" t="s">
        <v>4747</v>
      </c>
      <c r="P623" t="s">
        <v>2847</v>
      </c>
      <c r="R623" t="s">
        <v>724</v>
      </c>
      <c r="S623" t="s">
        <v>4748</v>
      </c>
      <c r="T623" t="s">
        <v>4749</v>
      </c>
      <c r="U623" t="s">
        <v>4750</v>
      </c>
      <c r="X623" t="s">
        <v>1007</v>
      </c>
      <c r="Y623" t="s">
        <v>2782</v>
      </c>
      <c r="Z623" t="s">
        <v>92</v>
      </c>
      <c r="AC623" t="s">
        <v>112</v>
      </c>
      <c r="AD623" t="s">
        <v>4751</v>
      </c>
      <c r="AE623">
        <v>0</v>
      </c>
      <c r="AH623" t="s">
        <v>4752</v>
      </c>
      <c r="AI623" t="s">
        <v>4752</v>
      </c>
      <c r="AJ623" t="s">
        <v>4752</v>
      </c>
      <c r="AK623" t="s">
        <v>4752</v>
      </c>
      <c r="AL623" t="s">
        <v>4752</v>
      </c>
      <c r="AM623" t="s">
        <v>4752</v>
      </c>
      <c r="AQ623">
        <v>3</v>
      </c>
      <c r="AR623" t="s">
        <v>1302</v>
      </c>
      <c r="AS623">
        <v>0</v>
      </c>
      <c r="AT623">
        <v>0</v>
      </c>
      <c r="AW623">
        <v>0</v>
      </c>
      <c r="AZ623">
        <v>0</v>
      </c>
      <c r="BC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1</v>
      </c>
      <c r="CH623">
        <v>0</v>
      </c>
      <c r="CI623">
        <v>0</v>
      </c>
      <c r="CJ623">
        <v>0</v>
      </c>
      <c r="CK623">
        <v>0</v>
      </c>
      <c r="CL623">
        <v>0</v>
      </c>
      <c r="CM623">
        <v>0</v>
      </c>
      <c r="CN623">
        <v>0</v>
      </c>
      <c r="CO623">
        <v>0</v>
      </c>
      <c r="CP623">
        <v>0</v>
      </c>
      <c r="CQ623">
        <v>0</v>
      </c>
    </row>
    <row r="624" spans="1:95" hidden="1">
      <c r="A624" t="s">
        <v>4753</v>
      </c>
      <c r="B624" t="s">
        <v>904</v>
      </c>
      <c r="C624" t="s">
        <v>826</v>
      </c>
      <c r="D624" t="s">
        <v>826</v>
      </c>
      <c r="E624" t="s">
        <v>146</v>
      </c>
      <c r="F624" t="s">
        <v>4754</v>
      </c>
      <c r="G624">
        <v>6000</v>
      </c>
      <c r="H624">
        <v>0.33</v>
      </c>
      <c r="I624">
        <f t="shared" si="9"/>
        <v>1980</v>
      </c>
      <c r="J624">
        <v>-26.362271499999999</v>
      </c>
      <c r="K624">
        <v>118.61</v>
      </c>
      <c r="M624" t="s">
        <v>4755</v>
      </c>
      <c r="N624" t="s">
        <v>4756</v>
      </c>
      <c r="O624" t="s">
        <v>4757</v>
      </c>
      <c r="P624" t="s">
        <v>635</v>
      </c>
      <c r="Q624">
        <v>6642</v>
      </c>
      <c r="R624" t="s">
        <v>636</v>
      </c>
      <c r="S624" t="s">
        <v>4758</v>
      </c>
      <c r="U624" t="s">
        <v>4759</v>
      </c>
      <c r="V624" t="s">
        <v>4760</v>
      </c>
      <c r="X624" t="s">
        <v>1007</v>
      </c>
      <c r="AB624" t="s">
        <v>4761</v>
      </c>
      <c r="AC624" t="s">
        <v>95</v>
      </c>
      <c r="AD624" t="s">
        <v>4762</v>
      </c>
      <c r="AE624">
        <v>0</v>
      </c>
      <c r="AF624" t="s">
        <v>4763</v>
      </c>
      <c r="AK624" t="s">
        <v>4764</v>
      </c>
      <c r="AL624" t="s">
        <v>4764</v>
      </c>
      <c r="AM624" t="s">
        <v>4764</v>
      </c>
      <c r="AN624" t="s">
        <v>4765</v>
      </c>
      <c r="AP624" t="s">
        <v>4766</v>
      </c>
      <c r="AQ624">
        <v>0</v>
      </c>
      <c r="AR624" t="s">
        <v>4767</v>
      </c>
      <c r="AS624">
        <v>30000000</v>
      </c>
      <c r="AT624">
        <v>0</v>
      </c>
      <c r="AU624" t="s">
        <v>267</v>
      </c>
      <c r="AV624" t="s">
        <v>3976</v>
      </c>
      <c r="AW624">
        <v>15700000</v>
      </c>
      <c r="AX624" t="s">
        <v>822</v>
      </c>
      <c r="AY624" t="s">
        <v>4766</v>
      </c>
      <c r="AZ624">
        <v>0</v>
      </c>
      <c r="BC624">
        <v>0</v>
      </c>
      <c r="BO624">
        <v>0</v>
      </c>
      <c r="BP624">
        <v>0</v>
      </c>
      <c r="BQ624">
        <v>0</v>
      </c>
      <c r="BR624">
        <v>0</v>
      </c>
      <c r="BS624">
        <v>1</v>
      </c>
      <c r="BT624">
        <v>1</v>
      </c>
      <c r="BU624">
        <v>1</v>
      </c>
      <c r="BV624">
        <v>0</v>
      </c>
      <c r="BW624">
        <v>0</v>
      </c>
      <c r="BX624">
        <v>1</v>
      </c>
      <c r="BY624">
        <v>1</v>
      </c>
      <c r="BZ624">
        <v>0</v>
      </c>
      <c r="CA624">
        <v>0</v>
      </c>
      <c r="CB624">
        <v>0</v>
      </c>
      <c r="CC624">
        <v>1</v>
      </c>
      <c r="CD624">
        <v>1</v>
      </c>
      <c r="CE624">
        <v>1</v>
      </c>
      <c r="CF624">
        <v>1</v>
      </c>
      <c r="CG624">
        <v>1</v>
      </c>
      <c r="CH624">
        <v>1</v>
      </c>
      <c r="CI624">
        <v>0</v>
      </c>
      <c r="CJ624">
        <v>0</v>
      </c>
      <c r="CK624">
        <v>0</v>
      </c>
      <c r="CL624">
        <v>0</v>
      </c>
      <c r="CM624">
        <v>0</v>
      </c>
      <c r="CN624">
        <v>0</v>
      </c>
      <c r="CO624">
        <v>0</v>
      </c>
      <c r="CP624">
        <v>0</v>
      </c>
      <c r="CQ624">
        <v>0</v>
      </c>
    </row>
    <row r="625" spans="1:95" hidden="1">
      <c r="A625" t="s">
        <v>4768</v>
      </c>
      <c r="B625" t="s">
        <v>904</v>
      </c>
      <c r="C625" t="s">
        <v>826</v>
      </c>
      <c r="D625" t="s">
        <v>1538</v>
      </c>
      <c r="E625" t="s">
        <v>146</v>
      </c>
      <c r="F625" t="s">
        <v>4769</v>
      </c>
      <c r="G625">
        <v>3000</v>
      </c>
      <c r="H625">
        <v>7.67</v>
      </c>
      <c r="I625">
        <f t="shared" si="9"/>
        <v>23010</v>
      </c>
      <c r="J625">
        <v>35.948285800000001</v>
      </c>
      <c r="K625">
        <v>126.96</v>
      </c>
      <c r="M625" t="s">
        <v>1295</v>
      </c>
      <c r="O625" t="s">
        <v>4770</v>
      </c>
      <c r="P625" t="s">
        <v>4771</v>
      </c>
      <c r="R625" t="s">
        <v>1364</v>
      </c>
      <c r="S625" t="s">
        <v>4772</v>
      </c>
      <c r="U625" t="s">
        <v>4773</v>
      </c>
      <c r="V625" t="s">
        <v>4774</v>
      </c>
      <c r="X625" t="s">
        <v>1007</v>
      </c>
      <c r="AC625" t="s">
        <v>124</v>
      </c>
      <c r="AD625" t="s">
        <v>1267</v>
      </c>
      <c r="AE625">
        <v>0</v>
      </c>
      <c r="AH625" t="s">
        <v>1267</v>
      </c>
      <c r="AI625" t="s">
        <v>1267</v>
      </c>
      <c r="AJ625" t="s">
        <v>1267</v>
      </c>
      <c r="AK625" t="s">
        <v>1267</v>
      </c>
      <c r="AL625" t="s">
        <v>1267</v>
      </c>
      <c r="AM625" t="s">
        <v>1267</v>
      </c>
      <c r="AQ625">
        <v>0</v>
      </c>
      <c r="AR625" t="s">
        <v>4775</v>
      </c>
      <c r="AS625">
        <v>0</v>
      </c>
      <c r="AT625">
        <v>0</v>
      </c>
      <c r="AW625">
        <v>0</v>
      </c>
      <c r="AZ625">
        <v>0</v>
      </c>
      <c r="BC625">
        <v>0</v>
      </c>
      <c r="BO625">
        <v>0</v>
      </c>
      <c r="BP625">
        <v>0</v>
      </c>
      <c r="BQ625">
        <v>0</v>
      </c>
      <c r="BR625">
        <v>0</v>
      </c>
      <c r="BS625">
        <v>0</v>
      </c>
      <c r="BT625">
        <v>1</v>
      </c>
      <c r="BU625">
        <v>0</v>
      </c>
      <c r="BV625">
        <v>0</v>
      </c>
      <c r="BW625">
        <v>0</v>
      </c>
      <c r="BX625">
        <v>0</v>
      </c>
      <c r="BY625">
        <v>0</v>
      </c>
      <c r="BZ625">
        <v>0</v>
      </c>
      <c r="CA625">
        <v>0</v>
      </c>
      <c r="CB625">
        <v>0</v>
      </c>
      <c r="CC625">
        <v>0</v>
      </c>
      <c r="CD625">
        <v>0</v>
      </c>
      <c r="CE625">
        <v>0</v>
      </c>
      <c r="CF625">
        <v>0</v>
      </c>
      <c r="CG625">
        <v>0</v>
      </c>
      <c r="CH625">
        <v>0</v>
      </c>
      <c r="CI625">
        <v>1</v>
      </c>
      <c r="CJ625">
        <v>0</v>
      </c>
      <c r="CK625">
        <v>0</v>
      </c>
      <c r="CL625">
        <v>0</v>
      </c>
      <c r="CM625">
        <v>0</v>
      </c>
      <c r="CN625">
        <v>0</v>
      </c>
      <c r="CO625">
        <v>0</v>
      </c>
      <c r="CP625">
        <v>0</v>
      </c>
      <c r="CQ625">
        <v>0</v>
      </c>
    </row>
    <row r="626" spans="1:95" hidden="1">
      <c r="A626" t="s">
        <v>4776</v>
      </c>
      <c r="B626" t="s">
        <v>904</v>
      </c>
      <c r="C626" t="s">
        <v>826</v>
      </c>
      <c r="D626" t="s">
        <v>1538</v>
      </c>
      <c r="E626" t="s">
        <v>146</v>
      </c>
      <c r="F626" t="s">
        <v>4777</v>
      </c>
      <c r="G626">
        <v>1500</v>
      </c>
      <c r="H626">
        <v>4.67</v>
      </c>
      <c r="I626">
        <f t="shared" si="9"/>
        <v>7005</v>
      </c>
      <c r="J626">
        <v>0</v>
      </c>
      <c r="K626">
        <v>0</v>
      </c>
      <c r="M626" t="s">
        <v>1295</v>
      </c>
      <c r="O626" t="s">
        <v>4778</v>
      </c>
      <c r="P626" t="s">
        <v>4771</v>
      </c>
      <c r="R626" t="s">
        <v>1364</v>
      </c>
      <c r="S626" t="s">
        <v>4772</v>
      </c>
      <c r="V626" t="s">
        <v>4774</v>
      </c>
      <c r="X626" t="s">
        <v>1007</v>
      </c>
      <c r="AC626" t="s">
        <v>124</v>
      </c>
      <c r="AD626" t="s">
        <v>1267</v>
      </c>
      <c r="AE626">
        <v>0</v>
      </c>
      <c r="AH626" t="s">
        <v>1267</v>
      </c>
      <c r="AI626" t="s">
        <v>1267</v>
      </c>
      <c r="AJ626" t="s">
        <v>1267</v>
      </c>
      <c r="AK626" t="s">
        <v>1267</v>
      </c>
      <c r="AL626" t="s">
        <v>1267</v>
      </c>
      <c r="AM626" t="s">
        <v>1267</v>
      </c>
      <c r="AQ626">
        <v>0</v>
      </c>
      <c r="AR626" t="s">
        <v>4779</v>
      </c>
      <c r="AS626">
        <v>0</v>
      </c>
      <c r="AT626">
        <v>0</v>
      </c>
      <c r="AW626">
        <v>0</v>
      </c>
      <c r="AZ626">
        <v>0</v>
      </c>
      <c r="BC626">
        <v>0</v>
      </c>
      <c r="BO626">
        <v>0</v>
      </c>
      <c r="BP626">
        <v>0</v>
      </c>
      <c r="BQ626">
        <v>0</v>
      </c>
      <c r="BR626">
        <v>0</v>
      </c>
      <c r="BS626">
        <v>0</v>
      </c>
      <c r="BT626">
        <v>1</v>
      </c>
      <c r="BU626">
        <v>0</v>
      </c>
      <c r="BV626">
        <v>0</v>
      </c>
      <c r="BW626">
        <v>0</v>
      </c>
      <c r="BX626">
        <v>0</v>
      </c>
      <c r="BY626">
        <v>0</v>
      </c>
      <c r="BZ626">
        <v>0</v>
      </c>
      <c r="CA626">
        <v>0</v>
      </c>
      <c r="CB626">
        <v>0</v>
      </c>
      <c r="CC626">
        <v>0</v>
      </c>
      <c r="CD626">
        <v>0</v>
      </c>
      <c r="CE626">
        <v>0</v>
      </c>
      <c r="CF626">
        <v>0</v>
      </c>
      <c r="CG626">
        <v>0</v>
      </c>
      <c r="CH626">
        <v>0</v>
      </c>
      <c r="CI626">
        <v>1</v>
      </c>
      <c r="CJ626">
        <v>0</v>
      </c>
      <c r="CK626">
        <v>0</v>
      </c>
      <c r="CL626">
        <v>0</v>
      </c>
      <c r="CM626">
        <v>0</v>
      </c>
      <c r="CN626">
        <v>0</v>
      </c>
      <c r="CO626">
        <v>0</v>
      </c>
      <c r="CP626">
        <v>0</v>
      </c>
      <c r="CQ626">
        <v>0</v>
      </c>
    </row>
    <row r="627" spans="1:95" hidden="1">
      <c r="A627" t="s">
        <v>4780</v>
      </c>
      <c r="B627" t="s">
        <v>904</v>
      </c>
      <c r="C627" t="s">
        <v>826</v>
      </c>
      <c r="D627" t="s">
        <v>826</v>
      </c>
      <c r="E627" t="s">
        <v>13</v>
      </c>
      <c r="F627" t="s">
        <v>4781</v>
      </c>
      <c r="G627">
        <v>400</v>
      </c>
      <c r="H627">
        <v>2.5</v>
      </c>
      <c r="I627">
        <f t="shared" si="9"/>
        <v>1000</v>
      </c>
      <c r="J627">
        <v>42.658335600000001</v>
      </c>
      <c r="K627">
        <v>-71.14</v>
      </c>
      <c r="M627" t="s">
        <v>4782</v>
      </c>
      <c r="O627" t="s">
        <v>4783</v>
      </c>
      <c r="P627" t="s">
        <v>391</v>
      </c>
      <c r="R627" t="s">
        <v>107</v>
      </c>
      <c r="S627" t="s">
        <v>4784</v>
      </c>
      <c r="T627" t="s">
        <v>4785</v>
      </c>
      <c r="X627" t="s">
        <v>394</v>
      </c>
      <c r="AC627" t="s">
        <v>95</v>
      </c>
      <c r="AD627" t="s">
        <v>2489</v>
      </c>
      <c r="AE627">
        <v>0</v>
      </c>
      <c r="AF627" t="s">
        <v>4786</v>
      </c>
      <c r="AH627" t="s">
        <v>4787</v>
      </c>
      <c r="AK627" t="s">
        <v>2489</v>
      </c>
      <c r="AL627" t="s">
        <v>2489</v>
      </c>
      <c r="AQ627">
        <v>20</v>
      </c>
      <c r="AR627" t="s">
        <v>4788</v>
      </c>
      <c r="AS627">
        <v>0</v>
      </c>
      <c r="AT627">
        <v>0</v>
      </c>
      <c r="AW627">
        <v>0</v>
      </c>
      <c r="AZ627">
        <v>0</v>
      </c>
      <c r="BC627">
        <v>0</v>
      </c>
      <c r="BO627">
        <v>0</v>
      </c>
      <c r="BP627">
        <v>0</v>
      </c>
      <c r="BQ627">
        <v>0</v>
      </c>
      <c r="BR627">
        <v>0</v>
      </c>
      <c r="BS627">
        <v>0</v>
      </c>
      <c r="BT627">
        <v>0</v>
      </c>
      <c r="BU627">
        <v>1</v>
      </c>
      <c r="BV627">
        <v>0</v>
      </c>
      <c r="BW627">
        <v>0</v>
      </c>
      <c r="BX627">
        <v>0</v>
      </c>
      <c r="BY627">
        <v>0</v>
      </c>
      <c r="BZ627">
        <v>0</v>
      </c>
      <c r="CA627">
        <v>0</v>
      </c>
      <c r="CB627">
        <v>0</v>
      </c>
      <c r="CC627">
        <v>1</v>
      </c>
      <c r="CD627">
        <v>0</v>
      </c>
      <c r="CE627">
        <v>0</v>
      </c>
      <c r="CF627">
        <v>0</v>
      </c>
      <c r="CG627">
        <v>0</v>
      </c>
      <c r="CH627">
        <v>0</v>
      </c>
      <c r="CI627">
        <v>1</v>
      </c>
      <c r="CJ627">
        <v>0</v>
      </c>
      <c r="CK627">
        <v>0</v>
      </c>
      <c r="CL627">
        <v>0</v>
      </c>
      <c r="CM627">
        <v>0</v>
      </c>
      <c r="CN627">
        <v>0</v>
      </c>
      <c r="CO627">
        <v>0</v>
      </c>
      <c r="CP627">
        <v>0</v>
      </c>
      <c r="CQ627">
        <v>0</v>
      </c>
    </row>
    <row r="628" spans="1:95" hidden="1">
      <c r="A628" t="s">
        <v>4789</v>
      </c>
      <c r="B628" t="s">
        <v>904</v>
      </c>
      <c r="C628" t="s">
        <v>826</v>
      </c>
      <c r="D628" t="s">
        <v>826</v>
      </c>
      <c r="E628" t="s">
        <v>146</v>
      </c>
      <c r="F628" t="s">
        <v>4790</v>
      </c>
      <c r="G628">
        <v>10000</v>
      </c>
      <c r="H628">
        <v>1</v>
      </c>
      <c r="I628">
        <f t="shared" si="9"/>
        <v>10000</v>
      </c>
      <c r="J628">
        <v>51.453667199999998</v>
      </c>
      <c r="K628">
        <v>3.57</v>
      </c>
      <c r="M628" t="s">
        <v>116</v>
      </c>
      <c r="O628" t="s">
        <v>4791</v>
      </c>
      <c r="P628" t="s">
        <v>4792</v>
      </c>
      <c r="R628" t="s">
        <v>682</v>
      </c>
      <c r="S628" t="s">
        <v>4793</v>
      </c>
      <c r="U628" t="s">
        <v>4794</v>
      </c>
      <c r="V628" t="s">
        <v>4795</v>
      </c>
      <c r="X628" t="s">
        <v>1053</v>
      </c>
      <c r="AC628" t="s">
        <v>124</v>
      </c>
      <c r="AD628" t="s">
        <v>4796</v>
      </c>
      <c r="AE628">
        <v>0</v>
      </c>
      <c r="AH628" t="s">
        <v>1480</v>
      </c>
      <c r="AI628" t="s">
        <v>1628</v>
      </c>
      <c r="AJ628" t="s">
        <v>1132</v>
      </c>
      <c r="AL628" t="s">
        <v>1132</v>
      </c>
      <c r="AM628" t="s">
        <v>4797</v>
      </c>
      <c r="AQ628">
        <v>0</v>
      </c>
      <c r="AS628">
        <v>0</v>
      </c>
      <c r="AT628">
        <v>0</v>
      </c>
      <c r="AW628">
        <v>0</v>
      </c>
      <c r="AZ628">
        <v>0</v>
      </c>
      <c r="BC628">
        <v>0</v>
      </c>
      <c r="BO628">
        <v>0</v>
      </c>
      <c r="BP628">
        <v>0</v>
      </c>
      <c r="BQ628">
        <v>0</v>
      </c>
      <c r="BR628">
        <v>0</v>
      </c>
      <c r="BS628">
        <v>0</v>
      </c>
      <c r="BT628">
        <v>0</v>
      </c>
      <c r="BU628">
        <v>0</v>
      </c>
      <c r="BV628">
        <v>0</v>
      </c>
      <c r="BW628">
        <v>0</v>
      </c>
      <c r="BX628">
        <v>0</v>
      </c>
      <c r="BY628">
        <v>1</v>
      </c>
      <c r="BZ628">
        <v>0</v>
      </c>
      <c r="CA628">
        <v>0</v>
      </c>
      <c r="CB628">
        <v>0</v>
      </c>
      <c r="CC628">
        <v>0</v>
      </c>
      <c r="CD628">
        <v>0</v>
      </c>
      <c r="CE628">
        <v>0</v>
      </c>
      <c r="CF628">
        <v>0</v>
      </c>
      <c r="CG628">
        <v>0</v>
      </c>
      <c r="CH628">
        <v>0</v>
      </c>
      <c r="CI628">
        <v>0</v>
      </c>
      <c r="CJ628">
        <v>0</v>
      </c>
      <c r="CK628">
        <v>0</v>
      </c>
      <c r="CL628">
        <v>0</v>
      </c>
      <c r="CM628">
        <v>0</v>
      </c>
      <c r="CN628">
        <v>0</v>
      </c>
      <c r="CO628">
        <v>0</v>
      </c>
      <c r="CP628">
        <v>0</v>
      </c>
      <c r="CQ628">
        <v>0</v>
      </c>
    </row>
    <row r="629" spans="1:95" hidden="1">
      <c r="A629" t="s">
        <v>4798</v>
      </c>
      <c r="B629" t="s">
        <v>904</v>
      </c>
      <c r="C629" t="s">
        <v>904</v>
      </c>
      <c r="D629" t="s">
        <v>904</v>
      </c>
      <c r="E629" t="s">
        <v>146</v>
      </c>
      <c r="F629" t="s">
        <v>4799</v>
      </c>
      <c r="G629">
        <v>300</v>
      </c>
      <c r="H629">
        <v>2.13</v>
      </c>
      <c r="I629">
        <f t="shared" si="9"/>
        <v>639</v>
      </c>
      <c r="J629">
        <v>51.073749399999997</v>
      </c>
      <c r="K629">
        <v>-2.71</v>
      </c>
      <c r="M629" t="s">
        <v>4800</v>
      </c>
      <c r="N629" t="s">
        <v>4801</v>
      </c>
      <c r="O629" t="s">
        <v>1540</v>
      </c>
      <c r="P629" t="s">
        <v>1541</v>
      </c>
      <c r="R629" t="s">
        <v>119</v>
      </c>
      <c r="S629" t="s">
        <v>4802</v>
      </c>
      <c r="T629" t="s">
        <v>4059</v>
      </c>
      <c r="U629" t="s">
        <v>4803</v>
      </c>
      <c r="X629" t="s">
        <v>1007</v>
      </c>
      <c r="Y629" t="s">
        <v>4804</v>
      </c>
      <c r="Z629" t="s">
        <v>92</v>
      </c>
      <c r="AB629" t="s">
        <v>4805</v>
      </c>
      <c r="AC629" t="s">
        <v>112</v>
      </c>
      <c r="AD629" t="s">
        <v>4806</v>
      </c>
      <c r="AE629">
        <v>0</v>
      </c>
      <c r="AF629" t="s">
        <v>4807</v>
      </c>
      <c r="AH629" t="s">
        <v>1545</v>
      </c>
      <c r="AJ629" t="s">
        <v>4807</v>
      </c>
      <c r="AL629" t="s">
        <v>4807</v>
      </c>
      <c r="AM629" t="s">
        <v>4808</v>
      </c>
      <c r="AQ629">
        <v>0</v>
      </c>
      <c r="AS629">
        <v>1396055</v>
      </c>
      <c r="AT629">
        <v>0</v>
      </c>
      <c r="AU629" t="s">
        <v>4809</v>
      </c>
      <c r="AV629" t="s">
        <v>4810</v>
      </c>
      <c r="AW629">
        <v>0</v>
      </c>
      <c r="AZ629">
        <v>0</v>
      </c>
      <c r="BC629">
        <v>0</v>
      </c>
      <c r="BD629" t="s">
        <v>4811</v>
      </c>
      <c r="BE629" t="s">
        <v>4812</v>
      </c>
      <c r="BF629" t="s">
        <v>4813</v>
      </c>
      <c r="BO629">
        <v>0</v>
      </c>
      <c r="BP629">
        <v>0</v>
      </c>
      <c r="BQ629">
        <v>0</v>
      </c>
      <c r="BR629">
        <v>0</v>
      </c>
      <c r="BS629">
        <v>0</v>
      </c>
      <c r="BT629">
        <v>1</v>
      </c>
      <c r="BU629">
        <v>1</v>
      </c>
      <c r="BV629">
        <v>0</v>
      </c>
      <c r="BW629">
        <v>0</v>
      </c>
      <c r="BX629">
        <v>0</v>
      </c>
      <c r="BY629">
        <v>0</v>
      </c>
      <c r="BZ629">
        <v>0</v>
      </c>
      <c r="CA629">
        <v>0</v>
      </c>
      <c r="CB629">
        <v>0</v>
      </c>
      <c r="CC629">
        <v>0</v>
      </c>
      <c r="CD629">
        <v>0</v>
      </c>
      <c r="CE629">
        <v>0</v>
      </c>
      <c r="CF629">
        <v>0</v>
      </c>
      <c r="CG629">
        <v>1</v>
      </c>
      <c r="CH629">
        <v>1</v>
      </c>
      <c r="CI629">
        <v>0</v>
      </c>
      <c r="CJ629">
        <v>0</v>
      </c>
      <c r="CK629">
        <v>0</v>
      </c>
      <c r="CL629">
        <v>0</v>
      </c>
      <c r="CM629">
        <v>0</v>
      </c>
      <c r="CN629">
        <v>0</v>
      </c>
      <c r="CO629">
        <v>0</v>
      </c>
      <c r="CP629">
        <v>0</v>
      </c>
      <c r="CQ629">
        <v>0</v>
      </c>
    </row>
    <row r="630" spans="1:95" hidden="1">
      <c r="A630" t="s">
        <v>4814</v>
      </c>
      <c r="B630" t="s">
        <v>904</v>
      </c>
      <c r="C630" t="s">
        <v>904</v>
      </c>
      <c r="D630" t="s">
        <v>826</v>
      </c>
      <c r="E630" t="s">
        <v>146</v>
      </c>
      <c r="F630" t="s">
        <v>4815</v>
      </c>
      <c r="G630">
        <v>6</v>
      </c>
      <c r="H630">
        <v>1.73</v>
      </c>
      <c r="I630">
        <f t="shared" si="9"/>
        <v>10.379999999999999</v>
      </c>
      <c r="J630">
        <v>44</v>
      </c>
      <c r="K630">
        <v>-71</v>
      </c>
      <c r="M630" t="s">
        <v>4816</v>
      </c>
      <c r="N630" t="s">
        <v>4817</v>
      </c>
      <c r="O630" t="s">
        <v>4818</v>
      </c>
      <c r="P630" t="s">
        <v>1255</v>
      </c>
      <c r="Q630">
        <v>4051</v>
      </c>
      <c r="R630" t="s">
        <v>107</v>
      </c>
      <c r="S630" t="s">
        <v>4819</v>
      </c>
      <c r="T630" t="s">
        <v>4820</v>
      </c>
      <c r="X630" t="s">
        <v>394</v>
      </c>
      <c r="Y630" t="s">
        <v>4821</v>
      </c>
      <c r="Z630" t="s">
        <v>92</v>
      </c>
      <c r="AA630" t="s">
        <v>164</v>
      </c>
      <c r="AB630" t="s">
        <v>4822</v>
      </c>
      <c r="AC630" t="s">
        <v>124</v>
      </c>
      <c r="AD630" t="s">
        <v>4823</v>
      </c>
      <c r="AE630">
        <v>100</v>
      </c>
      <c r="AH630" t="s">
        <v>4824</v>
      </c>
      <c r="AI630" t="s">
        <v>4825</v>
      </c>
      <c r="AJ630" t="s">
        <v>4826</v>
      </c>
      <c r="AQ630">
        <v>0</v>
      </c>
      <c r="AS630">
        <v>0</v>
      </c>
      <c r="AT630">
        <v>0</v>
      </c>
      <c r="AU630" t="s">
        <v>4809</v>
      </c>
      <c r="AV630" t="s">
        <v>4827</v>
      </c>
      <c r="AW630">
        <v>0</v>
      </c>
      <c r="AZ630">
        <v>0</v>
      </c>
      <c r="BC630">
        <v>0</v>
      </c>
      <c r="BO630">
        <v>0</v>
      </c>
      <c r="BP630">
        <v>0</v>
      </c>
      <c r="BQ630">
        <v>0</v>
      </c>
      <c r="BR630">
        <v>0</v>
      </c>
      <c r="BS630">
        <v>0</v>
      </c>
      <c r="BT630">
        <v>1</v>
      </c>
      <c r="BU630">
        <v>0</v>
      </c>
      <c r="BV630">
        <v>0</v>
      </c>
      <c r="BW630">
        <v>0</v>
      </c>
      <c r="BX630">
        <v>0</v>
      </c>
      <c r="BY630">
        <v>0</v>
      </c>
      <c r="BZ630">
        <v>1</v>
      </c>
      <c r="CA630">
        <v>0</v>
      </c>
      <c r="CB630">
        <v>0</v>
      </c>
      <c r="CC630">
        <v>0</v>
      </c>
      <c r="CD630">
        <v>0</v>
      </c>
      <c r="CE630">
        <v>0</v>
      </c>
      <c r="CF630">
        <v>0</v>
      </c>
      <c r="CG630">
        <v>0</v>
      </c>
      <c r="CH630">
        <v>1</v>
      </c>
      <c r="CI630">
        <v>1</v>
      </c>
      <c r="CJ630">
        <v>0</v>
      </c>
      <c r="CK630">
        <v>0</v>
      </c>
      <c r="CL630">
        <v>0</v>
      </c>
      <c r="CM630">
        <v>0</v>
      </c>
      <c r="CN630">
        <v>0</v>
      </c>
      <c r="CO630">
        <v>0</v>
      </c>
      <c r="CP630">
        <v>0</v>
      </c>
      <c r="CQ630">
        <v>0</v>
      </c>
    </row>
    <row r="631" spans="1:95" hidden="1">
      <c r="A631" t="s">
        <v>4828</v>
      </c>
      <c r="B631" t="s">
        <v>904</v>
      </c>
      <c r="C631" t="s">
        <v>1313</v>
      </c>
      <c r="D631" t="s">
        <v>1112</v>
      </c>
      <c r="E631" t="s">
        <v>146</v>
      </c>
      <c r="F631" t="s">
        <v>4829</v>
      </c>
      <c r="G631">
        <v>3000</v>
      </c>
      <c r="H631">
        <v>4</v>
      </c>
      <c r="I631">
        <f t="shared" si="9"/>
        <v>12000</v>
      </c>
      <c r="J631">
        <v>17.127410399999999</v>
      </c>
      <c r="K631">
        <v>-61.85</v>
      </c>
      <c r="M631" t="s">
        <v>1333</v>
      </c>
      <c r="O631" t="s">
        <v>4830</v>
      </c>
      <c r="P631" t="s">
        <v>4831</v>
      </c>
      <c r="R631" t="s">
        <v>4831</v>
      </c>
      <c r="S631" t="s">
        <v>4832</v>
      </c>
      <c r="U631" t="s">
        <v>1382</v>
      </c>
      <c r="X631" t="s">
        <v>1007</v>
      </c>
      <c r="AB631" t="s">
        <v>4833</v>
      </c>
      <c r="AC631" t="s">
        <v>112</v>
      </c>
      <c r="AD631" t="s">
        <v>4834</v>
      </c>
      <c r="AE631">
        <v>0</v>
      </c>
      <c r="AF631" t="s">
        <v>4835</v>
      </c>
      <c r="AH631" t="s">
        <v>4836</v>
      </c>
      <c r="AK631" t="s">
        <v>4835</v>
      </c>
      <c r="AL631" t="s">
        <v>4835</v>
      </c>
      <c r="AM631" t="s">
        <v>4835</v>
      </c>
      <c r="AQ631">
        <v>0</v>
      </c>
      <c r="AR631" t="s">
        <v>1329</v>
      </c>
      <c r="AS631">
        <v>0</v>
      </c>
      <c r="AT631">
        <v>0</v>
      </c>
      <c r="AW631">
        <v>0</v>
      </c>
      <c r="AZ631">
        <v>0</v>
      </c>
      <c r="BC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1</v>
      </c>
      <c r="CH631">
        <v>0</v>
      </c>
      <c r="CI631">
        <v>0</v>
      </c>
      <c r="CJ631">
        <v>0</v>
      </c>
      <c r="CK631">
        <v>0</v>
      </c>
      <c r="CL631">
        <v>0</v>
      </c>
      <c r="CM631">
        <v>0</v>
      </c>
      <c r="CN631">
        <v>0</v>
      </c>
      <c r="CO631">
        <v>0</v>
      </c>
      <c r="CP631">
        <v>0</v>
      </c>
      <c r="CQ631">
        <v>0</v>
      </c>
    </row>
    <row r="632" spans="1:95" hidden="1">
      <c r="A632" t="s">
        <v>4837</v>
      </c>
      <c r="B632" t="s">
        <v>904</v>
      </c>
      <c r="C632" t="s">
        <v>904</v>
      </c>
      <c r="D632" t="s">
        <v>904</v>
      </c>
      <c r="E632" t="s">
        <v>13</v>
      </c>
      <c r="F632" t="s">
        <v>4838</v>
      </c>
      <c r="G632">
        <v>0</v>
      </c>
      <c r="H632">
        <v>0</v>
      </c>
      <c r="I632">
        <f t="shared" si="9"/>
        <v>0</v>
      </c>
      <c r="J632">
        <v>42</v>
      </c>
      <c r="K632">
        <v>-71</v>
      </c>
      <c r="M632" t="s">
        <v>4839</v>
      </c>
      <c r="N632" t="s">
        <v>4840</v>
      </c>
      <c r="O632" t="s">
        <v>1576</v>
      </c>
      <c r="P632" t="s">
        <v>391</v>
      </c>
      <c r="Q632">
        <v>2138</v>
      </c>
      <c r="R632" t="s">
        <v>107</v>
      </c>
      <c r="S632" t="s">
        <v>4841</v>
      </c>
      <c r="T632" t="s">
        <v>4842</v>
      </c>
      <c r="X632" t="s">
        <v>394</v>
      </c>
      <c r="AB632" t="s">
        <v>4843</v>
      </c>
      <c r="AC632" t="s">
        <v>124</v>
      </c>
      <c r="AD632" t="s">
        <v>1577</v>
      </c>
      <c r="AE632">
        <v>0</v>
      </c>
      <c r="AQ632">
        <v>0</v>
      </c>
      <c r="AS632">
        <v>0</v>
      </c>
      <c r="AT632">
        <v>0</v>
      </c>
      <c r="AU632" t="s">
        <v>296</v>
      </c>
      <c r="AV632" t="s">
        <v>1561</v>
      </c>
      <c r="AW632">
        <v>851868</v>
      </c>
      <c r="AZ632">
        <v>0</v>
      </c>
      <c r="BC632">
        <v>0</v>
      </c>
      <c r="BO632">
        <v>0</v>
      </c>
      <c r="BP632">
        <v>0</v>
      </c>
      <c r="BQ632">
        <v>0</v>
      </c>
      <c r="BR632">
        <v>0</v>
      </c>
      <c r="BS632">
        <v>0</v>
      </c>
      <c r="BT632">
        <v>0</v>
      </c>
      <c r="BU632">
        <v>0</v>
      </c>
      <c r="BV632">
        <v>0</v>
      </c>
      <c r="BW632">
        <v>0</v>
      </c>
      <c r="BX632">
        <v>0</v>
      </c>
      <c r="BY632">
        <v>0</v>
      </c>
      <c r="BZ632">
        <v>0</v>
      </c>
      <c r="CA632">
        <v>0</v>
      </c>
      <c r="CB632">
        <v>0</v>
      </c>
      <c r="CC632">
        <v>1</v>
      </c>
      <c r="CD632">
        <v>0</v>
      </c>
      <c r="CE632">
        <v>0</v>
      </c>
      <c r="CF632">
        <v>0</v>
      </c>
      <c r="CG632">
        <v>0</v>
      </c>
      <c r="CH632">
        <v>0</v>
      </c>
      <c r="CI632">
        <v>1</v>
      </c>
      <c r="CJ632">
        <v>0</v>
      </c>
      <c r="CK632">
        <v>0</v>
      </c>
      <c r="CL632">
        <v>0</v>
      </c>
      <c r="CM632">
        <v>0</v>
      </c>
      <c r="CN632">
        <v>0</v>
      </c>
      <c r="CO632">
        <v>0</v>
      </c>
      <c r="CP632">
        <v>0</v>
      </c>
      <c r="CQ632">
        <v>0</v>
      </c>
    </row>
    <row r="633" spans="1:95" hidden="1">
      <c r="A633" t="s">
        <v>4844</v>
      </c>
      <c r="B633" t="s">
        <v>904</v>
      </c>
      <c r="C633" t="s">
        <v>904</v>
      </c>
      <c r="D633" t="s">
        <v>826</v>
      </c>
      <c r="E633" t="s">
        <v>146</v>
      </c>
      <c r="F633" t="s">
        <v>4845</v>
      </c>
      <c r="G633">
        <v>0</v>
      </c>
      <c r="H633">
        <v>0</v>
      </c>
      <c r="I633">
        <f t="shared" si="9"/>
        <v>0</v>
      </c>
      <c r="J633">
        <v>42</v>
      </c>
      <c r="K633">
        <v>-88</v>
      </c>
      <c r="M633" t="s">
        <v>4846</v>
      </c>
      <c r="N633" t="s">
        <v>4847</v>
      </c>
      <c r="O633" t="s">
        <v>4345</v>
      </c>
      <c r="P633" t="s">
        <v>435</v>
      </c>
      <c r="Q633">
        <v>60654</v>
      </c>
      <c r="R633" t="s">
        <v>107</v>
      </c>
      <c r="S633" t="s">
        <v>4848</v>
      </c>
      <c r="U633" t="s">
        <v>4849</v>
      </c>
      <c r="X633" t="s">
        <v>376</v>
      </c>
      <c r="Y633" t="s">
        <v>1041</v>
      </c>
      <c r="Z633" t="s">
        <v>92</v>
      </c>
      <c r="AA633" t="s">
        <v>164</v>
      </c>
      <c r="AC633" t="s">
        <v>124</v>
      </c>
      <c r="AD633" t="s">
        <v>4850</v>
      </c>
      <c r="AE633">
        <v>0</v>
      </c>
      <c r="AH633" t="s">
        <v>4851</v>
      </c>
      <c r="AL633" t="s">
        <v>4852</v>
      </c>
      <c r="AQ633">
        <v>0</v>
      </c>
      <c r="AS633">
        <v>0</v>
      </c>
      <c r="AT633">
        <v>0</v>
      </c>
      <c r="AW633">
        <v>0</v>
      </c>
      <c r="AZ633">
        <v>0</v>
      </c>
      <c r="BC633">
        <v>0</v>
      </c>
      <c r="BO633">
        <v>0</v>
      </c>
      <c r="BP633">
        <v>0</v>
      </c>
      <c r="BQ633">
        <v>0</v>
      </c>
      <c r="BR633">
        <v>0</v>
      </c>
      <c r="BS633">
        <v>1</v>
      </c>
      <c r="BT633">
        <v>0</v>
      </c>
      <c r="BU633">
        <v>1</v>
      </c>
      <c r="BV633">
        <v>0</v>
      </c>
      <c r="BW633">
        <v>0</v>
      </c>
      <c r="BX633">
        <v>0</v>
      </c>
      <c r="BY633">
        <v>1</v>
      </c>
      <c r="BZ633">
        <v>0</v>
      </c>
      <c r="CA633">
        <v>0</v>
      </c>
      <c r="CB633">
        <v>0</v>
      </c>
      <c r="CC633">
        <v>0</v>
      </c>
      <c r="CD633">
        <v>0</v>
      </c>
      <c r="CE633">
        <v>0</v>
      </c>
      <c r="CF633">
        <v>0</v>
      </c>
      <c r="CG633">
        <v>0</v>
      </c>
      <c r="CH633">
        <v>0</v>
      </c>
      <c r="CI633">
        <v>0</v>
      </c>
      <c r="CJ633">
        <v>0</v>
      </c>
      <c r="CK633">
        <v>0</v>
      </c>
      <c r="CL633">
        <v>0</v>
      </c>
      <c r="CM633">
        <v>0</v>
      </c>
      <c r="CN633">
        <v>0</v>
      </c>
      <c r="CO633">
        <v>0</v>
      </c>
      <c r="CP633">
        <v>0</v>
      </c>
      <c r="CQ633">
        <v>0</v>
      </c>
    </row>
    <row r="634" spans="1:95" hidden="1">
      <c r="A634" t="s">
        <v>4853</v>
      </c>
      <c r="B634" t="s">
        <v>904</v>
      </c>
      <c r="C634" t="s">
        <v>826</v>
      </c>
      <c r="D634" t="s">
        <v>826</v>
      </c>
      <c r="E634" t="s">
        <v>146</v>
      </c>
      <c r="F634" t="s">
        <v>4854</v>
      </c>
      <c r="G634">
        <v>500</v>
      </c>
      <c r="H634">
        <v>2.2000000000000002</v>
      </c>
      <c r="I634">
        <f t="shared" si="9"/>
        <v>1100</v>
      </c>
      <c r="J634">
        <v>-31.617156300000001</v>
      </c>
      <c r="K634">
        <v>115.68</v>
      </c>
      <c r="M634" t="s">
        <v>4855</v>
      </c>
      <c r="N634" t="s">
        <v>4856</v>
      </c>
      <c r="O634" t="s">
        <v>4857</v>
      </c>
      <c r="P634" t="s">
        <v>635</v>
      </c>
      <c r="Q634">
        <v>6038</v>
      </c>
      <c r="R634" t="s">
        <v>636</v>
      </c>
      <c r="S634" t="s">
        <v>4858</v>
      </c>
      <c r="T634" t="s">
        <v>4859</v>
      </c>
      <c r="U634" t="s">
        <v>4043</v>
      </c>
      <c r="X634" t="s">
        <v>1007</v>
      </c>
      <c r="Y634" t="s">
        <v>4860</v>
      </c>
      <c r="Z634" t="s">
        <v>307</v>
      </c>
      <c r="AB634" t="s">
        <v>4861</v>
      </c>
      <c r="AC634" t="s">
        <v>112</v>
      </c>
      <c r="AD634" t="s">
        <v>4860</v>
      </c>
      <c r="AE634">
        <v>0</v>
      </c>
      <c r="AH634" t="s">
        <v>4862</v>
      </c>
      <c r="AJ634" t="s">
        <v>4862</v>
      </c>
      <c r="AQ634">
        <v>4</v>
      </c>
      <c r="AS634">
        <v>6700000</v>
      </c>
      <c r="AT634">
        <v>0</v>
      </c>
      <c r="AU634" t="s">
        <v>705</v>
      </c>
      <c r="AV634" t="s">
        <v>4863</v>
      </c>
      <c r="AW634">
        <v>3300000</v>
      </c>
      <c r="AX634" t="s">
        <v>492</v>
      </c>
      <c r="AY634" t="s">
        <v>4860</v>
      </c>
      <c r="AZ634">
        <v>3400000</v>
      </c>
      <c r="BC634">
        <v>0</v>
      </c>
      <c r="BO634">
        <v>0</v>
      </c>
      <c r="BP634">
        <v>0</v>
      </c>
      <c r="BQ634">
        <v>1</v>
      </c>
      <c r="BR634">
        <v>0</v>
      </c>
      <c r="BS634">
        <v>1</v>
      </c>
      <c r="BT634">
        <v>1</v>
      </c>
      <c r="BU634">
        <v>1</v>
      </c>
      <c r="BV634">
        <v>0</v>
      </c>
      <c r="BW634">
        <v>0</v>
      </c>
      <c r="BX634">
        <v>0</v>
      </c>
      <c r="BY634">
        <v>0</v>
      </c>
      <c r="BZ634">
        <v>0</v>
      </c>
      <c r="CA634">
        <v>1</v>
      </c>
      <c r="CB634">
        <v>0</v>
      </c>
      <c r="CC634">
        <v>0</v>
      </c>
      <c r="CD634">
        <v>0</v>
      </c>
      <c r="CE634">
        <v>0</v>
      </c>
      <c r="CF634">
        <v>0</v>
      </c>
      <c r="CG634">
        <v>0</v>
      </c>
      <c r="CH634">
        <v>0</v>
      </c>
      <c r="CI634">
        <v>0</v>
      </c>
      <c r="CJ634">
        <v>0</v>
      </c>
      <c r="CK634">
        <v>0</v>
      </c>
      <c r="CL634">
        <v>0</v>
      </c>
      <c r="CM634">
        <v>0</v>
      </c>
      <c r="CN634">
        <v>0</v>
      </c>
      <c r="CO634">
        <v>0</v>
      </c>
      <c r="CP634">
        <v>0</v>
      </c>
      <c r="CQ634">
        <v>0</v>
      </c>
    </row>
    <row r="635" spans="1:95" hidden="1">
      <c r="A635" t="s">
        <v>4864</v>
      </c>
      <c r="B635" t="s">
        <v>904</v>
      </c>
      <c r="C635" t="s">
        <v>904</v>
      </c>
      <c r="D635" t="s">
        <v>826</v>
      </c>
      <c r="E635" t="s">
        <v>146</v>
      </c>
      <c r="F635" t="s">
        <v>4865</v>
      </c>
      <c r="G635">
        <v>500</v>
      </c>
      <c r="H635">
        <v>4</v>
      </c>
      <c r="I635">
        <f t="shared" si="9"/>
        <v>2000</v>
      </c>
      <c r="J635">
        <v>38.236511</v>
      </c>
      <c r="K635">
        <v>-122.28</v>
      </c>
      <c r="M635" t="s">
        <v>1499</v>
      </c>
      <c r="N635" t="s">
        <v>4866</v>
      </c>
      <c r="O635" t="s">
        <v>4867</v>
      </c>
      <c r="P635" t="s">
        <v>214</v>
      </c>
      <c r="Q635">
        <v>94558</v>
      </c>
      <c r="R635" t="s">
        <v>107</v>
      </c>
      <c r="S635" t="s">
        <v>4868</v>
      </c>
      <c r="T635" t="s">
        <v>4750</v>
      </c>
      <c r="U635" t="s">
        <v>4617</v>
      </c>
      <c r="X635" t="s">
        <v>218</v>
      </c>
      <c r="Y635" t="s">
        <v>219</v>
      </c>
      <c r="Z635" t="s">
        <v>92</v>
      </c>
      <c r="AC635" t="s">
        <v>95</v>
      </c>
      <c r="AD635" t="s">
        <v>1009</v>
      </c>
      <c r="AE635">
        <v>0</v>
      </c>
      <c r="AQ635">
        <v>0</v>
      </c>
      <c r="AR635" t="s">
        <v>4869</v>
      </c>
      <c r="AS635">
        <v>0</v>
      </c>
      <c r="AT635">
        <v>0</v>
      </c>
      <c r="AU635" t="s">
        <v>4809</v>
      </c>
      <c r="AV635" t="s">
        <v>4870</v>
      </c>
      <c r="AW635">
        <v>1900000</v>
      </c>
      <c r="AZ635">
        <v>0</v>
      </c>
      <c r="BC635">
        <v>0</v>
      </c>
      <c r="BO635">
        <v>0</v>
      </c>
      <c r="BP635">
        <v>0</v>
      </c>
      <c r="BQ635">
        <v>0</v>
      </c>
      <c r="BR635">
        <v>0</v>
      </c>
      <c r="BS635">
        <v>1</v>
      </c>
      <c r="BT635">
        <v>0</v>
      </c>
      <c r="BU635">
        <v>1</v>
      </c>
      <c r="BV635">
        <v>0</v>
      </c>
      <c r="BW635">
        <v>0</v>
      </c>
      <c r="BX635">
        <v>0</v>
      </c>
      <c r="BY635">
        <v>0</v>
      </c>
      <c r="BZ635">
        <v>0</v>
      </c>
      <c r="CA635">
        <v>0</v>
      </c>
      <c r="CB635">
        <v>0</v>
      </c>
      <c r="CC635">
        <v>0</v>
      </c>
      <c r="CD635">
        <v>0</v>
      </c>
      <c r="CE635">
        <v>0</v>
      </c>
      <c r="CF635">
        <v>0</v>
      </c>
      <c r="CG635">
        <v>0</v>
      </c>
      <c r="CH635">
        <v>0</v>
      </c>
      <c r="CI635">
        <v>1</v>
      </c>
      <c r="CJ635">
        <v>0</v>
      </c>
      <c r="CK635">
        <v>0</v>
      </c>
      <c r="CL635">
        <v>0</v>
      </c>
      <c r="CM635">
        <v>0</v>
      </c>
      <c r="CN635">
        <v>0</v>
      </c>
      <c r="CO635">
        <v>0</v>
      </c>
      <c r="CP635">
        <v>0</v>
      </c>
      <c r="CQ635">
        <v>0</v>
      </c>
    </row>
    <row r="636" spans="1:95" hidden="1">
      <c r="A636" t="s">
        <v>4871</v>
      </c>
      <c r="B636" t="s">
        <v>904</v>
      </c>
      <c r="C636" t="s">
        <v>826</v>
      </c>
      <c r="D636" t="s">
        <v>826</v>
      </c>
      <c r="E636" t="s">
        <v>146</v>
      </c>
      <c r="F636" t="s">
        <v>4872</v>
      </c>
      <c r="G636">
        <v>20000</v>
      </c>
      <c r="H636">
        <v>0.5</v>
      </c>
      <c r="I636">
        <f t="shared" si="9"/>
        <v>10000</v>
      </c>
      <c r="J636">
        <v>41.929473600000001</v>
      </c>
      <c r="K636">
        <v>-88.75</v>
      </c>
      <c r="M636" t="s">
        <v>116</v>
      </c>
      <c r="O636" t="s">
        <v>4873</v>
      </c>
      <c r="P636" t="s">
        <v>435</v>
      </c>
      <c r="R636" t="s">
        <v>107</v>
      </c>
      <c r="S636" t="s">
        <v>4874</v>
      </c>
      <c r="U636" t="s">
        <v>4875</v>
      </c>
      <c r="X636" t="s">
        <v>376</v>
      </c>
      <c r="AB636" t="s">
        <v>4876</v>
      </c>
      <c r="AC636" t="s">
        <v>95</v>
      </c>
      <c r="AD636" t="s">
        <v>4877</v>
      </c>
      <c r="AE636">
        <v>0</v>
      </c>
      <c r="AH636" t="s">
        <v>1267</v>
      </c>
      <c r="AJ636" t="s">
        <v>1891</v>
      </c>
      <c r="AM636" t="s">
        <v>4000</v>
      </c>
      <c r="AQ636">
        <v>0</v>
      </c>
      <c r="AS636">
        <v>0</v>
      </c>
      <c r="AT636">
        <v>0</v>
      </c>
      <c r="AW636">
        <v>0</v>
      </c>
      <c r="AZ636">
        <v>0</v>
      </c>
      <c r="BC636">
        <v>0</v>
      </c>
      <c r="BO636">
        <v>0</v>
      </c>
      <c r="BP636">
        <v>0</v>
      </c>
      <c r="BQ636">
        <v>0</v>
      </c>
      <c r="BR636">
        <v>0</v>
      </c>
      <c r="BS636">
        <v>0</v>
      </c>
      <c r="BT636">
        <v>0</v>
      </c>
      <c r="BU636">
        <v>0</v>
      </c>
      <c r="BV636">
        <v>0</v>
      </c>
      <c r="BW636">
        <v>0</v>
      </c>
      <c r="BX636">
        <v>0</v>
      </c>
      <c r="BY636">
        <v>1</v>
      </c>
      <c r="BZ636">
        <v>0</v>
      </c>
      <c r="CA636">
        <v>0</v>
      </c>
      <c r="CB636">
        <v>0</v>
      </c>
      <c r="CC636">
        <v>0</v>
      </c>
      <c r="CD636">
        <v>0</v>
      </c>
      <c r="CE636">
        <v>0</v>
      </c>
      <c r="CF636">
        <v>0</v>
      </c>
      <c r="CG636">
        <v>0</v>
      </c>
      <c r="CH636">
        <v>0</v>
      </c>
      <c r="CI636">
        <v>0</v>
      </c>
      <c r="CJ636">
        <v>0</v>
      </c>
      <c r="CK636">
        <v>0</v>
      </c>
      <c r="CL636">
        <v>0</v>
      </c>
      <c r="CM636">
        <v>0</v>
      </c>
      <c r="CN636">
        <v>0</v>
      </c>
      <c r="CO636">
        <v>0</v>
      </c>
      <c r="CP636">
        <v>0</v>
      </c>
      <c r="CQ636">
        <v>0</v>
      </c>
    </row>
    <row r="637" spans="1:95" hidden="1">
      <c r="A637" t="s">
        <v>4878</v>
      </c>
      <c r="B637" t="s">
        <v>904</v>
      </c>
      <c r="C637" t="s">
        <v>826</v>
      </c>
      <c r="D637" t="s">
        <v>826</v>
      </c>
      <c r="E637" t="s">
        <v>146</v>
      </c>
      <c r="F637" t="s">
        <v>4879</v>
      </c>
      <c r="G637">
        <v>18000</v>
      </c>
      <c r="H637">
        <v>0.5</v>
      </c>
      <c r="I637">
        <f t="shared" si="9"/>
        <v>9000</v>
      </c>
      <c r="J637">
        <v>40.022492999999997</v>
      </c>
      <c r="K637">
        <v>-78.930000000000007</v>
      </c>
      <c r="M637" t="s">
        <v>116</v>
      </c>
      <c r="O637" t="s">
        <v>4880</v>
      </c>
      <c r="P637" t="s">
        <v>763</v>
      </c>
      <c r="R637" t="s">
        <v>107</v>
      </c>
      <c r="S637" t="s">
        <v>4881</v>
      </c>
      <c r="U637" t="s">
        <v>1382</v>
      </c>
      <c r="X637" t="s">
        <v>376</v>
      </c>
      <c r="AC637" t="s">
        <v>95</v>
      </c>
      <c r="AD637" t="s">
        <v>4877</v>
      </c>
      <c r="AE637">
        <v>0</v>
      </c>
      <c r="AQ637">
        <v>0</v>
      </c>
      <c r="AR637" t="s">
        <v>1007</v>
      </c>
      <c r="AS637">
        <v>0</v>
      </c>
      <c r="AT637">
        <v>0</v>
      </c>
      <c r="AW637">
        <v>0</v>
      </c>
      <c r="AZ637">
        <v>0</v>
      </c>
      <c r="BC637">
        <v>0</v>
      </c>
      <c r="BO637">
        <v>0</v>
      </c>
      <c r="BP637">
        <v>0</v>
      </c>
      <c r="BQ637">
        <v>0</v>
      </c>
      <c r="BR637">
        <v>0</v>
      </c>
      <c r="BS637">
        <v>0</v>
      </c>
      <c r="BT637">
        <v>0</v>
      </c>
      <c r="BU637">
        <v>0</v>
      </c>
      <c r="BV637">
        <v>0</v>
      </c>
      <c r="BW637">
        <v>0</v>
      </c>
      <c r="BX637">
        <v>0</v>
      </c>
      <c r="BY637">
        <v>1</v>
      </c>
      <c r="BZ637">
        <v>0</v>
      </c>
      <c r="CA637">
        <v>0</v>
      </c>
      <c r="CB637">
        <v>0</v>
      </c>
      <c r="CC637">
        <v>0</v>
      </c>
      <c r="CD637">
        <v>0</v>
      </c>
      <c r="CE637">
        <v>0</v>
      </c>
      <c r="CF637">
        <v>0</v>
      </c>
      <c r="CG637">
        <v>0</v>
      </c>
      <c r="CH637">
        <v>0</v>
      </c>
      <c r="CI637">
        <v>0</v>
      </c>
      <c r="CJ637">
        <v>0</v>
      </c>
      <c r="CK637">
        <v>0</v>
      </c>
      <c r="CL637">
        <v>0</v>
      </c>
      <c r="CM637">
        <v>0</v>
      </c>
      <c r="CN637">
        <v>0</v>
      </c>
      <c r="CO637">
        <v>0</v>
      </c>
      <c r="CP637">
        <v>0</v>
      </c>
      <c r="CQ637">
        <v>0</v>
      </c>
    </row>
    <row r="638" spans="1:95" hidden="1">
      <c r="A638" t="s">
        <v>4882</v>
      </c>
      <c r="B638" t="s">
        <v>904</v>
      </c>
      <c r="C638" t="s">
        <v>826</v>
      </c>
      <c r="D638" t="s">
        <v>826</v>
      </c>
      <c r="E638" t="s">
        <v>146</v>
      </c>
      <c r="F638" t="s">
        <v>4883</v>
      </c>
      <c r="G638">
        <v>10400</v>
      </c>
      <c r="H638">
        <v>1</v>
      </c>
      <c r="I638">
        <f t="shared" si="9"/>
        <v>10400</v>
      </c>
      <c r="J638">
        <v>40.022492999999997</v>
      </c>
      <c r="K638">
        <v>-78.930000000000007</v>
      </c>
      <c r="M638" t="s">
        <v>87</v>
      </c>
      <c r="O638" t="s">
        <v>4880</v>
      </c>
      <c r="P638" t="s">
        <v>763</v>
      </c>
      <c r="R638" t="s">
        <v>107</v>
      </c>
      <c r="S638" t="s">
        <v>4884</v>
      </c>
      <c r="U638" t="s">
        <v>1382</v>
      </c>
      <c r="X638" t="s">
        <v>376</v>
      </c>
      <c r="AC638" t="s">
        <v>95</v>
      </c>
      <c r="AD638" t="s">
        <v>4877</v>
      </c>
      <c r="AE638">
        <v>0</v>
      </c>
      <c r="AQ638">
        <v>0</v>
      </c>
      <c r="AR638" t="s">
        <v>1007</v>
      </c>
      <c r="AS638">
        <v>0</v>
      </c>
      <c r="AT638">
        <v>0</v>
      </c>
      <c r="AW638">
        <v>0</v>
      </c>
      <c r="AZ638">
        <v>0</v>
      </c>
      <c r="BC638">
        <v>0</v>
      </c>
      <c r="BO638">
        <v>0</v>
      </c>
      <c r="BP638">
        <v>0</v>
      </c>
      <c r="BQ638">
        <v>0</v>
      </c>
      <c r="BR638">
        <v>0</v>
      </c>
      <c r="BS638">
        <v>0</v>
      </c>
      <c r="BT638">
        <v>0</v>
      </c>
      <c r="BU638">
        <v>0</v>
      </c>
      <c r="BV638">
        <v>0</v>
      </c>
      <c r="BW638">
        <v>0</v>
      </c>
      <c r="BX638">
        <v>0</v>
      </c>
      <c r="BY638">
        <v>1</v>
      </c>
      <c r="BZ638">
        <v>0</v>
      </c>
      <c r="CA638">
        <v>0</v>
      </c>
      <c r="CB638">
        <v>0</v>
      </c>
      <c r="CC638">
        <v>0</v>
      </c>
      <c r="CD638">
        <v>0</v>
      </c>
      <c r="CE638">
        <v>0</v>
      </c>
      <c r="CF638">
        <v>0</v>
      </c>
      <c r="CG638">
        <v>0</v>
      </c>
      <c r="CH638">
        <v>1</v>
      </c>
      <c r="CI638">
        <v>0</v>
      </c>
      <c r="CJ638">
        <v>0</v>
      </c>
      <c r="CK638">
        <v>0</v>
      </c>
      <c r="CL638">
        <v>0</v>
      </c>
      <c r="CM638">
        <v>0</v>
      </c>
      <c r="CN638">
        <v>0</v>
      </c>
      <c r="CO638">
        <v>0</v>
      </c>
      <c r="CP638">
        <v>0</v>
      </c>
      <c r="CQ638">
        <v>0</v>
      </c>
    </row>
    <row r="639" spans="1:95" hidden="1">
      <c r="A639" t="s">
        <v>4885</v>
      </c>
      <c r="B639" t="s">
        <v>904</v>
      </c>
      <c r="C639" t="s">
        <v>826</v>
      </c>
      <c r="D639" t="s">
        <v>826</v>
      </c>
      <c r="E639" t="s">
        <v>146</v>
      </c>
      <c r="F639" t="s">
        <v>4886</v>
      </c>
      <c r="G639">
        <v>1800</v>
      </c>
      <c r="H639">
        <v>0.5</v>
      </c>
      <c r="I639">
        <f t="shared" si="9"/>
        <v>900</v>
      </c>
      <c r="J639">
        <v>39.831837800000002</v>
      </c>
      <c r="K639">
        <v>-75.19</v>
      </c>
      <c r="M639" t="s">
        <v>116</v>
      </c>
      <c r="O639" t="s">
        <v>4887</v>
      </c>
      <c r="P639" t="s">
        <v>373</v>
      </c>
      <c r="R639" t="s">
        <v>107</v>
      </c>
      <c r="S639" t="s">
        <v>4888</v>
      </c>
      <c r="U639" t="s">
        <v>4889</v>
      </c>
      <c r="X639" t="s">
        <v>376</v>
      </c>
      <c r="AC639" t="s">
        <v>95</v>
      </c>
      <c r="AD639" t="s">
        <v>4877</v>
      </c>
      <c r="AE639">
        <v>0</v>
      </c>
      <c r="AQ639">
        <v>0</v>
      </c>
      <c r="AR639" t="s">
        <v>1007</v>
      </c>
      <c r="AS639">
        <v>0</v>
      </c>
      <c r="AT639">
        <v>0</v>
      </c>
      <c r="AW639">
        <v>0</v>
      </c>
      <c r="AZ639">
        <v>0</v>
      </c>
      <c r="BC639">
        <v>0</v>
      </c>
      <c r="BO639">
        <v>0</v>
      </c>
      <c r="BP639">
        <v>0</v>
      </c>
      <c r="BQ639">
        <v>0</v>
      </c>
      <c r="BR639">
        <v>0</v>
      </c>
      <c r="BS639">
        <v>0</v>
      </c>
      <c r="BT639">
        <v>0</v>
      </c>
      <c r="BU639">
        <v>0</v>
      </c>
      <c r="BV639">
        <v>0</v>
      </c>
      <c r="BW639">
        <v>0</v>
      </c>
      <c r="BX639">
        <v>0</v>
      </c>
      <c r="BY639">
        <v>1</v>
      </c>
      <c r="BZ639">
        <v>0</v>
      </c>
      <c r="CA639">
        <v>0</v>
      </c>
      <c r="CB639">
        <v>0</v>
      </c>
      <c r="CC639">
        <v>0</v>
      </c>
      <c r="CD639">
        <v>0</v>
      </c>
      <c r="CE639">
        <v>0</v>
      </c>
      <c r="CF639">
        <v>0</v>
      </c>
      <c r="CG639">
        <v>0</v>
      </c>
      <c r="CH639">
        <v>0</v>
      </c>
      <c r="CI639">
        <v>0</v>
      </c>
      <c r="CJ639">
        <v>0</v>
      </c>
      <c r="CK639">
        <v>0</v>
      </c>
      <c r="CL639">
        <v>0</v>
      </c>
      <c r="CM639">
        <v>0</v>
      </c>
      <c r="CN639">
        <v>0</v>
      </c>
      <c r="CO639">
        <v>0</v>
      </c>
      <c r="CP639">
        <v>0</v>
      </c>
      <c r="CQ639">
        <v>0</v>
      </c>
    </row>
    <row r="640" spans="1:95" hidden="1">
      <c r="A640" t="s">
        <v>4890</v>
      </c>
      <c r="B640" t="s">
        <v>904</v>
      </c>
      <c r="C640" t="s">
        <v>904</v>
      </c>
      <c r="D640" t="s">
        <v>826</v>
      </c>
      <c r="E640" t="s">
        <v>146</v>
      </c>
      <c r="F640" t="s">
        <v>4891</v>
      </c>
      <c r="G640">
        <v>100</v>
      </c>
      <c r="H640">
        <v>2</v>
      </c>
      <c r="I640">
        <f t="shared" si="9"/>
        <v>200</v>
      </c>
      <c r="J640">
        <v>19</v>
      </c>
      <c r="K640">
        <v>-72</v>
      </c>
      <c r="M640" t="s">
        <v>4892</v>
      </c>
      <c r="O640" t="s">
        <v>4893</v>
      </c>
      <c r="P640" t="s">
        <v>4894</v>
      </c>
      <c r="R640" t="s">
        <v>4895</v>
      </c>
      <c r="S640" t="s">
        <v>4896</v>
      </c>
      <c r="T640" t="s">
        <v>4897</v>
      </c>
      <c r="X640" t="s">
        <v>1007</v>
      </c>
      <c r="Y640" t="s">
        <v>4898</v>
      </c>
      <c r="AB640" t="s">
        <v>4899</v>
      </c>
      <c r="AC640" t="s">
        <v>95</v>
      </c>
      <c r="AD640" t="s">
        <v>4900</v>
      </c>
      <c r="AE640">
        <v>0</v>
      </c>
      <c r="AH640" t="s">
        <v>1690</v>
      </c>
      <c r="AI640" t="s">
        <v>2042</v>
      </c>
      <c r="AL640" t="s">
        <v>4900</v>
      </c>
      <c r="AQ640">
        <v>0</v>
      </c>
      <c r="AS640">
        <v>0</v>
      </c>
      <c r="AT640">
        <v>0</v>
      </c>
      <c r="AU640" t="s">
        <v>4809</v>
      </c>
      <c r="AV640" t="s">
        <v>3586</v>
      </c>
      <c r="AW640">
        <v>0</v>
      </c>
      <c r="AZ640">
        <v>0</v>
      </c>
      <c r="BC640">
        <v>0</v>
      </c>
      <c r="BO640">
        <v>0</v>
      </c>
      <c r="BP640">
        <v>0</v>
      </c>
      <c r="BQ640">
        <v>0</v>
      </c>
      <c r="BR640">
        <v>0</v>
      </c>
      <c r="BS640">
        <v>0</v>
      </c>
      <c r="BT640">
        <v>0</v>
      </c>
      <c r="BU640">
        <v>1</v>
      </c>
      <c r="BV640">
        <v>0</v>
      </c>
      <c r="BW640">
        <v>0</v>
      </c>
      <c r="BX640">
        <v>0</v>
      </c>
      <c r="BY640">
        <v>0</v>
      </c>
      <c r="BZ640">
        <v>0</v>
      </c>
      <c r="CA640">
        <v>0</v>
      </c>
      <c r="CB640">
        <v>0</v>
      </c>
      <c r="CC640">
        <v>0</v>
      </c>
      <c r="CD640">
        <v>0</v>
      </c>
      <c r="CE640">
        <v>1</v>
      </c>
      <c r="CF640">
        <v>0</v>
      </c>
      <c r="CG640">
        <v>0</v>
      </c>
      <c r="CH640">
        <v>1</v>
      </c>
      <c r="CI640">
        <v>0</v>
      </c>
      <c r="CJ640">
        <v>0</v>
      </c>
      <c r="CK640">
        <v>0</v>
      </c>
      <c r="CL640">
        <v>0</v>
      </c>
      <c r="CM640">
        <v>0</v>
      </c>
      <c r="CN640">
        <v>0</v>
      </c>
      <c r="CO640">
        <v>0</v>
      </c>
      <c r="CP640">
        <v>0</v>
      </c>
      <c r="CQ640">
        <v>0</v>
      </c>
    </row>
    <row r="641" spans="1:95" hidden="1">
      <c r="A641" t="s">
        <v>4901</v>
      </c>
      <c r="B641" t="s">
        <v>904</v>
      </c>
      <c r="C641" t="s">
        <v>826</v>
      </c>
      <c r="D641" t="s">
        <v>85</v>
      </c>
      <c r="E641" t="s">
        <v>146</v>
      </c>
      <c r="F641" t="s">
        <v>4902</v>
      </c>
      <c r="G641">
        <v>200</v>
      </c>
      <c r="H641">
        <v>1</v>
      </c>
      <c r="I641">
        <f t="shared" si="9"/>
        <v>200</v>
      </c>
      <c r="J641">
        <v>19.104927</v>
      </c>
      <c r="K641">
        <v>-72.69</v>
      </c>
      <c r="M641" t="s">
        <v>4903</v>
      </c>
      <c r="O641" t="s">
        <v>4904</v>
      </c>
      <c r="P641" t="s">
        <v>4904</v>
      </c>
      <c r="R641" t="s">
        <v>4895</v>
      </c>
      <c r="S641" t="s">
        <v>4905</v>
      </c>
      <c r="U641" t="s">
        <v>4906</v>
      </c>
      <c r="X641" t="s">
        <v>1007</v>
      </c>
      <c r="AC641" t="s">
        <v>124</v>
      </c>
      <c r="AD641" t="s">
        <v>4907</v>
      </c>
      <c r="AE641">
        <v>0</v>
      </c>
      <c r="AH641" t="s">
        <v>1480</v>
      </c>
      <c r="AI641" t="s">
        <v>1481</v>
      </c>
      <c r="AJ641" t="s">
        <v>1481</v>
      </c>
      <c r="AK641" t="s">
        <v>1481</v>
      </c>
      <c r="AQ641">
        <v>20</v>
      </c>
      <c r="AS641">
        <v>0</v>
      </c>
      <c r="AT641">
        <v>0</v>
      </c>
      <c r="AW641">
        <v>0</v>
      </c>
      <c r="AZ641">
        <v>0</v>
      </c>
      <c r="BC641">
        <v>0</v>
      </c>
      <c r="BO641">
        <v>1</v>
      </c>
      <c r="BP641">
        <v>0</v>
      </c>
      <c r="BQ641">
        <v>0</v>
      </c>
      <c r="BR641">
        <v>0</v>
      </c>
      <c r="BS641">
        <v>0</v>
      </c>
      <c r="BT641">
        <v>0</v>
      </c>
      <c r="BU641">
        <v>0</v>
      </c>
      <c r="BV641">
        <v>0</v>
      </c>
      <c r="BW641">
        <v>0</v>
      </c>
      <c r="BX641">
        <v>0</v>
      </c>
      <c r="BY641">
        <v>0</v>
      </c>
      <c r="BZ641">
        <v>0</v>
      </c>
      <c r="CA641">
        <v>0</v>
      </c>
      <c r="CB641">
        <v>0</v>
      </c>
      <c r="CC641">
        <v>1</v>
      </c>
      <c r="CD641">
        <v>0</v>
      </c>
      <c r="CE641">
        <v>0</v>
      </c>
      <c r="CF641">
        <v>0</v>
      </c>
      <c r="CG641">
        <v>0</v>
      </c>
      <c r="CH641">
        <v>0</v>
      </c>
      <c r="CI641">
        <v>0</v>
      </c>
      <c r="CJ641">
        <v>0</v>
      </c>
      <c r="CK641">
        <v>0</v>
      </c>
      <c r="CL641">
        <v>0</v>
      </c>
      <c r="CM641">
        <v>0</v>
      </c>
      <c r="CN641">
        <v>0</v>
      </c>
      <c r="CO641">
        <v>0</v>
      </c>
      <c r="CP641">
        <v>0</v>
      </c>
      <c r="CQ641">
        <v>0</v>
      </c>
    </row>
    <row r="642" spans="1:95" hidden="1">
      <c r="A642" t="s">
        <v>4908</v>
      </c>
      <c r="B642" t="s">
        <v>904</v>
      </c>
      <c r="C642" t="s">
        <v>904</v>
      </c>
      <c r="D642" t="s">
        <v>826</v>
      </c>
      <c r="E642" t="s">
        <v>146</v>
      </c>
      <c r="F642" t="s">
        <v>4909</v>
      </c>
      <c r="G642">
        <v>14800</v>
      </c>
      <c r="H642">
        <v>4</v>
      </c>
      <c r="I642">
        <f t="shared" si="9"/>
        <v>59200</v>
      </c>
      <c r="J642">
        <v>43.653225999999997</v>
      </c>
      <c r="K642">
        <v>-79.38</v>
      </c>
      <c r="M642" t="s">
        <v>4910</v>
      </c>
      <c r="O642" t="s">
        <v>193</v>
      </c>
      <c r="P642" t="s">
        <v>194</v>
      </c>
      <c r="R642" t="s">
        <v>195</v>
      </c>
      <c r="S642" t="s">
        <v>4911</v>
      </c>
      <c r="T642" t="s">
        <v>4912</v>
      </c>
      <c r="U642" t="s">
        <v>1129</v>
      </c>
      <c r="X642" t="s">
        <v>198</v>
      </c>
      <c r="Y642" t="s">
        <v>4913</v>
      </c>
      <c r="Z642" t="s">
        <v>92</v>
      </c>
      <c r="AC642" t="s">
        <v>95</v>
      </c>
      <c r="AD642" t="s">
        <v>4914</v>
      </c>
      <c r="AE642">
        <v>0</v>
      </c>
      <c r="AH642" t="s">
        <v>4915</v>
      </c>
      <c r="AJ642" t="s">
        <v>3790</v>
      </c>
      <c r="AL642" t="s">
        <v>4914</v>
      </c>
      <c r="AM642" t="s">
        <v>4916</v>
      </c>
      <c r="AQ642">
        <v>15</v>
      </c>
      <c r="AS642">
        <v>0</v>
      </c>
      <c r="AT642">
        <v>0</v>
      </c>
      <c r="AW642">
        <v>0</v>
      </c>
      <c r="AZ642">
        <v>0</v>
      </c>
      <c r="BC642">
        <v>0</v>
      </c>
      <c r="BO642">
        <v>0</v>
      </c>
      <c r="BP642">
        <v>0</v>
      </c>
      <c r="BQ642">
        <v>0</v>
      </c>
      <c r="BR642">
        <v>0</v>
      </c>
      <c r="BS642">
        <v>0</v>
      </c>
      <c r="BT642">
        <v>0</v>
      </c>
      <c r="BU642">
        <v>0</v>
      </c>
      <c r="BV642">
        <v>0</v>
      </c>
      <c r="BW642">
        <v>0</v>
      </c>
      <c r="BX642">
        <v>0</v>
      </c>
      <c r="BY642">
        <v>1</v>
      </c>
      <c r="BZ642">
        <v>0</v>
      </c>
      <c r="CA642">
        <v>0</v>
      </c>
      <c r="CB642">
        <v>1</v>
      </c>
      <c r="CC642">
        <v>0</v>
      </c>
      <c r="CD642">
        <v>0</v>
      </c>
      <c r="CE642">
        <v>0</v>
      </c>
      <c r="CF642">
        <v>0</v>
      </c>
      <c r="CG642">
        <v>0</v>
      </c>
      <c r="CH642">
        <v>0</v>
      </c>
      <c r="CI642">
        <v>0</v>
      </c>
      <c r="CJ642">
        <v>0</v>
      </c>
      <c r="CK642">
        <v>0</v>
      </c>
      <c r="CL642">
        <v>0</v>
      </c>
      <c r="CM642">
        <v>0</v>
      </c>
      <c r="CN642">
        <v>0</v>
      </c>
      <c r="CO642">
        <v>0</v>
      </c>
      <c r="CP642">
        <v>0</v>
      </c>
      <c r="CQ642">
        <v>1</v>
      </c>
    </row>
    <row r="643" spans="1:95" hidden="1">
      <c r="A643" t="s">
        <v>4917</v>
      </c>
      <c r="B643" t="s">
        <v>904</v>
      </c>
      <c r="C643" t="s">
        <v>904</v>
      </c>
      <c r="D643" t="s">
        <v>1112</v>
      </c>
      <c r="E643" t="s">
        <v>146</v>
      </c>
      <c r="F643" t="s">
        <v>4918</v>
      </c>
      <c r="G643">
        <v>2000</v>
      </c>
      <c r="H643">
        <v>4</v>
      </c>
      <c r="I643">
        <f t="shared" ref="I643:I706" si="10">H643*G643</f>
        <v>8000</v>
      </c>
      <c r="J643">
        <v>41.158557000000002</v>
      </c>
      <c r="K643">
        <v>114.72</v>
      </c>
      <c r="M643" t="s">
        <v>1261</v>
      </c>
      <c r="O643" t="s">
        <v>2382</v>
      </c>
      <c r="P643" t="s">
        <v>3665</v>
      </c>
      <c r="R643" t="s">
        <v>137</v>
      </c>
      <c r="S643" t="s">
        <v>4919</v>
      </c>
      <c r="U643" t="s">
        <v>4912</v>
      </c>
      <c r="X643" t="s">
        <v>1007</v>
      </c>
      <c r="Y643" t="s">
        <v>4920</v>
      </c>
      <c r="Z643" t="s">
        <v>307</v>
      </c>
      <c r="AC643" t="s">
        <v>112</v>
      </c>
      <c r="AD643" t="s">
        <v>4920</v>
      </c>
      <c r="AE643">
        <v>0</v>
      </c>
      <c r="AQ643">
        <v>0</v>
      </c>
      <c r="AS643">
        <v>0</v>
      </c>
      <c r="AT643">
        <v>0</v>
      </c>
      <c r="AU643" t="s">
        <v>234</v>
      </c>
      <c r="AV643" t="s">
        <v>4921</v>
      </c>
      <c r="AW643">
        <v>0</v>
      </c>
      <c r="AX643" t="s">
        <v>234</v>
      </c>
      <c r="AY643" t="s">
        <v>4922</v>
      </c>
      <c r="AZ643">
        <v>0</v>
      </c>
      <c r="BA643" t="s">
        <v>234</v>
      </c>
      <c r="BB643" t="s">
        <v>4923</v>
      </c>
      <c r="BC643">
        <v>0</v>
      </c>
      <c r="BO643">
        <v>0</v>
      </c>
      <c r="BP643">
        <v>0</v>
      </c>
      <c r="BQ643">
        <v>0</v>
      </c>
      <c r="BR643">
        <v>0</v>
      </c>
      <c r="BS643">
        <v>0</v>
      </c>
      <c r="BT643">
        <v>0</v>
      </c>
      <c r="BU643">
        <v>0</v>
      </c>
      <c r="BV643">
        <v>0</v>
      </c>
      <c r="BW643">
        <v>0</v>
      </c>
      <c r="BX643">
        <v>0</v>
      </c>
      <c r="BY643">
        <v>0</v>
      </c>
      <c r="BZ643">
        <v>0</v>
      </c>
      <c r="CA643">
        <v>0</v>
      </c>
      <c r="CB643">
        <v>0</v>
      </c>
      <c r="CC643">
        <v>0</v>
      </c>
      <c r="CD643">
        <v>0</v>
      </c>
      <c r="CE643">
        <v>0</v>
      </c>
      <c r="CF643">
        <v>0</v>
      </c>
      <c r="CG643">
        <v>0</v>
      </c>
      <c r="CH643">
        <v>1</v>
      </c>
      <c r="CI643">
        <v>0</v>
      </c>
      <c r="CJ643">
        <v>0</v>
      </c>
      <c r="CK643">
        <v>0</v>
      </c>
      <c r="CL643">
        <v>0</v>
      </c>
      <c r="CM643">
        <v>0</v>
      </c>
      <c r="CN643">
        <v>0</v>
      </c>
      <c r="CO643">
        <v>0</v>
      </c>
      <c r="CP643">
        <v>0</v>
      </c>
      <c r="CQ643">
        <v>0</v>
      </c>
    </row>
    <row r="644" spans="1:95" hidden="1">
      <c r="A644" t="s">
        <v>4924</v>
      </c>
      <c r="B644" t="s">
        <v>904</v>
      </c>
      <c r="C644" t="s">
        <v>826</v>
      </c>
      <c r="D644" t="s">
        <v>85</v>
      </c>
      <c r="E644" t="s">
        <v>146</v>
      </c>
      <c r="F644" t="s">
        <v>4925</v>
      </c>
      <c r="G644">
        <v>55</v>
      </c>
      <c r="H644">
        <v>2</v>
      </c>
      <c r="I644">
        <f t="shared" si="10"/>
        <v>110</v>
      </c>
      <c r="J644">
        <v>51.940108700000003</v>
      </c>
      <c r="K644">
        <v>7.64</v>
      </c>
      <c r="M644" t="s">
        <v>4926</v>
      </c>
      <c r="N644" t="s">
        <v>4927</v>
      </c>
      <c r="O644" t="s">
        <v>4928</v>
      </c>
      <c r="P644" t="s">
        <v>4929</v>
      </c>
      <c r="Q644">
        <v>48155</v>
      </c>
      <c r="R644" t="s">
        <v>303</v>
      </c>
      <c r="S644" t="s">
        <v>4930</v>
      </c>
      <c r="U644" t="s">
        <v>1625</v>
      </c>
      <c r="X644" t="s">
        <v>1007</v>
      </c>
      <c r="Y644" t="s">
        <v>4931</v>
      </c>
      <c r="Z644" t="s">
        <v>307</v>
      </c>
      <c r="AA644" t="s">
        <v>518</v>
      </c>
      <c r="AC644" t="s">
        <v>112</v>
      </c>
      <c r="AD644" t="s">
        <v>4931</v>
      </c>
      <c r="AE644">
        <v>0</v>
      </c>
      <c r="AH644" t="s">
        <v>1480</v>
      </c>
      <c r="AI644" t="s">
        <v>1481</v>
      </c>
      <c r="AJ644" t="s">
        <v>1481</v>
      </c>
      <c r="AK644" t="s">
        <v>1481</v>
      </c>
      <c r="AQ644">
        <v>20</v>
      </c>
      <c r="AR644" t="s">
        <v>1007</v>
      </c>
      <c r="AS644">
        <v>0</v>
      </c>
      <c r="AT644">
        <v>0</v>
      </c>
      <c r="AW644">
        <v>0</v>
      </c>
      <c r="AZ644">
        <v>0</v>
      </c>
      <c r="BC644">
        <v>0</v>
      </c>
      <c r="BD644" t="s">
        <v>4932</v>
      </c>
      <c r="BE644" t="s">
        <v>4933</v>
      </c>
      <c r="BF644" t="s">
        <v>4934</v>
      </c>
      <c r="BO644">
        <v>0</v>
      </c>
      <c r="BP644">
        <v>0</v>
      </c>
      <c r="BQ644">
        <v>0</v>
      </c>
      <c r="BR644">
        <v>0</v>
      </c>
      <c r="BS644">
        <v>0</v>
      </c>
      <c r="BT644">
        <v>0</v>
      </c>
      <c r="BU644">
        <v>0</v>
      </c>
      <c r="BV644">
        <v>0</v>
      </c>
      <c r="BW644">
        <v>0</v>
      </c>
      <c r="BX644">
        <v>0</v>
      </c>
      <c r="BY644">
        <v>0</v>
      </c>
      <c r="BZ644">
        <v>0</v>
      </c>
      <c r="CA644">
        <v>0</v>
      </c>
      <c r="CB644">
        <v>0</v>
      </c>
      <c r="CC644">
        <v>0</v>
      </c>
      <c r="CD644">
        <v>0</v>
      </c>
      <c r="CE644">
        <v>1</v>
      </c>
      <c r="CF644">
        <v>0</v>
      </c>
      <c r="CG644">
        <v>0</v>
      </c>
      <c r="CH644">
        <v>1</v>
      </c>
      <c r="CI644">
        <v>0</v>
      </c>
      <c r="CJ644">
        <v>1</v>
      </c>
      <c r="CK644">
        <v>0</v>
      </c>
      <c r="CL644">
        <v>0</v>
      </c>
      <c r="CM644">
        <v>0</v>
      </c>
      <c r="CN644">
        <v>0</v>
      </c>
      <c r="CO644">
        <v>0</v>
      </c>
      <c r="CP644">
        <v>0</v>
      </c>
      <c r="CQ644">
        <v>0</v>
      </c>
    </row>
    <row r="645" spans="1:95" hidden="1">
      <c r="A645" t="s">
        <v>4935</v>
      </c>
      <c r="B645" t="s">
        <v>904</v>
      </c>
      <c r="C645" t="s">
        <v>826</v>
      </c>
      <c r="D645" t="s">
        <v>85</v>
      </c>
      <c r="E645" t="s">
        <v>146</v>
      </c>
      <c r="F645" t="s">
        <v>4936</v>
      </c>
      <c r="G645">
        <v>500</v>
      </c>
      <c r="H645">
        <v>1</v>
      </c>
      <c r="I645">
        <f t="shared" si="10"/>
        <v>500</v>
      </c>
      <c r="J645">
        <v>18.594394999999999</v>
      </c>
      <c r="K645">
        <v>-72.31</v>
      </c>
      <c r="M645" t="s">
        <v>4937</v>
      </c>
      <c r="O645" t="s">
        <v>4938</v>
      </c>
      <c r="P645" t="s">
        <v>4893</v>
      </c>
      <c r="R645" t="s">
        <v>4895</v>
      </c>
      <c r="S645" t="s">
        <v>4939</v>
      </c>
      <c r="V645" t="s">
        <v>4906</v>
      </c>
      <c r="X645" t="s">
        <v>1007</v>
      </c>
      <c r="AC645" t="s">
        <v>124</v>
      </c>
      <c r="AD645" t="s">
        <v>4940</v>
      </c>
      <c r="AE645">
        <v>0</v>
      </c>
      <c r="AH645" t="s">
        <v>1480</v>
      </c>
      <c r="AI645" t="s">
        <v>1481</v>
      </c>
      <c r="AJ645" t="s">
        <v>1481</v>
      </c>
      <c r="AK645" t="s">
        <v>1481</v>
      </c>
      <c r="AQ645">
        <v>20</v>
      </c>
      <c r="AR645" t="s">
        <v>1007</v>
      </c>
      <c r="AS645">
        <v>0</v>
      </c>
      <c r="AT645">
        <v>0</v>
      </c>
      <c r="AU645" t="s">
        <v>1133</v>
      </c>
      <c r="AW645">
        <v>0</v>
      </c>
      <c r="AZ645">
        <v>0</v>
      </c>
      <c r="BC645">
        <v>0</v>
      </c>
      <c r="BO645">
        <v>1</v>
      </c>
      <c r="BP645">
        <v>0</v>
      </c>
      <c r="BQ645">
        <v>0</v>
      </c>
      <c r="BR645">
        <v>0</v>
      </c>
      <c r="BS645">
        <v>0</v>
      </c>
      <c r="BT645">
        <v>0</v>
      </c>
      <c r="BU645">
        <v>1</v>
      </c>
      <c r="BV645">
        <v>0</v>
      </c>
      <c r="BW645">
        <v>0</v>
      </c>
      <c r="BX645">
        <v>0</v>
      </c>
      <c r="BY645">
        <v>0</v>
      </c>
      <c r="BZ645">
        <v>0</v>
      </c>
      <c r="CA645">
        <v>0</v>
      </c>
      <c r="CB645">
        <v>0</v>
      </c>
      <c r="CC645">
        <v>1</v>
      </c>
      <c r="CD645">
        <v>0</v>
      </c>
      <c r="CE645">
        <v>0</v>
      </c>
      <c r="CF645">
        <v>0</v>
      </c>
      <c r="CG645">
        <v>0</v>
      </c>
      <c r="CH645">
        <v>0</v>
      </c>
      <c r="CI645">
        <v>0</v>
      </c>
      <c r="CJ645">
        <v>0</v>
      </c>
      <c r="CK645">
        <v>0</v>
      </c>
      <c r="CL645">
        <v>0</v>
      </c>
      <c r="CM645">
        <v>0</v>
      </c>
      <c r="CN645">
        <v>0</v>
      </c>
      <c r="CO645">
        <v>0</v>
      </c>
      <c r="CP645">
        <v>0</v>
      </c>
      <c r="CQ645">
        <v>0</v>
      </c>
    </row>
    <row r="646" spans="1:95" hidden="1">
      <c r="A646" t="s">
        <v>4941</v>
      </c>
      <c r="B646" t="s">
        <v>904</v>
      </c>
      <c r="C646" t="s">
        <v>826</v>
      </c>
      <c r="D646" t="s">
        <v>826</v>
      </c>
      <c r="E646" t="s">
        <v>146</v>
      </c>
      <c r="F646" t="s">
        <v>4942</v>
      </c>
      <c r="G646">
        <v>2472</v>
      </c>
      <c r="H646">
        <v>0.8</v>
      </c>
      <c r="I646">
        <f t="shared" si="10"/>
        <v>1977.6000000000001</v>
      </c>
      <c r="J646">
        <v>14.4887388</v>
      </c>
      <c r="K646">
        <v>-61.01</v>
      </c>
      <c r="M646" t="s">
        <v>679</v>
      </c>
      <c r="N646" t="s">
        <v>4943</v>
      </c>
      <c r="O646" t="s">
        <v>4944</v>
      </c>
      <c r="P646" t="s">
        <v>4945</v>
      </c>
      <c r="Q646">
        <v>97223</v>
      </c>
      <c r="R646" t="s">
        <v>4945</v>
      </c>
      <c r="S646" t="s">
        <v>4946</v>
      </c>
      <c r="U646" t="s">
        <v>4947</v>
      </c>
      <c r="X646" t="s">
        <v>1007</v>
      </c>
      <c r="Y646" t="s">
        <v>4948</v>
      </c>
      <c r="AA646" t="s">
        <v>164</v>
      </c>
      <c r="AB646" t="s">
        <v>2034</v>
      </c>
      <c r="AC646" t="s">
        <v>124</v>
      </c>
      <c r="AD646" t="s">
        <v>4949</v>
      </c>
      <c r="AE646">
        <v>100</v>
      </c>
      <c r="AH646" t="s">
        <v>4950</v>
      </c>
      <c r="AI646" t="s">
        <v>2036</v>
      </c>
      <c r="AJ646" t="s">
        <v>2036</v>
      </c>
      <c r="AK646" t="s">
        <v>4951</v>
      </c>
      <c r="AL646" t="s">
        <v>4951</v>
      </c>
      <c r="AM646" t="s">
        <v>4952</v>
      </c>
      <c r="AN646" t="s">
        <v>1007</v>
      </c>
      <c r="AO646" t="s">
        <v>1007</v>
      </c>
      <c r="AP646" t="s">
        <v>1007</v>
      </c>
      <c r="AQ646">
        <v>0</v>
      </c>
      <c r="AS646">
        <v>0</v>
      </c>
      <c r="AT646">
        <v>0</v>
      </c>
      <c r="AW646">
        <v>0</v>
      </c>
      <c r="AZ646">
        <v>0</v>
      </c>
      <c r="BC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1</v>
      </c>
      <c r="CH646">
        <v>1</v>
      </c>
      <c r="CI646">
        <v>0</v>
      </c>
      <c r="CJ646">
        <v>0</v>
      </c>
      <c r="CK646">
        <v>0</v>
      </c>
      <c r="CL646">
        <v>0</v>
      </c>
      <c r="CM646">
        <v>0</v>
      </c>
      <c r="CN646">
        <v>0</v>
      </c>
      <c r="CO646">
        <v>0</v>
      </c>
      <c r="CP646">
        <v>0</v>
      </c>
      <c r="CQ646">
        <v>0</v>
      </c>
    </row>
    <row r="647" spans="1:95" hidden="1">
      <c r="A647" t="s">
        <v>4953</v>
      </c>
      <c r="B647" t="s">
        <v>904</v>
      </c>
      <c r="C647" t="s">
        <v>1538</v>
      </c>
      <c r="D647" t="s">
        <v>1538</v>
      </c>
      <c r="E647" t="s">
        <v>146</v>
      </c>
      <c r="F647" t="s">
        <v>4954</v>
      </c>
      <c r="G647">
        <v>20</v>
      </c>
      <c r="H647">
        <v>8.17</v>
      </c>
      <c r="I647">
        <f t="shared" si="10"/>
        <v>163.4</v>
      </c>
      <c r="J647">
        <v>41</v>
      </c>
      <c r="K647">
        <v>-74</v>
      </c>
      <c r="M647" t="s">
        <v>4839</v>
      </c>
      <c r="O647" t="s">
        <v>4955</v>
      </c>
      <c r="P647" t="s">
        <v>817</v>
      </c>
      <c r="R647" t="s">
        <v>107</v>
      </c>
      <c r="S647" t="s">
        <v>4956</v>
      </c>
      <c r="V647" t="s">
        <v>4957</v>
      </c>
      <c r="X647" t="s">
        <v>819</v>
      </c>
      <c r="AB647" t="s">
        <v>4958</v>
      </c>
      <c r="AC647" t="s">
        <v>124</v>
      </c>
      <c r="AD647" t="s">
        <v>4959</v>
      </c>
      <c r="AE647">
        <v>0</v>
      </c>
      <c r="AQ647">
        <v>0</v>
      </c>
      <c r="AS647">
        <v>0</v>
      </c>
      <c r="AT647">
        <v>0</v>
      </c>
      <c r="AW647">
        <v>0</v>
      </c>
      <c r="AZ647">
        <v>0</v>
      </c>
      <c r="BC647">
        <v>0</v>
      </c>
      <c r="BO647">
        <v>0</v>
      </c>
      <c r="BP647">
        <v>0</v>
      </c>
      <c r="BQ647">
        <v>0</v>
      </c>
      <c r="BR647">
        <v>0</v>
      </c>
      <c r="BS647">
        <v>0</v>
      </c>
      <c r="BT647">
        <v>0</v>
      </c>
      <c r="BU647">
        <v>0</v>
      </c>
      <c r="BV647">
        <v>0</v>
      </c>
      <c r="BW647">
        <v>0</v>
      </c>
      <c r="BX647">
        <v>0</v>
      </c>
      <c r="BY647">
        <v>0</v>
      </c>
      <c r="BZ647">
        <v>0</v>
      </c>
      <c r="CA647">
        <v>0</v>
      </c>
      <c r="CB647">
        <v>0</v>
      </c>
      <c r="CC647">
        <v>1</v>
      </c>
      <c r="CD647">
        <v>0</v>
      </c>
      <c r="CE647">
        <v>0</v>
      </c>
      <c r="CF647">
        <v>0</v>
      </c>
      <c r="CG647">
        <v>0</v>
      </c>
      <c r="CH647">
        <v>0</v>
      </c>
      <c r="CI647">
        <v>1</v>
      </c>
      <c r="CJ647">
        <v>0</v>
      </c>
      <c r="CK647">
        <v>0</v>
      </c>
      <c r="CL647">
        <v>0</v>
      </c>
      <c r="CM647">
        <v>0</v>
      </c>
      <c r="CN647">
        <v>0</v>
      </c>
      <c r="CO647">
        <v>0</v>
      </c>
      <c r="CP647">
        <v>0</v>
      </c>
      <c r="CQ647">
        <v>0</v>
      </c>
    </row>
    <row r="648" spans="1:95" hidden="1">
      <c r="A648" t="s">
        <v>4960</v>
      </c>
      <c r="B648" t="s">
        <v>904</v>
      </c>
      <c r="C648" t="s">
        <v>904</v>
      </c>
      <c r="D648" t="s">
        <v>826</v>
      </c>
      <c r="E648" t="s">
        <v>146</v>
      </c>
      <c r="F648" t="s">
        <v>4961</v>
      </c>
      <c r="G648">
        <v>20</v>
      </c>
      <c r="H648">
        <v>0</v>
      </c>
      <c r="I648">
        <f t="shared" si="10"/>
        <v>0</v>
      </c>
      <c r="J648">
        <v>26</v>
      </c>
      <c r="K648">
        <v>-98</v>
      </c>
      <c r="M648" t="s">
        <v>4962</v>
      </c>
      <c r="O648" t="s">
        <v>4963</v>
      </c>
      <c r="P648" t="s">
        <v>4525</v>
      </c>
      <c r="R648" t="s">
        <v>107</v>
      </c>
      <c r="S648" t="s">
        <v>4964</v>
      </c>
      <c r="T648" t="s">
        <v>4965</v>
      </c>
      <c r="X648" t="s">
        <v>1007</v>
      </c>
      <c r="Y648" t="s">
        <v>4528</v>
      </c>
      <c r="Z648" t="s">
        <v>307</v>
      </c>
      <c r="AB648" t="s">
        <v>4966</v>
      </c>
      <c r="AC648" t="s">
        <v>112</v>
      </c>
      <c r="AD648" t="s">
        <v>4528</v>
      </c>
      <c r="AE648">
        <v>0</v>
      </c>
      <c r="AI648" t="s">
        <v>1691</v>
      </c>
      <c r="AJ648" t="s">
        <v>4967</v>
      </c>
      <c r="AQ648">
        <v>0</v>
      </c>
      <c r="AS648">
        <v>0</v>
      </c>
      <c r="AT648">
        <v>0</v>
      </c>
      <c r="AW648">
        <v>0</v>
      </c>
      <c r="AZ648">
        <v>0</v>
      </c>
      <c r="BC648">
        <v>0</v>
      </c>
      <c r="BO648">
        <v>0</v>
      </c>
      <c r="BP648">
        <v>0</v>
      </c>
      <c r="BQ648">
        <v>0</v>
      </c>
      <c r="BR648">
        <v>0</v>
      </c>
      <c r="BS648">
        <v>0</v>
      </c>
      <c r="BT648">
        <v>0</v>
      </c>
      <c r="BU648">
        <v>0</v>
      </c>
      <c r="BV648">
        <v>0</v>
      </c>
      <c r="BW648">
        <v>0</v>
      </c>
      <c r="BX648">
        <v>0</v>
      </c>
      <c r="BY648">
        <v>1</v>
      </c>
      <c r="BZ648">
        <v>0</v>
      </c>
      <c r="CA648">
        <v>0</v>
      </c>
      <c r="CB648">
        <v>0</v>
      </c>
      <c r="CC648">
        <v>0</v>
      </c>
      <c r="CD648">
        <v>0</v>
      </c>
      <c r="CE648">
        <v>0</v>
      </c>
      <c r="CF648">
        <v>1</v>
      </c>
      <c r="CG648">
        <v>0</v>
      </c>
      <c r="CH648">
        <v>0</v>
      </c>
      <c r="CI648">
        <v>0</v>
      </c>
      <c r="CJ648">
        <v>0</v>
      </c>
      <c r="CK648">
        <v>0</v>
      </c>
      <c r="CL648">
        <v>0</v>
      </c>
      <c r="CM648">
        <v>0</v>
      </c>
      <c r="CN648">
        <v>0</v>
      </c>
      <c r="CO648">
        <v>0</v>
      </c>
      <c r="CP648">
        <v>0</v>
      </c>
      <c r="CQ648">
        <v>1</v>
      </c>
    </row>
    <row r="649" spans="1:95" hidden="1">
      <c r="A649" t="s">
        <v>4968</v>
      </c>
      <c r="B649" t="s">
        <v>904</v>
      </c>
      <c r="C649" t="s">
        <v>1112</v>
      </c>
      <c r="D649" t="s">
        <v>1112</v>
      </c>
      <c r="E649" t="s">
        <v>146</v>
      </c>
      <c r="F649" t="s">
        <v>4969</v>
      </c>
      <c r="G649">
        <v>5</v>
      </c>
      <c r="H649">
        <v>8</v>
      </c>
      <c r="I649">
        <f t="shared" si="10"/>
        <v>40</v>
      </c>
      <c r="J649">
        <v>51</v>
      </c>
      <c r="K649">
        <v>-1</v>
      </c>
      <c r="M649" t="s">
        <v>4245</v>
      </c>
      <c r="O649" t="s">
        <v>4970</v>
      </c>
      <c r="P649" t="s">
        <v>4971</v>
      </c>
      <c r="R649" t="s">
        <v>119</v>
      </c>
      <c r="S649" t="s">
        <v>4972</v>
      </c>
      <c r="U649" t="s">
        <v>4973</v>
      </c>
      <c r="X649" t="s">
        <v>1007</v>
      </c>
      <c r="AC649" t="s">
        <v>124</v>
      </c>
      <c r="AD649" t="s">
        <v>4974</v>
      </c>
      <c r="AE649">
        <v>0</v>
      </c>
      <c r="AQ649">
        <v>0</v>
      </c>
      <c r="AS649">
        <v>0</v>
      </c>
      <c r="AT649">
        <v>0</v>
      </c>
      <c r="AW649">
        <v>0</v>
      </c>
      <c r="AZ649">
        <v>0</v>
      </c>
      <c r="BC649">
        <v>0</v>
      </c>
      <c r="BO649">
        <v>0</v>
      </c>
      <c r="BP649">
        <v>0</v>
      </c>
      <c r="BQ649">
        <v>0</v>
      </c>
      <c r="BR649">
        <v>0</v>
      </c>
      <c r="BS649">
        <v>0</v>
      </c>
      <c r="BT649">
        <v>0</v>
      </c>
      <c r="BU649">
        <v>1</v>
      </c>
      <c r="BV649">
        <v>0</v>
      </c>
      <c r="BW649">
        <v>0</v>
      </c>
      <c r="BX649">
        <v>0</v>
      </c>
      <c r="BY649">
        <v>0</v>
      </c>
      <c r="BZ649">
        <v>0</v>
      </c>
      <c r="CA649">
        <v>0</v>
      </c>
      <c r="CB649">
        <v>0</v>
      </c>
      <c r="CC649">
        <v>0</v>
      </c>
      <c r="CD649">
        <v>0</v>
      </c>
      <c r="CE649">
        <v>0</v>
      </c>
      <c r="CF649">
        <v>0</v>
      </c>
      <c r="CG649">
        <v>0</v>
      </c>
      <c r="CH649">
        <v>1</v>
      </c>
      <c r="CI649">
        <v>0</v>
      </c>
      <c r="CJ649">
        <v>0</v>
      </c>
      <c r="CK649">
        <v>0</v>
      </c>
      <c r="CL649">
        <v>0</v>
      </c>
      <c r="CM649">
        <v>0</v>
      </c>
      <c r="CN649">
        <v>0</v>
      </c>
      <c r="CO649">
        <v>0</v>
      </c>
      <c r="CP649">
        <v>0</v>
      </c>
      <c r="CQ649">
        <v>0</v>
      </c>
    </row>
    <row r="650" spans="1:95" hidden="1">
      <c r="A650" t="s">
        <v>4975</v>
      </c>
      <c r="B650" t="s">
        <v>904</v>
      </c>
      <c r="C650" t="s">
        <v>904</v>
      </c>
      <c r="D650" t="s">
        <v>826</v>
      </c>
      <c r="E650" t="s">
        <v>190</v>
      </c>
      <c r="F650" t="s">
        <v>4976</v>
      </c>
      <c r="G650">
        <v>30000</v>
      </c>
      <c r="H650">
        <v>2</v>
      </c>
      <c r="I650">
        <f t="shared" si="10"/>
        <v>60000</v>
      </c>
      <c r="J650">
        <v>37.681874499999999</v>
      </c>
      <c r="K650">
        <v>-121.77</v>
      </c>
      <c r="M650" t="s">
        <v>4977</v>
      </c>
      <c r="O650" t="s">
        <v>4691</v>
      </c>
      <c r="P650" t="s">
        <v>214</v>
      </c>
      <c r="R650" t="s">
        <v>107</v>
      </c>
      <c r="S650" t="s">
        <v>4978</v>
      </c>
      <c r="T650" t="s">
        <v>4979</v>
      </c>
      <c r="U650" t="s">
        <v>4733</v>
      </c>
      <c r="X650" t="s">
        <v>218</v>
      </c>
      <c r="Y650" t="s">
        <v>219</v>
      </c>
      <c r="Z650" t="s">
        <v>92</v>
      </c>
      <c r="AB650" t="s">
        <v>4980</v>
      </c>
      <c r="AC650" t="s">
        <v>112</v>
      </c>
      <c r="AD650" t="s">
        <v>4981</v>
      </c>
      <c r="AE650">
        <v>0</v>
      </c>
      <c r="AQ650">
        <v>0</v>
      </c>
      <c r="AS650">
        <v>0</v>
      </c>
      <c r="AT650">
        <v>0</v>
      </c>
      <c r="AW650">
        <v>0</v>
      </c>
      <c r="AZ650">
        <v>0</v>
      </c>
      <c r="BC650">
        <v>0</v>
      </c>
      <c r="BO650">
        <v>0</v>
      </c>
      <c r="BP650">
        <v>0</v>
      </c>
      <c r="BQ650">
        <v>0</v>
      </c>
      <c r="BR650">
        <v>1</v>
      </c>
      <c r="BS650">
        <v>0</v>
      </c>
      <c r="BT650">
        <v>0</v>
      </c>
      <c r="BU650">
        <v>1</v>
      </c>
      <c r="BV650">
        <v>0</v>
      </c>
      <c r="BW650">
        <v>0</v>
      </c>
      <c r="BX650">
        <v>0</v>
      </c>
      <c r="BY650">
        <v>0</v>
      </c>
      <c r="BZ650">
        <v>0</v>
      </c>
      <c r="CA650">
        <v>0</v>
      </c>
      <c r="CB650">
        <v>0</v>
      </c>
      <c r="CC650">
        <v>0</v>
      </c>
      <c r="CD650">
        <v>0</v>
      </c>
      <c r="CE650">
        <v>0</v>
      </c>
      <c r="CF650">
        <v>0</v>
      </c>
      <c r="CG650">
        <v>1</v>
      </c>
      <c r="CH650">
        <v>1</v>
      </c>
      <c r="CI650">
        <v>0</v>
      </c>
      <c r="CJ650">
        <v>0</v>
      </c>
      <c r="CK650">
        <v>0</v>
      </c>
      <c r="CL650">
        <v>0</v>
      </c>
      <c r="CM650">
        <v>0</v>
      </c>
      <c r="CN650">
        <v>0</v>
      </c>
      <c r="CO650">
        <v>0</v>
      </c>
      <c r="CP650">
        <v>0</v>
      </c>
      <c r="CQ650">
        <v>0</v>
      </c>
    </row>
    <row r="651" spans="1:95" hidden="1">
      <c r="A651" t="s">
        <v>4982</v>
      </c>
      <c r="B651" t="s">
        <v>904</v>
      </c>
      <c r="C651" t="s">
        <v>4055</v>
      </c>
      <c r="D651" t="s">
        <v>4055</v>
      </c>
      <c r="E651" t="s">
        <v>190</v>
      </c>
      <c r="F651" t="s">
        <v>4983</v>
      </c>
      <c r="G651">
        <v>10000</v>
      </c>
      <c r="H651">
        <v>4</v>
      </c>
      <c r="I651">
        <f t="shared" si="10"/>
        <v>40000</v>
      </c>
      <c r="J651">
        <v>36.0988489</v>
      </c>
      <c r="K651">
        <v>-119.88</v>
      </c>
      <c r="M651" t="s">
        <v>4984</v>
      </c>
      <c r="O651" t="s">
        <v>4985</v>
      </c>
      <c r="P651" t="s">
        <v>214</v>
      </c>
      <c r="R651" t="s">
        <v>107</v>
      </c>
      <c r="S651" t="s">
        <v>4978</v>
      </c>
      <c r="T651" t="s">
        <v>4979</v>
      </c>
      <c r="U651" t="s">
        <v>4986</v>
      </c>
      <c r="X651" t="s">
        <v>218</v>
      </c>
      <c r="Y651" t="s">
        <v>219</v>
      </c>
      <c r="Z651" t="s">
        <v>92</v>
      </c>
      <c r="AB651" t="s">
        <v>4987</v>
      </c>
      <c r="AC651" t="s">
        <v>112</v>
      </c>
      <c r="AD651" t="s">
        <v>4981</v>
      </c>
      <c r="AE651">
        <v>0</v>
      </c>
      <c r="AH651" t="s">
        <v>4988</v>
      </c>
      <c r="AL651" t="s">
        <v>4989</v>
      </c>
      <c r="AQ651">
        <v>0</v>
      </c>
      <c r="AS651">
        <v>0</v>
      </c>
      <c r="AT651">
        <v>0</v>
      </c>
      <c r="AW651">
        <v>0</v>
      </c>
      <c r="AZ651">
        <v>0</v>
      </c>
      <c r="BC651">
        <v>0</v>
      </c>
      <c r="BO651">
        <v>0</v>
      </c>
      <c r="BP651">
        <v>0</v>
      </c>
      <c r="BQ651">
        <v>1</v>
      </c>
      <c r="BR651">
        <v>0</v>
      </c>
      <c r="BS651">
        <v>0</v>
      </c>
      <c r="BT651">
        <v>0</v>
      </c>
      <c r="BU651">
        <v>1</v>
      </c>
      <c r="BV651">
        <v>0</v>
      </c>
      <c r="BW651">
        <v>0</v>
      </c>
      <c r="BX651">
        <v>0</v>
      </c>
      <c r="BY651">
        <v>0</v>
      </c>
      <c r="BZ651">
        <v>0</v>
      </c>
      <c r="CA651">
        <v>0</v>
      </c>
      <c r="CB651">
        <v>0</v>
      </c>
      <c r="CC651">
        <v>0</v>
      </c>
      <c r="CD651">
        <v>0</v>
      </c>
      <c r="CE651">
        <v>0</v>
      </c>
      <c r="CF651">
        <v>1</v>
      </c>
      <c r="CG651">
        <v>1</v>
      </c>
      <c r="CH651">
        <v>1</v>
      </c>
      <c r="CI651">
        <v>0</v>
      </c>
      <c r="CJ651">
        <v>0</v>
      </c>
      <c r="CK651">
        <v>0</v>
      </c>
      <c r="CL651">
        <v>0</v>
      </c>
      <c r="CM651">
        <v>0</v>
      </c>
      <c r="CN651">
        <v>0</v>
      </c>
      <c r="CO651">
        <v>0</v>
      </c>
      <c r="CP651">
        <v>0</v>
      </c>
      <c r="CQ651">
        <v>0</v>
      </c>
    </row>
    <row r="652" spans="1:95" hidden="1">
      <c r="A652" t="s">
        <v>4990</v>
      </c>
      <c r="B652" t="s">
        <v>904</v>
      </c>
      <c r="C652" t="s">
        <v>4055</v>
      </c>
      <c r="D652" t="s">
        <v>4055</v>
      </c>
      <c r="E652" t="s">
        <v>190</v>
      </c>
      <c r="F652" t="s">
        <v>4991</v>
      </c>
      <c r="G652">
        <v>3000</v>
      </c>
      <c r="H652">
        <v>2</v>
      </c>
      <c r="I652">
        <f t="shared" si="10"/>
        <v>6000</v>
      </c>
      <c r="J652">
        <v>38.677959100000002</v>
      </c>
      <c r="K652">
        <v>-121.18</v>
      </c>
      <c r="M652" t="s">
        <v>4070</v>
      </c>
      <c r="O652" t="s">
        <v>1242</v>
      </c>
      <c r="P652" t="s">
        <v>214</v>
      </c>
      <c r="R652" t="s">
        <v>107</v>
      </c>
      <c r="S652" t="s">
        <v>4978</v>
      </c>
      <c r="T652" t="s">
        <v>4979</v>
      </c>
      <c r="X652" t="s">
        <v>218</v>
      </c>
      <c r="Y652" t="s">
        <v>219</v>
      </c>
      <c r="Z652" t="s">
        <v>92</v>
      </c>
      <c r="AC652" t="s">
        <v>112</v>
      </c>
      <c r="AD652" t="s">
        <v>4981</v>
      </c>
      <c r="AE652">
        <v>0</v>
      </c>
      <c r="AL652" t="s">
        <v>3970</v>
      </c>
      <c r="AQ652">
        <v>0</v>
      </c>
      <c r="AS652">
        <v>0</v>
      </c>
      <c r="AT652">
        <v>0</v>
      </c>
      <c r="AW652">
        <v>0</v>
      </c>
      <c r="AZ652">
        <v>0</v>
      </c>
      <c r="BC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1</v>
      </c>
      <c r="CK652">
        <v>0</v>
      </c>
      <c r="CL652">
        <v>0</v>
      </c>
      <c r="CM652">
        <v>0</v>
      </c>
      <c r="CN652">
        <v>0</v>
      </c>
      <c r="CO652">
        <v>0</v>
      </c>
      <c r="CP652">
        <v>0</v>
      </c>
      <c r="CQ652">
        <v>0</v>
      </c>
    </row>
    <row r="653" spans="1:95" hidden="1">
      <c r="A653" t="s">
        <v>4992</v>
      </c>
      <c r="B653" t="s">
        <v>904</v>
      </c>
      <c r="C653" t="s">
        <v>826</v>
      </c>
      <c r="D653" t="s">
        <v>826</v>
      </c>
      <c r="E653" t="s">
        <v>146</v>
      </c>
      <c r="F653" t="s">
        <v>4993</v>
      </c>
      <c r="G653">
        <v>1200</v>
      </c>
      <c r="H653">
        <v>1</v>
      </c>
      <c r="I653">
        <f t="shared" si="10"/>
        <v>1200</v>
      </c>
      <c r="J653">
        <v>45.655219500000001</v>
      </c>
      <c r="K653">
        <v>-73.42</v>
      </c>
      <c r="M653" t="s">
        <v>4994</v>
      </c>
      <c r="N653" t="s">
        <v>4995</v>
      </c>
      <c r="O653" t="s">
        <v>4996</v>
      </c>
      <c r="P653" t="s">
        <v>4997</v>
      </c>
      <c r="Q653" t="s">
        <v>4998</v>
      </c>
      <c r="R653" t="s">
        <v>195</v>
      </c>
      <c r="S653" t="s">
        <v>4999</v>
      </c>
      <c r="T653" t="s">
        <v>5000</v>
      </c>
      <c r="V653" t="s">
        <v>1355</v>
      </c>
      <c r="X653" t="s">
        <v>5001</v>
      </c>
      <c r="Y653" t="s">
        <v>5002</v>
      </c>
      <c r="Z653" t="s">
        <v>599</v>
      </c>
      <c r="AA653" t="s">
        <v>518</v>
      </c>
      <c r="AC653" t="s">
        <v>95</v>
      </c>
      <c r="AD653" t="s">
        <v>5002</v>
      </c>
      <c r="AE653">
        <v>50</v>
      </c>
      <c r="AF653" t="s">
        <v>5003</v>
      </c>
      <c r="AG653">
        <v>50</v>
      </c>
      <c r="AH653" t="s">
        <v>5003</v>
      </c>
      <c r="AI653" t="s">
        <v>1628</v>
      </c>
      <c r="AJ653" t="s">
        <v>5004</v>
      </c>
      <c r="AQ653">
        <v>10</v>
      </c>
      <c r="AS653">
        <v>0</v>
      </c>
      <c r="AT653">
        <v>0</v>
      </c>
      <c r="AU653" t="s">
        <v>187</v>
      </c>
      <c r="AW653">
        <v>0</v>
      </c>
      <c r="AZ653">
        <v>0</v>
      </c>
      <c r="BC653">
        <v>0</v>
      </c>
      <c r="BD653" t="s">
        <v>5005</v>
      </c>
      <c r="BE653" t="s">
        <v>5006</v>
      </c>
      <c r="BF653" t="s">
        <v>5007</v>
      </c>
      <c r="BO653">
        <v>0</v>
      </c>
      <c r="BP653">
        <v>0</v>
      </c>
      <c r="BQ653">
        <v>0</v>
      </c>
      <c r="BR653">
        <v>0</v>
      </c>
      <c r="BS653">
        <v>0</v>
      </c>
      <c r="BT653">
        <v>0</v>
      </c>
      <c r="BU653">
        <v>0</v>
      </c>
      <c r="BV653">
        <v>1</v>
      </c>
      <c r="BW653">
        <v>1</v>
      </c>
      <c r="BX653">
        <v>1</v>
      </c>
      <c r="BY653">
        <v>1</v>
      </c>
      <c r="BZ653">
        <v>0</v>
      </c>
      <c r="CA653">
        <v>0</v>
      </c>
      <c r="CB653">
        <v>1</v>
      </c>
      <c r="CC653">
        <v>1</v>
      </c>
      <c r="CD653">
        <v>0</v>
      </c>
      <c r="CE653">
        <v>0</v>
      </c>
      <c r="CF653">
        <v>0</v>
      </c>
      <c r="CG653">
        <v>1</v>
      </c>
      <c r="CH653">
        <v>0</v>
      </c>
      <c r="CI653">
        <v>0</v>
      </c>
      <c r="CJ653">
        <v>0</v>
      </c>
      <c r="CK653">
        <v>1</v>
      </c>
      <c r="CL653">
        <v>1</v>
      </c>
      <c r="CM653">
        <v>0</v>
      </c>
      <c r="CN653">
        <v>0</v>
      </c>
      <c r="CO653">
        <v>1</v>
      </c>
      <c r="CP653">
        <v>0</v>
      </c>
      <c r="CQ653">
        <v>1</v>
      </c>
    </row>
    <row r="654" spans="1:95" hidden="1">
      <c r="A654" t="s">
        <v>5008</v>
      </c>
      <c r="B654" t="s">
        <v>904</v>
      </c>
      <c r="C654" t="s">
        <v>904</v>
      </c>
      <c r="D654" t="s">
        <v>826</v>
      </c>
      <c r="E654" t="s">
        <v>146</v>
      </c>
      <c r="F654" t="s">
        <v>5009</v>
      </c>
      <c r="G654">
        <v>150</v>
      </c>
      <c r="H654">
        <v>2</v>
      </c>
      <c r="I654">
        <f t="shared" si="10"/>
        <v>300</v>
      </c>
      <c r="J654">
        <v>43.897092899999997</v>
      </c>
      <c r="K654">
        <v>-78.87</v>
      </c>
      <c r="M654" t="s">
        <v>5010</v>
      </c>
      <c r="O654" t="s">
        <v>5011</v>
      </c>
      <c r="P654" t="s">
        <v>194</v>
      </c>
      <c r="R654" t="s">
        <v>195</v>
      </c>
      <c r="S654" t="s">
        <v>5012</v>
      </c>
      <c r="T654" t="s">
        <v>4979</v>
      </c>
      <c r="U654" t="s">
        <v>1345</v>
      </c>
      <c r="X654" t="s">
        <v>198</v>
      </c>
      <c r="Y654" t="s">
        <v>5013</v>
      </c>
      <c r="Z654" t="s">
        <v>307</v>
      </c>
      <c r="AA654" t="s">
        <v>164</v>
      </c>
      <c r="AB654" t="s">
        <v>5014</v>
      </c>
      <c r="AC654" t="s">
        <v>112</v>
      </c>
      <c r="AD654" t="s">
        <v>5015</v>
      </c>
      <c r="AE654">
        <v>0</v>
      </c>
      <c r="AH654" t="s">
        <v>5016</v>
      </c>
      <c r="AI654" t="s">
        <v>5016</v>
      </c>
      <c r="AQ654">
        <v>0</v>
      </c>
      <c r="AS654">
        <v>0</v>
      </c>
      <c r="AT654">
        <v>0</v>
      </c>
      <c r="AW654">
        <v>0</v>
      </c>
      <c r="AZ654">
        <v>0</v>
      </c>
      <c r="BC654">
        <v>0</v>
      </c>
      <c r="BD654" t="s">
        <v>5017</v>
      </c>
      <c r="BE654" t="s">
        <v>5018</v>
      </c>
      <c r="BF654" t="s">
        <v>5019</v>
      </c>
      <c r="BO654">
        <v>0</v>
      </c>
      <c r="BP654">
        <v>0</v>
      </c>
      <c r="BQ654">
        <v>0</v>
      </c>
      <c r="BR654">
        <v>0</v>
      </c>
      <c r="BS654">
        <v>1</v>
      </c>
      <c r="BT654">
        <v>1</v>
      </c>
      <c r="BU654">
        <v>1</v>
      </c>
      <c r="BV654">
        <v>0</v>
      </c>
      <c r="BW654">
        <v>0</v>
      </c>
      <c r="BX654">
        <v>0</v>
      </c>
      <c r="BY654">
        <v>0</v>
      </c>
      <c r="BZ654">
        <v>0</v>
      </c>
      <c r="CA654">
        <v>1</v>
      </c>
      <c r="CB654">
        <v>0</v>
      </c>
      <c r="CC654">
        <v>0</v>
      </c>
      <c r="CD654">
        <v>0</v>
      </c>
      <c r="CE654">
        <v>0</v>
      </c>
      <c r="CF654">
        <v>0</v>
      </c>
      <c r="CG654">
        <v>1</v>
      </c>
      <c r="CH654">
        <v>1</v>
      </c>
      <c r="CI654">
        <v>1</v>
      </c>
      <c r="CJ654">
        <v>0</v>
      </c>
      <c r="CK654">
        <v>0</v>
      </c>
      <c r="CL654">
        <v>0</v>
      </c>
      <c r="CM654">
        <v>0</v>
      </c>
      <c r="CN654">
        <v>0</v>
      </c>
      <c r="CO654">
        <v>0</v>
      </c>
      <c r="CP654">
        <v>0</v>
      </c>
      <c r="CQ654">
        <v>0</v>
      </c>
    </row>
    <row r="655" spans="1:95" hidden="1">
      <c r="A655" t="s">
        <v>5020</v>
      </c>
      <c r="B655" t="s">
        <v>904</v>
      </c>
      <c r="C655" t="s">
        <v>904</v>
      </c>
      <c r="D655" t="s">
        <v>826</v>
      </c>
      <c r="E655" t="s">
        <v>13</v>
      </c>
      <c r="F655" t="s">
        <v>5021</v>
      </c>
      <c r="G655">
        <v>500</v>
      </c>
      <c r="H655">
        <v>0</v>
      </c>
      <c r="I655">
        <f t="shared" si="10"/>
        <v>0</v>
      </c>
      <c r="J655">
        <v>44.052069099999997</v>
      </c>
      <c r="K655">
        <v>-123.09</v>
      </c>
      <c r="M655" t="s">
        <v>4839</v>
      </c>
      <c r="O655" t="s">
        <v>5022</v>
      </c>
      <c r="P655" t="s">
        <v>460</v>
      </c>
      <c r="R655" t="s">
        <v>107</v>
      </c>
      <c r="S655" t="s">
        <v>5023</v>
      </c>
      <c r="T655" t="s">
        <v>5024</v>
      </c>
      <c r="X655" t="s">
        <v>1007</v>
      </c>
      <c r="Y655" t="s">
        <v>5025</v>
      </c>
      <c r="Z655" t="s">
        <v>111</v>
      </c>
      <c r="AB655" t="s">
        <v>94</v>
      </c>
      <c r="AC655" t="s">
        <v>112</v>
      </c>
      <c r="AD655" t="s">
        <v>5025</v>
      </c>
      <c r="AE655">
        <v>100</v>
      </c>
      <c r="AH655" t="s">
        <v>5026</v>
      </c>
      <c r="AI655" t="s">
        <v>5026</v>
      </c>
      <c r="AJ655" t="s">
        <v>5026</v>
      </c>
      <c r="AL655" t="s">
        <v>5027</v>
      </c>
      <c r="AQ655">
        <v>2</v>
      </c>
      <c r="AS655">
        <v>0</v>
      </c>
      <c r="AT655">
        <v>0</v>
      </c>
      <c r="AU655" t="s">
        <v>267</v>
      </c>
      <c r="AV655" t="s">
        <v>5028</v>
      </c>
      <c r="AW655">
        <v>295000</v>
      </c>
      <c r="AX655" t="s">
        <v>296</v>
      </c>
      <c r="AY655" t="s">
        <v>5029</v>
      </c>
      <c r="AZ655">
        <v>0</v>
      </c>
      <c r="BC655">
        <v>0</v>
      </c>
      <c r="BD655" t="s">
        <v>5030</v>
      </c>
      <c r="BE655" t="s">
        <v>5031</v>
      </c>
      <c r="BF655" t="s">
        <v>5032</v>
      </c>
      <c r="BO655">
        <v>0</v>
      </c>
      <c r="BP655">
        <v>0</v>
      </c>
      <c r="BQ655">
        <v>0</v>
      </c>
      <c r="BR655">
        <v>0</v>
      </c>
      <c r="BS655">
        <v>0</v>
      </c>
      <c r="BT655">
        <v>0</v>
      </c>
      <c r="BU655">
        <v>0</v>
      </c>
      <c r="BV655">
        <v>0</v>
      </c>
      <c r="BW655">
        <v>0</v>
      </c>
      <c r="BX655">
        <v>0</v>
      </c>
      <c r="BY655">
        <v>0</v>
      </c>
      <c r="BZ655">
        <v>0</v>
      </c>
      <c r="CA655">
        <v>0</v>
      </c>
      <c r="CB655">
        <v>0</v>
      </c>
      <c r="CC655">
        <v>1</v>
      </c>
      <c r="CD655">
        <v>0</v>
      </c>
      <c r="CE655">
        <v>0</v>
      </c>
      <c r="CF655">
        <v>0</v>
      </c>
      <c r="CG655">
        <v>0</v>
      </c>
      <c r="CH655">
        <v>0</v>
      </c>
      <c r="CI655">
        <v>1</v>
      </c>
      <c r="CJ655">
        <v>0</v>
      </c>
      <c r="CK655">
        <v>0</v>
      </c>
      <c r="CL655">
        <v>0</v>
      </c>
      <c r="CM655">
        <v>0</v>
      </c>
      <c r="CN655">
        <v>0</v>
      </c>
      <c r="CO655">
        <v>0</v>
      </c>
      <c r="CP655">
        <v>0</v>
      </c>
      <c r="CQ655">
        <v>0</v>
      </c>
    </row>
    <row r="656" spans="1:95" hidden="1">
      <c r="A656" t="s">
        <v>5033</v>
      </c>
      <c r="B656" t="s">
        <v>904</v>
      </c>
      <c r="C656" t="s">
        <v>826</v>
      </c>
      <c r="D656" t="s">
        <v>826</v>
      </c>
      <c r="E656" t="s">
        <v>190</v>
      </c>
      <c r="F656" t="s">
        <v>5034</v>
      </c>
      <c r="G656">
        <v>15000</v>
      </c>
      <c r="H656">
        <v>1.5</v>
      </c>
      <c r="I656">
        <f t="shared" si="10"/>
        <v>22500</v>
      </c>
      <c r="J656">
        <v>49.248978299999997</v>
      </c>
      <c r="K656">
        <v>6.88</v>
      </c>
      <c r="M656" t="s">
        <v>116</v>
      </c>
      <c r="O656" t="s">
        <v>5035</v>
      </c>
      <c r="P656" t="s">
        <v>1477</v>
      </c>
      <c r="R656" t="s">
        <v>303</v>
      </c>
      <c r="S656" t="s">
        <v>5036</v>
      </c>
      <c r="T656" t="s">
        <v>5037</v>
      </c>
      <c r="U656" t="s">
        <v>1175</v>
      </c>
      <c r="X656" t="s">
        <v>1007</v>
      </c>
      <c r="Y656" t="s">
        <v>5038</v>
      </c>
      <c r="AA656" t="s">
        <v>93</v>
      </c>
      <c r="AB656" t="s">
        <v>5039</v>
      </c>
      <c r="AC656" t="s">
        <v>112</v>
      </c>
      <c r="AD656" t="s">
        <v>5038</v>
      </c>
      <c r="AE656">
        <v>0</v>
      </c>
      <c r="AH656" t="s">
        <v>1267</v>
      </c>
      <c r="AI656" t="s">
        <v>1213</v>
      </c>
      <c r="AM656" t="s">
        <v>1213</v>
      </c>
      <c r="AQ656">
        <v>0</v>
      </c>
      <c r="AR656" t="s">
        <v>1007</v>
      </c>
      <c r="AS656">
        <v>0</v>
      </c>
      <c r="AT656">
        <v>0</v>
      </c>
      <c r="AW656">
        <v>0</v>
      </c>
      <c r="AZ656">
        <v>0</v>
      </c>
      <c r="BC656">
        <v>0</v>
      </c>
      <c r="BO656">
        <v>0</v>
      </c>
      <c r="BP656">
        <v>0</v>
      </c>
      <c r="BQ656">
        <v>0</v>
      </c>
      <c r="BR656">
        <v>0</v>
      </c>
      <c r="BS656">
        <v>0</v>
      </c>
      <c r="BT656">
        <v>0</v>
      </c>
      <c r="BU656">
        <v>0</v>
      </c>
      <c r="BV656">
        <v>0</v>
      </c>
      <c r="BW656">
        <v>0</v>
      </c>
      <c r="BX656">
        <v>0</v>
      </c>
      <c r="BY656">
        <v>1</v>
      </c>
      <c r="BZ656">
        <v>0</v>
      </c>
      <c r="CA656">
        <v>0</v>
      </c>
      <c r="CB656">
        <v>0</v>
      </c>
      <c r="CC656">
        <v>0</v>
      </c>
      <c r="CD656">
        <v>0</v>
      </c>
      <c r="CE656">
        <v>0</v>
      </c>
      <c r="CF656">
        <v>0</v>
      </c>
      <c r="CG656">
        <v>0</v>
      </c>
      <c r="CH656">
        <v>0</v>
      </c>
      <c r="CI656">
        <v>0</v>
      </c>
      <c r="CJ656">
        <v>0</v>
      </c>
      <c r="CK656">
        <v>0</v>
      </c>
      <c r="CL656">
        <v>0</v>
      </c>
      <c r="CM656">
        <v>0</v>
      </c>
      <c r="CN656">
        <v>0</v>
      </c>
      <c r="CO656">
        <v>0</v>
      </c>
      <c r="CP656">
        <v>0</v>
      </c>
      <c r="CQ656">
        <v>0</v>
      </c>
    </row>
    <row r="657" spans="1:95" hidden="1">
      <c r="A657" t="s">
        <v>5040</v>
      </c>
      <c r="B657" t="s">
        <v>904</v>
      </c>
      <c r="C657" t="s">
        <v>826</v>
      </c>
      <c r="D657" t="s">
        <v>826</v>
      </c>
      <c r="E657" t="s">
        <v>190</v>
      </c>
      <c r="F657" t="s">
        <v>5041</v>
      </c>
      <c r="G657">
        <v>15000</v>
      </c>
      <c r="H657">
        <v>1.5</v>
      </c>
      <c r="I657">
        <f t="shared" si="10"/>
        <v>22500</v>
      </c>
      <c r="J657">
        <v>49.296451699999999</v>
      </c>
      <c r="K657">
        <v>7.35</v>
      </c>
      <c r="M657" t="s">
        <v>116</v>
      </c>
      <c r="O657" t="s">
        <v>5042</v>
      </c>
      <c r="P657" t="s">
        <v>1477</v>
      </c>
      <c r="R657" t="s">
        <v>303</v>
      </c>
      <c r="S657" t="s">
        <v>5036</v>
      </c>
      <c r="T657" t="s">
        <v>5037</v>
      </c>
      <c r="U657" t="s">
        <v>5043</v>
      </c>
      <c r="X657" t="s">
        <v>1007</v>
      </c>
      <c r="Y657" t="s">
        <v>5038</v>
      </c>
      <c r="AA657" t="s">
        <v>93</v>
      </c>
      <c r="AB657" t="s">
        <v>5044</v>
      </c>
      <c r="AC657" t="s">
        <v>112</v>
      </c>
      <c r="AD657" t="s">
        <v>5038</v>
      </c>
      <c r="AE657">
        <v>0</v>
      </c>
      <c r="AH657" t="s">
        <v>1267</v>
      </c>
      <c r="AI657" t="s">
        <v>1213</v>
      </c>
      <c r="AM657" t="s">
        <v>1213</v>
      </c>
      <c r="AQ657">
        <v>0</v>
      </c>
      <c r="AR657" t="s">
        <v>1007</v>
      </c>
      <c r="AS657">
        <v>0</v>
      </c>
      <c r="AT657">
        <v>0</v>
      </c>
      <c r="AW657">
        <v>0</v>
      </c>
      <c r="AZ657">
        <v>0</v>
      </c>
      <c r="BC657">
        <v>0</v>
      </c>
      <c r="BO657">
        <v>0</v>
      </c>
      <c r="BP657">
        <v>0</v>
      </c>
      <c r="BQ657">
        <v>0</v>
      </c>
      <c r="BR657">
        <v>0</v>
      </c>
      <c r="BS657">
        <v>0</v>
      </c>
      <c r="BT657">
        <v>0</v>
      </c>
      <c r="BU657">
        <v>0</v>
      </c>
      <c r="BV657">
        <v>0</v>
      </c>
      <c r="BW657">
        <v>0</v>
      </c>
      <c r="BX657">
        <v>0</v>
      </c>
      <c r="BY657">
        <v>1</v>
      </c>
      <c r="BZ657">
        <v>0</v>
      </c>
      <c r="CA657">
        <v>0</v>
      </c>
      <c r="CB657">
        <v>0</v>
      </c>
      <c r="CC657">
        <v>0</v>
      </c>
      <c r="CD657">
        <v>0</v>
      </c>
      <c r="CE657">
        <v>0</v>
      </c>
      <c r="CF657">
        <v>0</v>
      </c>
      <c r="CG657">
        <v>0</v>
      </c>
      <c r="CH657">
        <v>0</v>
      </c>
      <c r="CI657">
        <v>0</v>
      </c>
      <c r="CJ657">
        <v>0</v>
      </c>
      <c r="CK657">
        <v>0</v>
      </c>
      <c r="CL657">
        <v>0</v>
      </c>
      <c r="CM657">
        <v>0</v>
      </c>
      <c r="CN657">
        <v>0</v>
      </c>
      <c r="CO657">
        <v>0</v>
      </c>
      <c r="CP657">
        <v>0</v>
      </c>
      <c r="CQ657">
        <v>0</v>
      </c>
    </row>
    <row r="658" spans="1:95" hidden="1">
      <c r="A658" t="s">
        <v>5045</v>
      </c>
      <c r="B658" t="s">
        <v>904</v>
      </c>
      <c r="C658" t="s">
        <v>904</v>
      </c>
      <c r="D658" t="s">
        <v>826</v>
      </c>
      <c r="E658" t="s">
        <v>146</v>
      </c>
      <c r="F658" t="s">
        <v>5046</v>
      </c>
      <c r="G658">
        <v>1000</v>
      </c>
      <c r="H658">
        <v>0.7</v>
      </c>
      <c r="I658">
        <f t="shared" si="10"/>
        <v>700</v>
      </c>
      <c r="J658">
        <v>49.255622600000002</v>
      </c>
      <c r="K658">
        <v>6.86</v>
      </c>
      <c r="M658" t="s">
        <v>116</v>
      </c>
      <c r="O658" t="s">
        <v>5047</v>
      </c>
      <c r="P658" t="s">
        <v>1477</v>
      </c>
      <c r="R658" t="s">
        <v>303</v>
      </c>
      <c r="S658" t="s">
        <v>5048</v>
      </c>
      <c r="U658" t="s">
        <v>1175</v>
      </c>
      <c r="X658" t="s">
        <v>1007</v>
      </c>
      <c r="Y658" t="s">
        <v>5038</v>
      </c>
      <c r="AB658" t="s">
        <v>5049</v>
      </c>
      <c r="AC658" t="s">
        <v>112</v>
      </c>
      <c r="AD658" t="s">
        <v>5038</v>
      </c>
      <c r="AE658">
        <v>0</v>
      </c>
      <c r="AH658" t="s">
        <v>5050</v>
      </c>
      <c r="AQ658">
        <v>0</v>
      </c>
      <c r="AS658">
        <v>0</v>
      </c>
      <c r="AT658">
        <v>0</v>
      </c>
      <c r="AU658" t="s">
        <v>705</v>
      </c>
      <c r="AV658" t="s">
        <v>5051</v>
      </c>
      <c r="AW658">
        <v>0</v>
      </c>
      <c r="AZ658">
        <v>0</v>
      </c>
      <c r="BC658">
        <v>0</v>
      </c>
      <c r="BD658" t="s">
        <v>5052</v>
      </c>
      <c r="BE658" t="s">
        <v>5053</v>
      </c>
      <c r="BF658" t="s">
        <v>5054</v>
      </c>
      <c r="BO658">
        <v>0</v>
      </c>
      <c r="BP658">
        <v>0</v>
      </c>
      <c r="BQ658">
        <v>0</v>
      </c>
      <c r="BR658">
        <v>0</v>
      </c>
      <c r="BS658">
        <v>0</v>
      </c>
      <c r="BT658">
        <v>0</v>
      </c>
      <c r="BU658">
        <v>0</v>
      </c>
      <c r="BV658">
        <v>0</v>
      </c>
      <c r="BW658">
        <v>0</v>
      </c>
      <c r="BX658">
        <v>0</v>
      </c>
      <c r="BY658">
        <v>1</v>
      </c>
      <c r="BZ658">
        <v>0</v>
      </c>
      <c r="CA658">
        <v>0</v>
      </c>
      <c r="CB658">
        <v>0</v>
      </c>
      <c r="CC658">
        <v>0</v>
      </c>
      <c r="CD658">
        <v>0</v>
      </c>
      <c r="CE658">
        <v>0</v>
      </c>
      <c r="CF658">
        <v>0</v>
      </c>
      <c r="CG658">
        <v>0</v>
      </c>
      <c r="CH658">
        <v>0</v>
      </c>
      <c r="CI658">
        <v>0</v>
      </c>
      <c r="CJ658">
        <v>0</v>
      </c>
      <c r="CK658">
        <v>0</v>
      </c>
      <c r="CL658">
        <v>0</v>
      </c>
      <c r="CM658">
        <v>0</v>
      </c>
      <c r="CN658">
        <v>0</v>
      </c>
      <c r="CO658">
        <v>0</v>
      </c>
      <c r="CP658">
        <v>0</v>
      </c>
      <c r="CQ658">
        <v>0</v>
      </c>
    </row>
    <row r="659" spans="1:95" hidden="1">
      <c r="A659" t="s">
        <v>5055</v>
      </c>
      <c r="B659" t="s">
        <v>904</v>
      </c>
      <c r="C659" t="s">
        <v>904</v>
      </c>
      <c r="D659" t="s">
        <v>826</v>
      </c>
      <c r="E659" t="s">
        <v>146</v>
      </c>
      <c r="F659" t="s">
        <v>5056</v>
      </c>
      <c r="G659">
        <v>10000</v>
      </c>
      <c r="H659">
        <v>0</v>
      </c>
      <c r="I659">
        <f t="shared" si="10"/>
        <v>0</v>
      </c>
      <c r="J659">
        <v>39.598742299999998</v>
      </c>
      <c r="K659">
        <v>-78.739999999999995</v>
      </c>
      <c r="M659" t="s">
        <v>604</v>
      </c>
      <c r="N659" t="s">
        <v>5057</v>
      </c>
      <c r="O659" t="s">
        <v>5058</v>
      </c>
      <c r="P659" t="s">
        <v>2077</v>
      </c>
      <c r="R659" t="s">
        <v>107</v>
      </c>
      <c r="S659" t="s">
        <v>5059</v>
      </c>
      <c r="U659" t="s">
        <v>5060</v>
      </c>
      <c r="X659" t="s">
        <v>376</v>
      </c>
      <c r="Y659" t="s">
        <v>5061</v>
      </c>
      <c r="Z659" t="s">
        <v>92</v>
      </c>
      <c r="AA659" t="s">
        <v>93</v>
      </c>
      <c r="AB659" t="s">
        <v>5062</v>
      </c>
      <c r="AC659" t="s">
        <v>112</v>
      </c>
      <c r="AD659" t="s">
        <v>5061</v>
      </c>
      <c r="AE659">
        <v>0</v>
      </c>
      <c r="AH659" t="s">
        <v>1267</v>
      </c>
      <c r="AI659" t="s">
        <v>1628</v>
      </c>
      <c r="AJ659" t="s">
        <v>3862</v>
      </c>
      <c r="AL659" t="s">
        <v>3862</v>
      </c>
      <c r="AQ659">
        <v>0</v>
      </c>
      <c r="AS659">
        <v>0</v>
      </c>
      <c r="AT659">
        <v>0</v>
      </c>
      <c r="AW659">
        <v>0</v>
      </c>
      <c r="AZ659">
        <v>0</v>
      </c>
      <c r="BC659">
        <v>0</v>
      </c>
      <c r="BO659">
        <v>0</v>
      </c>
      <c r="BP659">
        <v>0</v>
      </c>
      <c r="BQ659">
        <v>0</v>
      </c>
      <c r="BR659">
        <v>0</v>
      </c>
      <c r="BS659">
        <v>0</v>
      </c>
      <c r="BT659">
        <v>0</v>
      </c>
      <c r="BU659">
        <v>0</v>
      </c>
      <c r="BV659">
        <v>0</v>
      </c>
      <c r="BW659">
        <v>0</v>
      </c>
      <c r="BX659">
        <v>1</v>
      </c>
      <c r="BY659">
        <v>1</v>
      </c>
      <c r="BZ659">
        <v>0</v>
      </c>
      <c r="CA659">
        <v>0</v>
      </c>
      <c r="CB659">
        <v>0</v>
      </c>
      <c r="CC659">
        <v>0</v>
      </c>
      <c r="CD659">
        <v>0</v>
      </c>
      <c r="CE659">
        <v>0</v>
      </c>
      <c r="CF659">
        <v>0</v>
      </c>
      <c r="CG659">
        <v>0</v>
      </c>
      <c r="CH659">
        <v>0</v>
      </c>
      <c r="CI659">
        <v>0</v>
      </c>
      <c r="CJ659">
        <v>0</v>
      </c>
      <c r="CK659">
        <v>0</v>
      </c>
      <c r="CL659">
        <v>0</v>
      </c>
      <c r="CM659">
        <v>0</v>
      </c>
      <c r="CN659">
        <v>0</v>
      </c>
      <c r="CO659">
        <v>0</v>
      </c>
      <c r="CP659">
        <v>0</v>
      </c>
      <c r="CQ659">
        <v>0</v>
      </c>
    </row>
    <row r="660" spans="1:95" hidden="1">
      <c r="A660" t="s">
        <v>5063</v>
      </c>
      <c r="B660" t="s">
        <v>904</v>
      </c>
      <c r="C660" t="s">
        <v>1112</v>
      </c>
      <c r="D660" t="s">
        <v>1112</v>
      </c>
      <c r="E660" t="s">
        <v>146</v>
      </c>
      <c r="F660" t="s">
        <v>5064</v>
      </c>
      <c r="G660">
        <v>30</v>
      </c>
      <c r="H660">
        <v>4.33</v>
      </c>
      <c r="I660">
        <f t="shared" si="10"/>
        <v>129.9</v>
      </c>
      <c r="J660">
        <v>-34</v>
      </c>
      <c r="K660">
        <v>151</v>
      </c>
      <c r="M660" t="s">
        <v>5065</v>
      </c>
      <c r="N660" t="s">
        <v>5066</v>
      </c>
      <c r="O660" t="s">
        <v>1061</v>
      </c>
      <c r="P660" t="s">
        <v>1072</v>
      </c>
      <c r="Q660">
        <v>2052</v>
      </c>
      <c r="R660" t="s">
        <v>636</v>
      </c>
      <c r="S660" t="s">
        <v>5067</v>
      </c>
      <c r="T660" t="s">
        <v>5068</v>
      </c>
      <c r="X660" t="s">
        <v>1007</v>
      </c>
      <c r="Y660" t="s">
        <v>5069</v>
      </c>
      <c r="Z660" t="s">
        <v>92</v>
      </c>
      <c r="AB660" t="s">
        <v>5070</v>
      </c>
      <c r="AC660" t="s">
        <v>124</v>
      </c>
      <c r="AD660" t="s">
        <v>5071</v>
      </c>
      <c r="AE660">
        <v>0</v>
      </c>
      <c r="AH660" t="s">
        <v>5072</v>
      </c>
      <c r="AQ660">
        <v>0</v>
      </c>
      <c r="AS660">
        <v>0</v>
      </c>
      <c r="AT660">
        <v>0</v>
      </c>
      <c r="AU660" t="s">
        <v>705</v>
      </c>
      <c r="AV660" t="s">
        <v>5073</v>
      </c>
      <c r="AW660">
        <v>0</v>
      </c>
      <c r="AZ660">
        <v>0</v>
      </c>
      <c r="BC660">
        <v>0</v>
      </c>
      <c r="BD660" t="s">
        <v>5071</v>
      </c>
      <c r="BE660" t="s">
        <v>5074</v>
      </c>
      <c r="BF660" t="s">
        <v>5075</v>
      </c>
      <c r="BO660">
        <v>0</v>
      </c>
      <c r="BP660">
        <v>0</v>
      </c>
      <c r="BQ660">
        <v>0</v>
      </c>
      <c r="BR660">
        <v>0</v>
      </c>
      <c r="BS660">
        <v>1</v>
      </c>
      <c r="BT660">
        <v>1</v>
      </c>
      <c r="BU660">
        <v>1</v>
      </c>
      <c r="BV660">
        <v>0</v>
      </c>
      <c r="BW660">
        <v>0</v>
      </c>
      <c r="BX660">
        <v>0</v>
      </c>
      <c r="BY660">
        <v>0</v>
      </c>
      <c r="BZ660">
        <v>0</v>
      </c>
      <c r="CA660">
        <v>0</v>
      </c>
      <c r="CB660">
        <v>0</v>
      </c>
      <c r="CC660">
        <v>1</v>
      </c>
      <c r="CD660">
        <v>0</v>
      </c>
      <c r="CE660">
        <v>0</v>
      </c>
      <c r="CF660">
        <v>0</v>
      </c>
      <c r="CG660">
        <v>0</v>
      </c>
      <c r="CH660">
        <v>1</v>
      </c>
      <c r="CI660">
        <v>1</v>
      </c>
      <c r="CJ660">
        <v>0</v>
      </c>
      <c r="CK660">
        <v>0</v>
      </c>
      <c r="CL660">
        <v>0</v>
      </c>
      <c r="CM660">
        <v>0</v>
      </c>
      <c r="CN660">
        <v>0</v>
      </c>
      <c r="CO660">
        <v>0</v>
      </c>
      <c r="CP660">
        <v>0</v>
      </c>
      <c r="CQ660">
        <v>0</v>
      </c>
    </row>
    <row r="661" spans="1:95" hidden="1">
      <c r="A661" t="s">
        <v>5076</v>
      </c>
      <c r="B661" t="s">
        <v>904</v>
      </c>
      <c r="C661" t="s">
        <v>904</v>
      </c>
      <c r="D661" t="s">
        <v>826</v>
      </c>
      <c r="E661" t="s">
        <v>719</v>
      </c>
      <c r="F661" t="s">
        <v>5077</v>
      </c>
      <c r="G661">
        <v>150</v>
      </c>
      <c r="H661">
        <v>0</v>
      </c>
      <c r="I661">
        <f t="shared" si="10"/>
        <v>0</v>
      </c>
      <c r="J661">
        <v>43.6575548</v>
      </c>
      <c r="K661">
        <v>-79.38</v>
      </c>
      <c r="M661" t="s">
        <v>3856</v>
      </c>
      <c r="N661" t="s">
        <v>5078</v>
      </c>
      <c r="O661" t="s">
        <v>193</v>
      </c>
      <c r="P661" t="s">
        <v>194</v>
      </c>
      <c r="Q661" t="s">
        <v>5079</v>
      </c>
      <c r="R661" t="s">
        <v>195</v>
      </c>
      <c r="S661" t="s">
        <v>5080</v>
      </c>
      <c r="V661" t="s">
        <v>4906</v>
      </c>
      <c r="W661" t="s">
        <v>3928</v>
      </c>
      <c r="X661" t="s">
        <v>198</v>
      </c>
      <c r="Y661" t="s">
        <v>245</v>
      </c>
      <c r="Z661" t="s">
        <v>307</v>
      </c>
      <c r="AC661" t="s">
        <v>112</v>
      </c>
      <c r="AD661" t="s">
        <v>245</v>
      </c>
      <c r="AE661">
        <v>0</v>
      </c>
      <c r="AH661" t="s">
        <v>5081</v>
      </c>
      <c r="AQ661">
        <v>0</v>
      </c>
      <c r="AS661">
        <v>8000000</v>
      </c>
      <c r="AT661">
        <v>0</v>
      </c>
      <c r="AU661" t="s">
        <v>4286</v>
      </c>
      <c r="AV661" t="s">
        <v>5081</v>
      </c>
      <c r="AW661">
        <v>0</v>
      </c>
      <c r="AX661" t="s">
        <v>4286</v>
      </c>
      <c r="AY661" t="s">
        <v>245</v>
      </c>
      <c r="AZ661">
        <v>0</v>
      </c>
      <c r="BA661" t="s">
        <v>4286</v>
      </c>
      <c r="BB661" t="s">
        <v>5082</v>
      </c>
      <c r="BC661">
        <v>0</v>
      </c>
      <c r="BD661" t="s">
        <v>5083</v>
      </c>
      <c r="BE661" t="s">
        <v>5084</v>
      </c>
      <c r="BF661" t="s">
        <v>5085</v>
      </c>
      <c r="BO661">
        <v>0</v>
      </c>
      <c r="BP661">
        <v>0</v>
      </c>
      <c r="BQ661">
        <v>0</v>
      </c>
      <c r="BR661">
        <v>0</v>
      </c>
      <c r="BS661">
        <v>0</v>
      </c>
      <c r="BT661">
        <v>0</v>
      </c>
      <c r="BU661">
        <v>1</v>
      </c>
      <c r="BV661">
        <v>0</v>
      </c>
      <c r="BW661">
        <v>0</v>
      </c>
      <c r="BX661">
        <v>0</v>
      </c>
      <c r="BY661">
        <v>1</v>
      </c>
      <c r="BZ661">
        <v>0</v>
      </c>
      <c r="CA661">
        <v>0</v>
      </c>
      <c r="CB661">
        <v>0</v>
      </c>
      <c r="CC661">
        <v>0</v>
      </c>
      <c r="CD661">
        <v>0</v>
      </c>
      <c r="CE661">
        <v>0</v>
      </c>
      <c r="CF661">
        <v>0</v>
      </c>
      <c r="CG661">
        <v>0</v>
      </c>
      <c r="CH661">
        <v>0</v>
      </c>
      <c r="CI661">
        <v>1</v>
      </c>
      <c r="CJ661">
        <v>0</v>
      </c>
      <c r="CK661">
        <v>0</v>
      </c>
      <c r="CL661">
        <v>0</v>
      </c>
      <c r="CM661">
        <v>0</v>
      </c>
      <c r="CN661">
        <v>0</v>
      </c>
      <c r="CO661">
        <v>0</v>
      </c>
      <c r="CP661">
        <v>0</v>
      </c>
      <c r="CQ661">
        <v>0</v>
      </c>
    </row>
    <row r="662" spans="1:95" hidden="1">
      <c r="A662" t="s">
        <v>5086</v>
      </c>
      <c r="B662" t="s">
        <v>904</v>
      </c>
      <c r="C662" t="s">
        <v>826</v>
      </c>
      <c r="D662" t="s">
        <v>826</v>
      </c>
      <c r="E662" t="s">
        <v>146</v>
      </c>
      <c r="F662" t="s">
        <v>5087</v>
      </c>
      <c r="G662">
        <v>2100</v>
      </c>
      <c r="H662">
        <v>0.45</v>
      </c>
      <c r="I662">
        <f t="shared" si="10"/>
        <v>945</v>
      </c>
      <c r="J662">
        <v>66.898333300000004</v>
      </c>
      <c r="K662">
        <v>-162.6</v>
      </c>
      <c r="M662" t="s">
        <v>5088</v>
      </c>
      <c r="O662" t="s">
        <v>5089</v>
      </c>
      <c r="P662" t="s">
        <v>106</v>
      </c>
      <c r="Q662">
        <v>99752</v>
      </c>
      <c r="R662" t="s">
        <v>107</v>
      </c>
      <c r="S662" t="s">
        <v>5090</v>
      </c>
      <c r="U662" t="s">
        <v>1355</v>
      </c>
      <c r="X662" t="s">
        <v>1007</v>
      </c>
      <c r="Y662" t="s">
        <v>5091</v>
      </c>
      <c r="Z662" t="s">
        <v>111</v>
      </c>
      <c r="AB662" t="s">
        <v>5092</v>
      </c>
      <c r="AC662" t="s">
        <v>112</v>
      </c>
      <c r="AD662" t="s">
        <v>5091</v>
      </c>
      <c r="AE662">
        <v>0</v>
      </c>
      <c r="AH662" t="s">
        <v>1690</v>
      </c>
      <c r="AI662" t="s">
        <v>113</v>
      </c>
      <c r="AJ662" t="s">
        <v>113</v>
      </c>
      <c r="AQ662">
        <v>0</v>
      </c>
      <c r="AS662">
        <v>0</v>
      </c>
      <c r="AT662">
        <v>0</v>
      </c>
      <c r="AU662" t="s">
        <v>187</v>
      </c>
      <c r="AW662">
        <v>0</v>
      </c>
      <c r="AZ662">
        <v>0</v>
      </c>
      <c r="BC662">
        <v>0</v>
      </c>
      <c r="BO662">
        <v>0</v>
      </c>
      <c r="BP662">
        <v>0</v>
      </c>
      <c r="BQ662">
        <v>0</v>
      </c>
      <c r="BR662">
        <v>0</v>
      </c>
      <c r="BS662">
        <v>0</v>
      </c>
      <c r="BT662">
        <v>0</v>
      </c>
      <c r="BU662">
        <v>0</v>
      </c>
      <c r="BV662">
        <v>0</v>
      </c>
      <c r="BW662">
        <v>0</v>
      </c>
      <c r="BX662">
        <v>0</v>
      </c>
      <c r="BY662">
        <v>0</v>
      </c>
      <c r="BZ662">
        <v>0</v>
      </c>
      <c r="CA662">
        <v>0</v>
      </c>
      <c r="CB662">
        <v>0</v>
      </c>
      <c r="CC662">
        <v>1</v>
      </c>
      <c r="CD662">
        <v>0</v>
      </c>
      <c r="CE662">
        <v>1</v>
      </c>
      <c r="CF662">
        <v>0</v>
      </c>
      <c r="CG662">
        <v>1</v>
      </c>
      <c r="CH662">
        <v>1</v>
      </c>
      <c r="CI662">
        <v>0</v>
      </c>
      <c r="CJ662">
        <v>0</v>
      </c>
      <c r="CK662">
        <v>0</v>
      </c>
      <c r="CL662">
        <v>0</v>
      </c>
      <c r="CM662">
        <v>0</v>
      </c>
      <c r="CN662">
        <v>0</v>
      </c>
      <c r="CO662">
        <v>0</v>
      </c>
      <c r="CP662">
        <v>0</v>
      </c>
      <c r="CQ662">
        <v>0</v>
      </c>
    </row>
    <row r="663" spans="1:95" hidden="1">
      <c r="A663" t="s">
        <v>5093</v>
      </c>
      <c r="B663" t="s">
        <v>999</v>
      </c>
      <c r="C663" t="s">
        <v>2502</v>
      </c>
      <c r="D663" t="s">
        <v>2502</v>
      </c>
      <c r="E663" t="s">
        <v>146</v>
      </c>
      <c r="F663" t="s">
        <v>5094</v>
      </c>
      <c r="G663">
        <v>0</v>
      </c>
      <c r="H663">
        <v>0</v>
      </c>
      <c r="I663">
        <f t="shared" si="10"/>
        <v>0</v>
      </c>
      <c r="J663">
        <v>32</v>
      </c>
      <c r="K663">
        <v>-84</v>
      </c>
      <c r="M663" t="s">
        <v>544</v>
      </c>
      <c r="N663" t="s">
        <v>5095</v>
      </c>
      <c r="O663" t="s">
        <v>5096</v>
      </c>
      <c r="P663" t="s">
        <v>3794</v>
      </c>
      <c r="Q663">
        <v>31704</v>
      </c>
      <c r="R663" t="s">
        <v>107</v>
      </c>
      <c r="S663" t="s">
        <v>5097</v>
      </c>
      <c r="U663" t="s">
        <v>5098</v>
      </c>
      <c r="X663" t="s">
        <v>1007</v>
      </c>
      <c r="AC663" t="s">
        <v>124</v>
      </c>
      <c r="AD663" t="s">
        <v>5099</v>
      </c>
      <c r="AE663">
        <v>0</v>
      </c>
      <c r="AH663" t="s">
        <v>5100</v>
      </c>
      <c r="AM663" t="s">
        <v>5100</v>
      </c>
      <c r="AQ663">
        <v>0</v>
      </c>
      <c r="AR663" t="s">
        <v>5101</v>
      </c>
      <c r="AS663">
        <v>5100000</v>
      </c>
      <c r="AT663">
        <v>0</v>
      </c>
      <c r="AU663" t="s">
        <v>234</v>
      </c>
      <c r="AW663">
        <v>0</v>
      </c>
      <c r="AZ663">
        <v>0</v>
      </c>
      <c r="BC663">
        <v>0</v>
      </c>
      <c r="BO663">
        <v>0</v>
      </c>
      <c r="BP663">
        <v>0</v>
      </c>
      <c r="BQ663">
        <v>0</v>
      </c>
      <c r="BR663">
        <v>0</v>
      </c>
      <c r="BS663">
        <v>0</v>
      </c>
      <c r="BT663">
        <v>0</v>
      </c>
      <c r="BU663">
        <v>0</v>
      </c>
      <c r="BV663">
        <v>0</v>
      </c>
      <c r="BW663">
        <v>0</v>
      </c>
      <c r="BX663">
        <v>0</v>
      </c>
      <c r="BY663">
        <v>0</v>
      </c>
      <c r="BZ663">
        <v>0</v>
      </c>
      <c r="CA663">
        <v>0</v>
      </c>
      <c r="CB663">
        <v>0</v>
      </c>
      <c r="CC663">
        <v>0</v>
      </c>
      <c r="CD663">
        <v>1</v>
      </c>
      <c r="CE663">
        <v>0</v>
      </c>
      <c r="CF663">
        <v>0</v>
      </c>
      <c r="CG663">
        <v>0</v>
      </c>
      <c r="CH663">
        <v>0</v>
      </c>
      <c r="CI663">
        <v>0</v>
      </c>
      <c r="CJ663">
        <v>0</v>
      </c>
      <c r="CK663">
        <v>0</v>
      </c>
      <c r="CL663">
        <v>0</v>
      </c>
      <c r="CM663">
        <v>0</v>
      </c>
      <c r="CN663">
        <v>0</v>
      </c>
      <c r="CO663">
        <v>0</v>
      </c>
      <c r="CP663">
        <v>0</v>
      </c>
      <c r="CQ663">
        <v>0</v>
      </c>
    </row>
    <row r="664" spans="1:95" hidden="1">
      <c r="A664" t="s">
        <v>5102</v>
      </c>
      <c r="B664" t="s">
        <v>904</v>
      </c>
      <c r="C664" t="s">
        <v>1112</v>
      </c>
      <c r="D664" t="s">
        <v>1112</v>
      </c>
      <c r="E664" t="s">
        <v>190</v>
      </c>
      <c r="F664" t="s">
        <v>5103</v>
      </c>
      <c r="G664">
        <v>5000</v>
      </c>
      <c r="H664">
        <v>4</v>
      </c>
      <c r="I664">
        <f t="shared" si="10"/>
        <v>20000</v>
      </c>
      <c r="J664">
        <v>51.253774999999997</v>
      </c>
      <c r="K664">
        <v>-85.32</v>
      </c>
      <c r="M664" t="s">
        <v>4622</v>
      </c>
      <c r="O664" t="s">
        <v>5104</v>
      </c>
      <c r="P664" t="s">
        <v>194</v>
      </c>
      <c r="R664" t="s">
        <v>195</v>
      </c>
      <c r="S664" t="s">
        <v>5105</v>
      </c>
      <c r="T664" t="s">
        <v>5106</v>
      </c>
      <c r="V664" t="s">
        <v>5107</v>
      </c>
      <c r="X664" t="s">
        <v>198</v>
      </c>
      <c r="Y664" t="s">
        <v>5108</v>
      </c>
      <c r="AC664" t="s">
        <v>112</v>
      </c>
      <c r="AD664" t="s">
        <v>5108</v>
      </c>
      <c r="AE664">
        <v>0</v>
      </c>
      <c r="AH664" t="s">
        <v>1347</v>
      </c>
      <c r="AL664" t="s">
        <v>1328</v>
      </c>
      <c r="AQ664">
        <v>10</v>
      </c>
      <c r="AS664">
        <v>0</v>
      </c>
      <c r="AT664">
        <v>0</v>
      </c>
      <c r="AW664">
        <v>0</v>
      </c>
      <c r="AZ664">
        <v>0</v>
      </c>
      <c r="BC664">
        <v>0</v>
      </c>
      <c r="BO664">
        <v>0</v>
      </c>
      <c r="BP664">
        <v>0</v>
      </c>
      <c r="BQ664">
        <v>0</v>
      </c>
      <c r="BR664">
        <v>0</v>
      </c>
      <c r="BS664">
        <v>0</v>
      </c>
      <c r="BT664">
        <v>0</v>
      </c>
      <c r="BU664">
        <v>0</v>
      </c>
      <c r="BV664">
        <v>0</v>
      </c>
      <c r="BW664">
        <v>0</v>
      </c>
      <c r="BX664">
        <v>0</v>
      </c>
      <c r="BY664">
        <v>1</v>
      </c>
      <c r="BZ664">
        <v>0</v>
      </c>
      <c r="CA664">
        <v>0</v>
      </c>
      <c r="CB664">
        <v>0</v>
      </c>
      <c r="CC664">
        <v>0</v>
      </c>
      <c r="CD664">
        <v>0</v>
      </c>
      <c r="CE664">
        <v>0</v>
      </c>
      <c r="CF664">
        <v>0</v>
      </c>
      <c r="CG664">
        <v>1</v>
      </c>
      <c r="CH664">
        <v>0</v>
      </c>
      <c r="CI664">
        <v>0</v>
      </c>
      <c r="CJ664">
        <v>0</v>
      </c>
      <c r="CK664">
        <v>0</v>
      </c>
      <c r="CL664">
        <v>0</v>
      </c>
      <c r="CM664">
        <v>0</v>
      </c>
      <c r="CN664">
        <v>0</v>
      </c>
      <c r="CO664">
        <v>0</v>
      </c>
      <c r="CP664">
        <v>0</v>
      </c>
      <c r="CQ664">
        <v>0</v>
      </c>
    </row>
    <row r="665" spans="1:95" hidden="1">
      <c r="A665" t="s">
        <v>5109</v>
      </c>
      <c r="B665" t="s">
        <v>904</v>
      </c>
      <c r="C665" t="s">
        <v>5110</v>
      </c>
      <c r="D665" t="s">
        <v>5110</v>
      </c>
      <c r="E665" t="s">
        <v>190</v>
      </c>
      <c r="F665" t="s">
        <v>5111</v>
      </c>
      <c r="G665">
        <v>100</v>
      </c>
      <c r="H665">
        <v>4.8</v>
      </c>
      <c r="I665">
        <f t="shared" si="10"/>
        <v>480</v>
      </c>
      <c r="J665">
        <v>-20.9175738</v>
      </c>
      <c r="K665">
        <v>142.69999999999999</v>
      </c>
      <c r="M665" t="s">
        <v>1079</v>
      </c>
      <c r="O665" t="s">
        <v>5104</v>
      </c>
      <c r="P665" t="s">
        <v>1126</v>
      </c>
      <c r="R665" t="s">
        <v>636</v>
      </c>
      <c r="S665" t="s">
        <v>5112</v>
      </c>
      <c r="T665" t="s">
        <v>1371</v>
      </c>
      <c r="V665" t="s">
        <v>4453</v>
      </c>
      <c r="X665" t="s">
        <v>1007</v>
      </c>
      <c r="Y665" t="s">
        <v>1310</v>
      </c>
      <c r="Z665" t="s">
        <v>307</v>
      </c>
      <c r="AB665" t="s">
        <v>5113</v>
      </c>
      <c r="AC665" t="s">
        <v>112</v>
      </c>
      <c r="AD665" t="s">
        <v>1310</v>
      </c>
      <c r="AE665">
        <v>0</v>
      </c>
      <c r="AQ665">
        <v>0</v>
      </c>
      <c r="AS665">
        <v>0</v>
      </c>
      <c r="AT665">
        <v>0</v>
      </c>
      <c r="AW665">
        <v>0</v>
      </c>
      <c r="AZ665">
        <v>0</v>
      </c>
      <c r="BC665">
        <v>0</v>
      </c>
      <c r="BO665">
        <v>0</v>
      </c>
      <c r="BP665">
        <v>0</v>
      </c>
      <c r="BQ665">
        <v>0</v>
      </c>
      <c r="BR665">
        <v>0</v>
      </c>
      <c r="BS665">
        <v>0</v>
      </c>
      <c r="BT665">
        <v>0</v>
      </c>
      <c r="BU665">
        <v>1</v>
      </c>
      <c r="BV665">
        <v>0</v>
      </c>
      <c r="BW665">
        <v>0</v>
      </c>
      <c r="BX665">
        <v>0</v>
      </c>
      <c r="BY665">
        <v>0</v>
      </c>
      <c r="BZ665">
        <v>0</v>
      </c>
      <c r="CA665">
        <v>0</v>
      </c>
      <c r="CB665">
        <v>0</v>
      </c>
      <c r="CC665">
        <v>0</v>
      </c>
      <c r="CD665">
        <v>0</v>
      </c>
      <c r="CE665">
        <v>0</v>
      </c>
      <c r="CF665">
        <v>0</v>
      </c>
      <c r="CG665">
        <v>1</v>
      </c>
      <c r="CH665">
        <v>0</v>
      </c>
      <c r="CI665">
        <v>0</v>
      </c>
      <c r="CJ665">
        <v>0</v>
      </c>
      <c r="CK665">
        <v>0</v>
      </c>
      <c r="CL665">
        <v>0</v>
      </c>
      <c r="CM665">
        <v>0</v>
      </c>
      <c r="CN665">
        <v>0</v>
      </c>
      <c r="CO665">
        <v>0</v>
      </c>
      <c r="CP665">
        <v>0</v>
      </c>
      <c r="CQ665">
        <v>0</v>
      </c>
    </row>
    <row r="666" spans="1:95" hidden="1">
      <c r="A666" t="s">
        <v>5114</v>
      </c>
      <c r="B666" t="s">
        <v>904</v>
      </c>
      <c r="C666" t="s">
        <v>2356</v>
      </c>
      <c r="D666" t="s">
        <v>2356</v>
      </c>
      <c r="E666" t="s">
        <v>146</v>
      </c>
      <c r="F666" t="s">
        <v>5115</v>
      </c>
      <c r="G666">
        <v>240</v>
      </c>
      <c r="H666">
        <v>0</v>
      </c>
      <c r="I666">
        <f t="shared" si="10"/>
        <v>0</v>
      </c>
      <c r="J666">
        <v>53</v>
      </c>
      <c r="K666">
        <v>-7</v>
      </c>
      <c r="M666" t="s">
        <v>225</v>
      </c>
      <c r="O666" t="s">
        <v>337</v>
      </c>
      <c r="P666" t="s">
        <v>338</v>
      </c>
      <c r="R666" t="s">
        <v>204</v>
      </c>
      <c r="S666" t="s">
        <v>5116</v>
      </c>
      <c r="U666" t="s">
        <v>5117</v>
      </c>
      <c r="X666" t="s">
        <v>1007</v>
      </c>
      <c r="Y666" t="s">
        <v>341</v>
      </c>
      <c r="Z666" t="s">
        <v>307</v>
      </c>
      <c r="AA666" t="s">
        <v>164</v>
      </c>
      <c r="AB666" t="s">
        <v>5118</v>
      </c>
      <c r="AC666" t="s">
        <v>112</v>
      </c>
      <c r="AD666" t="s">
        <v>5119</v>
      </c>
      <c r="AE666">
        <v>0</v>
      </c>
      <c r="AH666" t="s">
        <v>5120</v>
      </c>
      <c r="AI666" t="s">
        <v>5121</v>
      </c>
      <c r="AJ666" t="s">
        <v>5121</v>
      </c>
      <c r="AQ666">
        <v>0</v>
      </c>
      <c r="AS666">
        <v>0</v>
      </c>
      <c r="AT666">
        <v>0</v>
      </c>
      <c r="AW666">
        <v>0</v>
      </c>
      <c r="AZ666">
        <v>0</v>
      </c>
      <c r="BC666">
        <v>0</v>
      </c>
      <c r="BD666" t="s">
        <v>346</v>
      </c>
      <c r="BE666" t="s">
        <v>5122</v>
      </c>
      <c r="BF666" t="s">
        <v>5123</v>
      </c>
      <c r="BO666">
        <v>0</v>
      </c>
      <c r="BP666">
        <v>0</v>
      </c>
      <c r="BQ666">
        <v>0</v>
      </c>
      <c r="BR666">
        <v>0</v>
      </c>
      <c r="BS666">
        <v>0</v>
      </c>
      <c r="BT666">
        <v>0</v>
      </c>
      <c r="BU666">
        <v>1</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row>
    <row r="667" spans="1:95" hidden="1">
      <c r="A667" t="s">
        <v>5124</v>
      </c>
      <c r="B667" t="s">
        <v>904</v>
      </c>
      <c r="C667" t="s">
        <v>904</v>
      </c>
      <c r="D667" t="s">
        <v>826</v>
      </c>
      <c r="E667" t="s">
        <v>13</v>
      </c>
      <c r="F667" t="s">
        <v>5125</v>
      </c>
      <c r="G667">
        <v>1000</v>
      </c>
      <c r="H667">
        <v>2</v>
      </c>
      <c r="I667">
        <f t="shared" si="10"/>
        <v>2000</v>
      </c>
      <c r="J667">
        <v>39.739235800000003</v>
      </c>
      <c r="K667">
        <v>-104.99</v>
      </c>
      <c r="M667" t="s">
        <v>5126</v>
      </c>
      <c r="N667" t="s">
        <v>5127</v>
      </c>
      <c r="O667" t="s">
        <v>5128</v>
      </c>
      <c r="P667" t="s">
        <v>4188</v>
      </c>
      <c r="R667" t="s">
        <v>107</v>
      </c>
      <c r="S667" t="s">
        <v>5129</v>
      </c>
      <c r="T667" t="s">
        <v>5130</v>
      </c>
      <c r="U667" t="s">
        <v>4447</v>
      </c>
      <c r="W667" t="s">
        <v>5131</v>
      </c>
      <c r="X667" t="s">
        <v>1007</v>
      </c>
      <c r="Y667" t="s">
        <v>5132</v>
      </c>
      <c r="Z667" t="s">
        <v>92</v>
      </c>
      <c r="AB667" t="s">
        <v>5133</v>
      </c>
      <c r="AC667" t="s">
        <v>124</v>
      </c>
      <c r="AD667" t="s">
        <v>1391</v>
      </c>
      <c r="AE667">
        <v>0</v>
      </c>
      <c r="AL667" t="s">
        <v>5134</v>
      </c>
      <c r="AQ667">
        <v>0</v>
      </c>
      <c r="AS667">
        <v>14300000</v>
      </c>
      <c r="AT667">
        <v>0</v>
      </c>
      <c r="AW667">
        <v>0</v>
      </c>
      <c r="AZ667">
        <v>0</v>
      </c>
      <c r="BC667">
        <v>0</v>
      </c>
      <c r="BO667">
        <v>0</v>
      </c>
      <c r="BP667">
        <v>0</v>
      </c>
      <c r="BQ667">
        <v>0</v>
      </c>
      <c r="BR667">
        <v>0</v>
      </c>
      <c r="BS667">
        <v>1</v>
      </c>
      <c r="BT667">
        <v>1</v>
      </c>
      <c r="BU667">
        <v>1</v>
      </c>
      <c r="BV667">
        <v>0</v>
      </c>
      <c r="BW667">
        <v>0</v>
      </c>
      <c r="BX667">
        <v>0</v>
      </c>
      <c r="BY667">
        <v>0</v>
      </c>
      <c r="BZ667">
        <v>0</v>
      </c>
      <c r="CA667">
        <v>0</v>
      </c>
      <c r="CB667">
        <v>0</v>
      </c>
      <c r="CC667">
        <v>1</v>
      </c>
      <c r="CD667">
        <v>0</v>
      </c>
      <c r="CE667">
        <v>0</v>
      </c>
      <c r="CF667">
        <v>0</v>
      </c>
      <c r="CG667">
        <v>1</v>
      </c>
      <c r="CH667">
        <v>1</v>
      </c>
      <c r="CI667">
        <v>1</v>
      </c>
      <c r="CJ667">
        <v>0</v>
      </c>
      <c r="CK667">
        <v>0</v>
      </c>
      <c r="CL667">
        <v>0</v>
      </c>
      <c r="CM667">
        <v>0</v>
      </c>
      <c r="CN667">
        <v>0</v>
      </c>
      <c r="CO667">
        <v>0</v>
      </c>
      <c r="CP667">
        <v>0</v>
      </c>
      <c r="CQ667">
        <v>0</v>
      </c>
    </row>
    <row r="668" spans="1:95" hidden="1">
      <c r="A668" t="s">
        <v>5135</v>
      </c>
      <c r="B668" t="s">
        <v>904</v>
      </c>
      <c r="C668" t="s">
        <v>904</v>
      </c>
      <c r="D668" t="s">
        <v>826</v>
      </c>
      <c r="E668" t="s">
        <v>146</v>
      </c>
      <c r="F668" t="s">
        <v>5136</v>
      </c>
      <c r="G668">
        <v>0</v>
      </c>
      <c r="H668">
        <v>0</v>
      </c>
      <c r="I668">
        <f t="shared" si="10"/>
        <v>0</v>
      </c>
      <c r="J668">
        <v>39.778004099999997</v>
      </c>
      <c r="K668">
        <v>-104.91</v>
      </c>
      <c r="M668" t="s">
        <v>5137</v>
      </c>
      <c r="N668" t="s">
        <v>5138</v>
      </c>
      <c r="O668" t="s">
        <v>5128</v>
      </c>
      <c r="P668" t="s">
        <v>4188</v>
      </c>
      <c r="R668" t="s">
        <v>107</v>
      </c>
      <c r="S668" t="s">
        <v>5139</v>
      </c>
      <c r="T668" t="s">
        <v>5140</v>
      </c>
      <c r="U668" t="s">
        <v>3928</v>
      </c>
      <c r="W668" t="s">
        <v>5141</v>
      </c>
      <c r="X668" t="s">
        <v>1007</v>
      </c>
      <c r="Y668" t="s">
        <v>5132</v>
      </c>
      <c r="Z668" t="s">
        <v>92</v>
      </c>
      <c r="AA668" t="s">
        <v>518</v>
      </c>
      <c r="AB668" t="s">
        <v>5142</v>
      </c>
      <c r="AC668" t="s">
        <v>112</v>
      </c>
      <c r="AD668" t="s">
        <v>5132</v>
      </c>
      <c r="AE668">
        <v>100</v>
      </c>
      <c r="AQ668">
        <v>0</v>
      </c>
      <c r="AS668">
        <v>0</v>
      </c>
      <c r="AT668">
        <v>0</v>
      </c>
      <c r="AW668">
        <v>0</v>
      </c>
      <c r="AZ668">
        <v>0</v>
      </c>
      <c r="BC668">
        <v>0</v>
      </c>
      <c r="BD668" t="s">
        <v>813</v>
      </c>
      <c r="BE668" t="s">
        <v>5143</v>
      </c>
      <c r="BF668" t="s">
        <v>5144</v>
      </c>
      <c r="BO668">
        <v>0</v>
      </c>
      <c r="BP668">
        <v>0</v>
      </c>
      <c r="BQ668">
        <v>0</v>
      </c>
      <c r="BR668">
        <v>0</v>
      </c>
      <c r="BS668">
        <v>0</v>
      </c>
      <c r="BT668">
        <v>0</v>
      </c>
      <c r="BU668">
        <v>0</v>
      </c>
      <c r="BV668">
        <v>0</v>
      </c>
      <c r="BW668">
        <v>0</v>
      </c>
      <c r="BX668">
        <v>0</v>
      </c>
      <c r="BY668">
        <v>0</v>
      </c>
      <c r="BZ668">
        <v>0</v>
      </c>
      <c r="CA668">
        <v>1</v>
      </c>
      <c r="CB668">
        <v>0</v>
      </c>
      <c r="CC668">
        <v>0</v>
      </c>
      <c r="CD668">
        <v>0</v>
      </c>
      <c r="CE668">
        <v>0</v>
      </c>
      <c r="CF668">
        <v>0</v>
      </c>
      <c r="CG668">
        <v>1</v>
      </c>
      <c r="CH668">
        <v>0</v>
      </c>
      <c r="CI668">
        <v>0</v>
      </c>
      <c r="CJ668">
        <v>0</v>
      </c>
      <c r="CK668">
        <v>0</v>
      </c>
      <c r="CL668">
        <v>1</v>
      </c>
      <c r="CM668">
        <v>1</v>
      </c>
      <c r="CN668">
        <v>0</v>
      </c>
      <c r="CO668">
        <v>0</v>
      </c>
      <c r="CP668">
        <v>0</v>
      </c>
      <c r="CQ668">
        <v>0</v>
      </c>
    </row>
    <row r="669" spans="1:95" hidden="1">
      <c r="A669" t="s">
        <v>5145</v>
      </c>
      <c r="B669" t="s">
        <v>904</v>
      </c>
      <c r="C669" t="s">
        <v>904</v>
      </c>
      <c r="D669" t="s">
        <v>904</v>
      </c>
      <c r="E669" t="s">
        <v>146</v>
      </c>
      <c r="F669" t="s">
        <v>5146</v>
      </c>
      <c r="G669">
        <v>0</v>
      </c>
      <c r="H669">
        <v>0</v>
      </c>
      <c r="I669">
        <f t="shared" si="10"/>
        <v>0</v>
      </c>
      <c r="J669">
        <v>-32</v>
      </c>
      <c r="K669">
        <v>116</v>
      </c>
      <c r="M669" t="s">
        <v>5126</v>
      </c>
      <c r="O669" t="s">
        <v>5147</v>
      </c>
      <c r="P669" t="s">
        <v>635</v>
      </c>
      <c r="R669" t="s">
        <v>636</v>
      </c>
      <c r="S669" t="s">
        <v>5148</v>
      </c>
      <c r="T669" t="s">
        <v>5149</v>
      </c>
      <c r="U669" t="s">
        <v>4713</v>
      </c>
      <c r="X669" t="s">
        <v>1007</v>
      </c>
      <c r="Y669" t="s">
        <v>4630</v>
      </c>
      <c r="Z669" t="s">
        <v>307</v>
      </c>
      <c r="AB669" t="s">
        <v>5150</v>
      </c>
      <c r="AC669" t="s">
        <v>124</v>
      </c>
      <c r="AD669" t="s">
        <v>5151</v>
      </c>
      <c r="AE669">
        <v>0</v>
      </c>
      <c r="AL669" t="s">
        <v>5151</v>
      </c>
      <c r="AP669" t="s">
        <v>5152</v>
      </c>
      <c r="AQ669">
        <v>0</v>
      </c>
      <c r="AS669">
        <v>0</v>
      </c>
      <c r="AT669">
        <v>0</v>
      </c>
      <c r="AU669" t="s">
        <v>267</v>
      </c>
      <c r="AV669" t="s">
        <v>4863</v>
      </c>
      <c r="AW669">
        <v>11000000</v>
      </c>
      <c r="AZ669">
        <v>0</v>
      </c>
      <c r="BC669">
        <v>0</v>
      </c>
      <c r="BD669" t="s">
        <v>4863</v>
      </c>
      <c r="BE669" t="s">
        <v>5153</v>
      </c>
      <c r="BF669" t="s">
        <v>4492</v>
      </c>
      <c r="BO669">
        <v>0</v>
      </c>
      <c r="BP669">
        <v>0</v>
      </c>
      <c r="BQ669">
        <v>0</v>
      </c>
      <c r="BR669">
        <v>0</v>
      </c>
      <c r="BS669">
        <v>1</v>
      </c>
      <c r="BT669">
        <v>1</v>
      </c>
      <c r="BU669">
        <v>1</v>
      </c>
      <c r="BV669">
        <v>0</v>
      </c>
      <c r="BW669">
        <v>0</v>
      </c>
      <c r="BX669">
        <v>0</v>
      </c>
      <c r="BY669">
        <v>0</v>
      </c>
      <c r="BZ669">
        <v>0</v>
      </c>
      <c r="CA669">
        <v>0</v>
      </c>
      <c r="CB669">
        <v>0</v>
      </c>
      <c r="CC669">
        <v>1</v>
      </c>
      <c r="CD669">
        <v>0</v>
      </c>
      <c r="CE669">
        <v>0</v>
      </c>
      <c r="CF669">
        <v>0</v>
      </c>
      <c r="CG669">
        <v>1</v>
      </c>
      <c r="CH669">
        <v>1</v>
      </c>
      <c r="CI669">
        <v>1</v>
      </c>
      <c r="CJ669">
        <v>0</v>
      </c>
      <c r="CK669">
        <v>0</v>
      </c>
      <c r="CL669">
        <v>0</v>
      </c>
      <c r="CM669">
        <v>0</v>
      </c>
      <c r="CN669">
        <v>0</v>
      </c>
      <c r="CO669">
        <v>0</v>
      </c>
      <c r="CP669">
        <v>0</v>
      </c>
      <c r="CQ669">
        <v>0</v>
      </c>
    </row>
    <row r="670" spans="1:95" hidden="1">
      <c r="A670" t="s">
        <v>5154</v>
      </c>
      <c r="B670" t="s">
        <v>904</v>
      </c>
      <c r="C670" t="s">
        <v>904</v>
      </c>
      <c r="D670" t="s">
        <v>826</v>
      </c>
      <c r="E670" t="s">
        <v>146</v>
      </c>
      <c r="F670" t="s">
        <v>5155</v>
      </c>
      <c r="G670">
        <v>1500</v>
      </c>
      <c r="H670">
        <v>0.33</v>
      </c>
      <c r="I670">
        <f t="shared" si="10"/>
        <v>495</v>
      </c>
      <c r="J670">
        <v>33.499621300000001</v>
      </c>
      <c r="K670">
        <v>126.53</v>
      </c>
      <c r="M670" t="s">
        <v>5156</v>
      </c>
      <c r="O670" t="s">
        <v>5157</v>
      </c>
      <c r="P670" t="s">
        <v>5158</v>
      </c>
      <c r="R670" t="s">
        <v>1364</v>
      </c>
      <c r="S670" t="s">
        <v>5159</v>
      </c>
      <c r="T670" t="s">
        <v>5160</v>
      </c>
      <c r="X670" t="s">
        <v>1007</v>
      </c>
      <c r="Y670" t="s">
        <v>1854</v>
      </c>
      <c r="Z670" t="s">
        <v>599</v>
      </c>
      <c r="AB670" t="s">
        <v>5161</v>
      </c>
      <c r="AC670" t="s">
        <v>112</v>
      </c>
      <c r="AD670" t="s">
        <v>1854</v>
      </c>
      <c r="AE670">
        <v>0</v>
      </c>
      <c r="AH670" t="s">
        <v>1267</v>
      </c>
      <c r="AI670" t="s">
        <v>4358</v>
      </c>
      <c r="AJ670" t="s">
        <v>5162</v>
      </c>
      <c r="AQ670">
        <v>0</v>
      </c>
      <c r="AS670">
        <v>0</v>
      </c>
      <c r="AT670">
        <v>0</v>
      </c>
      <c r="AW670">
        <v>0</v>
      </c>
      <c r="AZ670">
        <v>0</v>
      </c>
      <c r="BC670">
        <v>0</v>
      </c>
      <c r="BO670">
        <v>0</v>
      </c>
      <c r="BP670">
        <v>0</v>
      </c>
      <c r="BQ670">
        <v>0</v>
      </c>
      <c r="BR670">
        <v>0</v>
      </c>
      <c r="BS670">
        <v>0</v>
      </c>
      <c r="BT670">
        <v>0</v>
      </c>
      <c r="BU670">
        <v>1</v>
      </c>
      <c r="BV670">
        <v>0</v>
      </c>
      <c r="BW670">
        <v>0</v>
      </c>
      <c r="BX670">
        <v>0</v>
      </c>
      <c r="BY670">
        <v>0</v>
      </c>
      <c r="BZ670">
        <v>0</v>
      </c>
      <c r="CA670">
        <v>0</v>
      </c>
      <c r="CB670">
        <v>0</v>
      </c>
      <c r="CC670">
        <v>1</v>
      </c>
      <c r="CD670">
        <v>0</v>
      </c>
      <c r="CE670">
        <v>1</v>
      </c>
      <c r="CF670">
        <v>0</v>
      </c>
      <c r="CG670">
        <v>1</v>
      </c>
      <c r="CH670">
        <v>1</v>
      </c>
      <c r="CI670">
        <v>1</v>
      </c>
      <c r="CJ670">
        <v>0</v>
      </c>
      <c r="CK670">
        <v>0</v>
      </c>
      <c r="CL670">
        <v>0</v>
      </c>
      <c r="CM670">
        <v>0</v>
      </c>
      <c r="CN670">
        <v>0</v>
      </c>
      <c r="CO670">
        <v>0</v>
      </c>
      <c r="CP670">
        <v>0</v>
      </c>
      <c r="CQ670">
        <v>0</v>
      </c>
    </row>
    <row r="671" spans="1:95" hidden="1">
      <c r="A671" t="s">
        <v>5163</v>
      </c>
      <c r="B671" t="s">
        <v>904</v>
      </c>
      <c r="C671" t="s">
        <v>904</v>
      </c>
      <c r="D671" t="s">
        <v>826</v>
      </c>
      <c r="E671" t="s">
        <v>146</v>
      </c>
      <c r="F671" t="s">
        <v>5164</v>
      </c>
      <c r="G671">
        <v>1000</v>
      </c>
      <c r="H671">
        <v>2.5</v>
      </c>
      <c r="I671">
        <f t="shared" si="10"/>
        <v>2500</v>
      </c>
      <c r="J671">
        <v>-27.398524699999999</v>
      </c>
      <c r="K671">
        <v>116.41</v>
      </c>
      <c r="M671" t="s">
        <v>5156</v>
      </c>
      <c r="O671" t="s">
        <v>5165</v>
      </c>
      <c r="P671" t="s">
        <v>635</v>
      </c>
      <c r="Q671">
        <v>6635</v>
      </c>
      <c r="R671" t="s">
        <v>636</v>
      </c>
      <c r="S671" t="s">
        <v>5166</v>
      </c>
      <c r="T671" t="s">
        <v>1445</v>
      </c>
      <c r="X671" t="s">
        <v>1007</v>
      </c>
      <c r="AB671" t="s">
        <v>5167</v>
      </c>
      <c r="AC671" t="s">
        <v>124</v>
      </c>
      <c r="AD671" t="s">
        <v>5168</v>
      </c>
      <c r="AE671">
        <v>0</v>
      </c>
      <c r="AH671" t="s">
        <v>4862</v>
      </c>
      <c r="AJ671" t="s">
        <v>4862</v>
      </c>
      <c r="AM671" t="s">
        <v>4862</v>
      </c>
      <c r="AQ671">
        <v>0</v>
      </c>
      <c r="AS671">
        <v>0</v>
      </c>
      <c r="AT671">
        <v>0</v>
      </c>
      <c r="AW671">
        <v>0</v>
      </c>
      <c r="AZ671">
        <v>0</v>
      </c>
      <c r="BC671">
        <v>0</v>
      </c>
      <c r="BD671" t="s">
        <v>5168</v>
      </c>
      <c r="BE671" t="s">
        <v>5169</v>
      </c>
      <c r="BF671" t="s">
        <v>5170</v>
      </c>
      <c r="BO671">
        <v>0</v>
      </c>
      <c r="BP671">
        <v>0</v>
      </c>
      <c r="BQ671">
        <v>0</v>
      </c>
      <c r="BR671">
        <v>0</v>
      </c>
      <c r="BS671">
        <v>0</v>
      </c>
      <c r="BT671">
        <v>0</v>
      </c>
      <c r="BU671">
        <v>1</v>
      </c>
      <c r="BV671">
        <v>0</v>
      </c>
      <c r="BW671">
        <v>0</v>
      </c>
      <c r="BX671">
        <v>0</v>
      </c>
      <c r="BY671">
        <v>0</v>
      </c>
      <c r="BZ671">
        <v>0</v>
      </c>
      <c r="CA671">
        <v>0</v>
      </c>
      <c r="CB671">
        <v>0</v>
      </c>
      <c r="CC671">
        <v>1</v>
      </c>
      <c r="CD671">
        <v>0</v>
      </c>
      <c r="CE671">
        <v>1</v>
      </c>
      <c r="CF671">
        <v>0</v>
      </c>
      <c r="CG671">
        <v>1</v>
      </c>
      <c r="CH671">
        <v>1</v>
      </c>
      <c r="CI671">
        <v>1</v>
      </c>
      <c r="CJ671">
        <v>0</v>
      </c>
      <c r="CK671">
        <v>0</v>
      </c>
      <c r="CL671">
        <v>0</v>
      </c>
      <c r="CM671">
        <v>0</v>
      </c>
      <c r="CN671">
        <v>0</v>
      </c>
      <c r="CO671">
        <v>0</v>
      </c>
      <c r="CP671">
        <v>0</v>
      </c>
      <c r="CQ671">
        <v>0</v>
      </c>
    </row>
    <row r="672" spans="1:95" hidden="1">
      <c r="A672" t="s">
        <v>5171</v>
      </c>
      <c r="B672" t="s">
        <v>904</v>
      </c>
      <c r="C672" t="s">
        <v>826</v>
      </c>
      <c r="D672" t="s">
        <v>826</v>
      </c>
      <c r="E672" t="s">
        <v>190</v>
      </c>
      <c r="F672" t="s">
        <v>5172</v>
      </c>
      <c r="G672">
        <v>15000</v>
      </c>
      <c r="H672">
        <v>0</v>
      </c>
      <c r="I672">
        <f t="shared" si="10"/>
        <v>0</v>
      </c>
      <c r="J672">
        <v>51.536894799999999</v>
      </c>
      <c r="K672">
        <v>7.2</v>
      </c>
      <c r="M672" t="s">
        <v>116</v>
      </c>
      <c r="O672" t="s">
        <v>5173</v>
      </c>
      <c r="P672" t="s">
        <v>3203</v>
      </c>
      <c r="R672" t="s">
        <v>303</v>
      </c>
      <c r="S672" t="s">
        <v>5036</v>
      </c>
      <c r="T672" t="s">
        <v>5037</v>
      </c>
      <c r="U672" t="s">
        <v>5107</v>
      </c>
      <c r="X672" t="s">
        <v>1007</v>
      </c>
      <c r="Y672" t="s">
        <v>5038</v>
      </c>
      <c r="AA672" t="s">
        <v>93</v>
      </c>
      <c r="AB672" t="s">
        <v>5174</v>
      </c>
      <c r="AC672" t="s">
        <v>112</v>
      </c>
      <c r="AD672" t="s">
        <v>5038</v>
      </c>
      <c r="AE672">
        <v>0</v>
      </c>
      <c r="AH672" t="s">
        <v>1267</v>
      </c>
      <c r="AI672" t="s">
        <v>1213</v>
      </c>
      <c r="AM672" t="s">
        <v>1213</v>
      </c>
      <c r="AQ672">
        <v>0</v>
      </c>
      <c r="AS672">
        <v>0</v>
      </c>
      <c r="AT672">
        <v>0</v>
      </c>
      <c r="AW672">
        <v>0</v>
      </c>
      <c r="AZ672">
        <v>0</v>
      </c>
      <c r="BC672">
        <v>0</v>
      </c>
      <c r="BO672">
        <v>0</v>
      </c>
      <c r="BP672">
        <v>0</v>
      </c>
      <c r="BQ672">
        <v>0</v>
      </c>
      <c r="BR672">
        <v>0</v>
      </c>
      <c r="BS672">
        <v>0</v>
      </c>
      <c r="BT672">
        <v>0</v>
      </c>
      <c r="BU672">
        <v>0</v>
      </c>
      <c r="BV672">
        <v>0</v>
      </c>
      <c r="BW672">
        <v>0</v>
      </c>
      <c r="BX672">
        <v>0</v>
      </c>
      <c r="BY672">
        <v>1</v>
      </c>
      <c r="BZ672">
        <v>0</v>
      </c>
      <c r="CA672">
        <v>0</v>
      </c>
      <c r="CB672">
        <v>0</v>
      </c>
      <c r="CC672">
        <v>0</v>
      </c>
      <c r="CD672">
        <v>0</v>
      </c>
      <c r="CE672">
        <v>0</v>
      </c>
      <c r="CF672">
        <v>0</v>
      </c>
      <c r="CG672">
        <v>0</v>
      </c>
      <c r="CH672">
        <v>0</v>
      </c>
      <c r="CI672">
        <v>0</v>
      </c>
      <c r="CJ672">
        <v>0</v>
      </c>
      <c r="CK672">
        <v>0</v>
      </c>
      <c r="CL672">
        <v>0</v>
      </c>
      <c r="CM672">
        <v>0</v>
      </c>
      <c r="CN672">
        <v>0</v>
      </c>
      <c r="CO672">
        <v>0</v>
      </c>
      <c r="CP672">
        <v>0</v>
      </c>
      <c r="CQ672">
        <v>0</v>
      </c>
    </row>
    <row r="673" spans="1:95" hidden="1">
      <c r="A673" t="s">
        <v>5175</v>
      </c>
      <c r="B673" t="s">
        <v>904</v>
      </c>
      <c r="C673" t="s">
        <v>904</v>
      </c>
      <c r="D673" t="s">
        <v>826</v>
      </c>
      <c r="E673" t="s">
        <v>146</v>
      </c>
      <c r="F673" t="s">
        <v>5176</v>
      </c>
      <c r="G673">
        <v>13000</v>
      </c>
      <c r="H673">
        <v>1</v>
      </c>
      <c r="I673">
        <f t="shared" si="10"/>
        <v>13000</v>
      </c>
      <c r="J673">
        <v>51.616619999999998</v>
      </c>
      <c r="K673">
        <v>7.47</v>
      </c>
      <c r="M673" t="s">
        <v>4846</v>
      </c>
      <c r="N673" t="s">
        <v>5177</v>
      </c>
      <c r="O673" t="s">
        <v>5178</v>
      </c>
      <c r="P673" t="s">
        <v>3203</v>
      </c>
      <c r="Q673">
        <v>44536</v>
      </c>
      <c r="R673" t="s">
        <v>303</v>
      </c>
      <c r="S673" t="s">
        <v>5179</v>
      </c>
      <c r="T673" t="s">
        <v>5130</v>
      </c>
      <c r="U673" t="s">
        <v>1040</v>
      </c>
      <c r="V673" t="s">
        <v>5130</v>
      </c>
      <c r="X673" t="s">
        <v>1053</v>
      </c>
      <c r="AC673" t="s">
        <v>95</v>
      </c>
      <c r="AD673" t="s">
        <v>5180</v>
      </c>
      <c r="AE673">
        <v>0</v>
      </c>
      <c r="AQ673">
        <v>10</v>
      </c>
      <c r="AS673">
        <v>0</v>
      </c>
      <c r="AT673">
        <v>0</v>
      </c>
      <c r="AW673">
        <v>0</v>
      </c>
      <c r="AZ673">
        <v>0</v>
      </c>
      <c r="BC673">
        <v>0</v>
      </c>
      <c r="BO673">
        <v>0</v>
      </c>
      <c r="BP673">
        <v>0</v>
      </c>
      <c r="BQ673">
        <v>0</v>
      </c>
      <c r="BR673">
        <v>0</v>
      </c>
      <c r="BS673">
        <v>1</v>
      </c>
      <c r="BT673">
        <v>0</v>
      </c>
      <c r="BU673">
        <v>1</v>
      </c>
      <c r="BV673">
        <v>0</v>
      </c>
      <c r="BW673">
        <v>0</v>
      </c>
      <c r="BX673">
        <v>0</v>
      </c>
      <c r="BY673">
        <v>1</v>
      </c>
      <c r="BZ673">
        <v>0</v>
      </c>
      <c r="CA673">
        <v>0</v>
      </c>
      <c r="CB673">
        <v>0</v>
      </c>
      <c r="CC673">
        <v>0</v>
      </c>
      <c r="CD673">
        <v>0</v>
      </c>
      <c r="CE673">
        <v>0</v>
      </c>
      <c r="CF673">
        <v>0</v>
      </c>
      <c r="CG673">
        <v>0</v>
      </c>
      <c r="CH673">
        <v>0</v>
      </c>
      <c r="CI673">
        <v>0</v>
      </c>
      <c r="CJ673">
        <v>0</v>
      </c>
      <c r="CK673">
        <v>0</v>
      </c>
      <c r="CL673">
        <v>0</v>
      </c>
      <c r="CM673">
        <v>0</v>
      </c>
      <c r="CN673">
        <v>0</v>
      </c>
      <c r="CO673">
        <v>0</v>
      </c>
      <c r="CP673">
        <v>0</v>
      </c>
      <c r="CQ673">
        <v>0</v>
      </c>
    </row>
    <row r="674" spans="1:95" hidden="1">
      <c r="A674" t="s">
        <v>5181</v>
      </c>
      <c r="B674" t="s">
        <v>904</v>
      </c>
      <c r="C674" t="s">
        <v>904</v>
      </c>
      <c r="D674" t="s">
        <v>826</v>
      </c>
      <c r="E674" t="s">
        <v>190</v>
      </c>
      <c r="F674" t="s">
        <v>5182</v>
      </c>
      <c r="G674">
        <v>4000</v>
      </c>
      <c r="H674">
        <v>2</v>
      </c>
      <c r="I674">
        <f t="shared" si="10"/>
        <v>8000</v>
      </c>
      <c r="J674">
        <v>33.965929000000003</v>
      </c>
      <c r="K674">
        <v>-117.67</v>
      </c>
      <c r="M674" t="s">
        <v>5183</v>
      </c>
      <c r="N674" t="s">
        <v>5184</v>
      </c>
      <c r="O674" t="s">
        <v>5185</v>
      </c>
      <c r="P674" t="s">
        <v>214</v>
      </c>
      <c r="Q674">
        <v>91708</v>
      </c>
      <c r="R674" t="s">
        <v>107</v>
      </c>
      <c r="S674" t="s">
        <v>5186</v>
      </c>
      <c r="T674" t="s">
        <v>5037</v>
      </c>
      <c r="X674" t="s">
        <v>218</v>
      </c>
      <c r="Y674" t="s">
        <v>322</v>
      </c>
      <c r="Z674" t="s">
        <v>92</v>
      </c>
      <c r="AC674" t="s">
        <v>95</v>
      </c>
      <c r="AD674" t="s">
        <v>5187</v>
      </c>
      <c r="AE674">
        <v>0</v>
      </c>
      <c r="AH674" t="s">
        <v>4714</v>
      </c>
      <c r="AI674" t="s">
        <v>1229</v>
      </c>
      <c r="AL674" t="s">
        <v>1228</v>
      </c>
      <c r="AQ674">
        <v>0</v>
      </c>
      <c r="AR674" t="s">
        <v>5188</v>
      </c>
      <c r="AS674">
        <v>0</v>
      </c>
      <c r="AT674">
        <v>0</v>
      </c>
      <c r="AW674">
        <v>0</v>
      </c>
      <c r="AZ674">
        <v>0</v>
      </c>
      <c r="BC674">
        <v>0</v>
      </c>
      <c r="BO674">
        <v>0</v>
      </c>
      <c r="BP674">
        <v>0</v>
      </c>
      <c r="BQ674">
        <v>0</v>
      </c>
      <c r="BR674">
        <v>0</v>
      </c>
      <c r="BS674">
        <v>1</v>
      </c>
      <c r="BT674">
        <v>1</v>
      </c>
      <c r="BU674">
        <v>1</v>
      </c>
      <c r="BV674">
        <v>0</v>
      </c>
      <c r="BW674">
        <v>0</v>
      </c>
      <c r="BX674">
        <v>0</v>
      </c>
      <c r="BY674">
        <v>0</v>
      </c>
      <c r="BZ674">
        <v>0</v>
      </c>
      <c r="CA674">
        <v>0</v>
      </c>
      <c r="CB674">
        <v>0</v>
      </c>
      <c r="CC674">
        <v>0</v>
      </c>
      <c r="CD674">
        <v>0</v>
      </c>
      <c r="CE674">
        <v>1</v>
      </c>
      <c r="CF674">
        <v>0</v>
      </c>
      <c r="CG674">
        <v>1</v>
      </c>
      <c r="CH674">
        <v>1</v>
      </c>
      <c r="CI674">
        <v>0</v>
      </c>
      <c r="CJ674">
        <v>0</v>
      </c>
      <c r="CK674">
        <v>0</v>
      </c>
      <c r="CL674">
        <v>0</v>
      </c>
      <c r="CM674">
        <v>0</v>
      </c>
      <c r="CN674">
        <v>0</v>
      </c>
      <c r="CO674">
        <v>0</v>
      </c>
      <c r="CP674">
        <v>0</v>
      </c>
      <c r="CQ674">
        <v>0</v>
      </c>
    </row>
    <row r="675" spans="1:95" hidden="1">
      <c r="A675" t="s">
        <v>5189</v>
      </c>
      <c r="B675" t="s">
        <v>904</v>
      </c>
      <c r="C675" t="s">
        <v>904</v>
      </c>
      <c r="D675" t="s">
        <v>5110</v>
      </c>
      <c r="E675" t="s">
        <v>146</v>
      </c>
      <c r="F675" t="s">
        <v>5190</v>
      </c>
      <c r="G675">
        <v>20</v>
      </c>
      <c r="H675">
        <v>3.6</v>
      </c>
      <c r="I675">
        <f t="shared" si="10"/>
        <v>72</v>
      </c>
      <c r="J675">
        <v>34</v>
      </c>
      <c r="K675">
        <v>-118</v>
      </c>
      <c r="M675" t="s">
        <v>5191</v>
      </c>
      <c r="N675" t="s">
        <v>5192</v>
      </c>
      <c r="O675" t="s">
        <v>3884</v>
      </c>
      <c r="P675" t="s">
        <v>214</v>
      </c>
      <c r="Q675">
        <v>91730</v>
      </c>
      <c r="R675" t="s">
        <v>107</v>
      </c>
      <c r="S675" t="s">
        <v>5193</v>
      </c>
      <c r="U675" t="s">
        <v>5194</v>
      </c>
      <c r="X675" t="s">
        <v>218</v>
      </c>
      <c r="Y675" t="s">
        <v>322</v>
      </c>
      <c r="Z675" t="s">
        <v>92</v>
      </c>
      <c r="AA675" t="s">
        <v>164</v>
      </c>
      <c r="AC675" t="s">
        <v>124</v>
      </c>
      <c r="AD675" t="s">
        <v>5195</v>
      </c>
      <c r="AE675">
        <v>0</v>
      </c>
      <c r="AQ675">
        <v>0</v>
      </c>
      <c r="AR675" t="s">
        <v>5196</v>
      </c>
      <c r="AS675">
        <v>0</v>
      </c>
      <c r="AT675">
        <v>0</v>
      </c>
      <c r="AW675">
        <v>0</v>
      </c>
      <c r="AZ675">
        <v>0</v>
      </c>
      <c r="BC675">
        <v>0</v>
      </c>
      <c r="BO675">
        <v>0</v>
      </c>
      <c r="BP675">
        <v>1</v>
      </c>
      <c r="BQ675">
        <v>0</v>
      </c>
      <c r="BR675">
        <v>0</v>
      </c>
      <c r="BS675">
        <v>1</v>
      </c>
      <c r="BT675">
        <v>0</v>
      </c>
      <c r="BU675">
        <v>1</v>
      </c>
      <c r="BV675">
        <v>0</v>
      </c>
      <c r="BW675">
        <v>0</v>
      </c>
      <c r="BX675">
        <v>0</v>
      </c>
      <c r="BY675">
        <v>0</v>
      </c>
      <c r="BZ675">
        <v>0</v>
      </c>
      <c r="CA675">
        <v>0</v>
      </c>
      <c r="CB675">
        <v>0</v>
      </c>
      <c r="CC675">
        <v>1</v>
      </c>
      <c r="CD675">
        <v>0</v>
      </c>
      <c r="CE675">
        <v>0</v>
      </c>
      <c r="CF675">
        <v>0</v>
      </c>
      <c r="CG675">
        <v>0</v>
      </c>
      <c r="CH675">
        <v>0</v>
      </c>
      <c r="CI675">
        <v>1</v>
      </c>
      <c r="CJ675">
        <v>0</v>
      </c>
      <c r="CK675">
        <v>0</v>
      </c>
      <c r="CL675">
        <v>0</v>
      </c>
      <c r="CM675">
        <v>0</v>
      </c>
      <c r="CN675">
        <v>0</v>
      </c>
      <c r="CO675">
        <v>0</v>
      </c>
      <c r="CP675">
        <v>0</v>
      </c>
      <c r="CQ675">
        <v>0</v>
      </c>
    </row>
    <row r="676" spans="1:95" hidden="1">
      <c r="A676" t="s">
        <v>5197</v>
      </c>
      <c r="B676" t="s">
        <v>904</v>
      </c>
      <c r="C676" t="s">
        <v>904</v>
      </c>
      <c r="D676" t="s">
        <v>904</v>
      </c>
      <c r="E676" t="s">
        <v>146</v>
      </c>
      <c r="F676" t="s">
        <v>5198</v>
      </c>
      <c r="G676">
        <v>3000</v>
      </c>
      <c r="H676">
        <v>1.5</v>
      </c>
      <c r="I676">
        <f t="shared" si="10"/>
        <v>4500</v>
      </c>
      <c r="J676">
        <v>52.846971400000001</v>
      </c>
      <c r="K676">
        <v>9.23</v>
      </c>
      <c r="M676" t="s">
        <v>116</v>
      </c>
      <c r="O676" t="s">
        <v>5199</v>
      </c>
      <c r="P676" t="s">
        <v>1963</v>
      </c>
      <c r="Q676">
        <v>27313</v>
      </c>
      <c r="R676" t="s">
        <v>303</v>
      </c>
      <c r="S676" t="s">
        <v>5200</v>
      </c>
      <c r="T676" t="s">
        <v>1551</v>
      </c>
      <c r="U676" t="s">
        <v>1398</v>
      </c>
      <c r="X676" t="s">
        <v>1053</v>
      </c>
      <c r="Y676" t="s">
        <v>2414</v>
      </c>
      <c r="AC676" t="s">
        <v>112</v>
      </c>
      <c r="AD676" t="s">
        <v>2414</v>
      </c>
      <c r="AE676">
        <v>0</v>
      </c>
      <c r="AQ676">
        <v>0</v>
      </c>
      <c r="AS676">
        <v>0</v>
      </c>
      <c r="AT676">
        <v>0</v>
      </c>
      <c r="AW676">
        <v>0</v>
      </c>
      <c r="AZ676">
        <v>0</v>
      </c>
      <c r="BC676">
        <v>0</v>
      </c>
      <c r="BO676">
        <v>0</v>
      </c>
      <c r="BP676">
        <v>0</v>
      </c>
      <c r="BQ676">
        <v>0</v>
      </c>
      <c r="BR676">
        <v>0</v>
      </c>
      <c r="BS676">
        <v>0</v>
      </c>
      <c r="BT676">
        <v>0</v>
      </c>
      <c r="BU676">
        <v>0</v>
      </c>
      <c r="BV676">
        <v>0</v>
      </c>
      <c r="BW676">
        <v>0</v>
      </c>
      <c r="BX676">
        <v>0</v>
      </c>
      <c r="BY676">
        <v>1</v>
      </c>
      <c r="BZ676">
        <v>0</v>
      </c>
      <c r="CA676">
        <v>0</v>
      </c>
      <c r="CB676">
        <v>0</v>
      </c>
      <c r="CC676">
        <v>0</v>
      </c>
      <c r="CD676">
        <v>0</v>
      </c>
      <c r="CE676">
        <v>0</v>
      </c>
      <c r="CF676">
        <v>0</v>
      </c>
      <c r="CG676">
        <v>0</v>
      </c>
      <c r="CH676">
        <v>0</v>
      </c>
      <c r="CI676">
        <v>0</v>
      </c>
      <c r="CJ676">
        <v>0</v>
      </c>
      <c r="CK676">
        <v>0</v>
      </c>
      <c r="CL676">
        <v>0</v>
      </c>
      <c r="CM676">
        <v>0</v>
      </c>
      <c r="CN676">
        <v>0</v>
      </c>
      <c r="CO676">
        <v>0</v>
      </c>
      <c r="CP676">
        <v>0</v>
      </c>
      <c r="CQ676">
        <v>0</v>
      </c>
    </row>
    <row r="677" spans="1:95" hidden="1">
      <c r="A677" t="s">
        <v>5201</v>
      </c>
      <c r="B677" t="s">
        <v>904</v>
      </c>
      <c r="C677" t="s">
        <v>904</v>
      </c>
      <c r="D677" t="s">
        <v>826</v>
      </c>
      <c r="E677" t="s">
        <v>146</v>
      </c>
      <c r="F677" t="s">
        <v>5202</v>
      </c>
      <c r="G677">
        <v>15000</v>
      </c>
      <c r="H677">
        <v>1.5</v>
      </c>
      <c r="I677">
        <f t="shared" si="10"/>
        <v>22500</v>
      </c>
      <c r="J677">
        <v>51.610482900000001</v>
      </c>
      <c r="K677">
        <v>7.53</v>
      </c>
      <c r="M677" t="s">
        <v>116</v>
      </c>
      <c r="O677" t="s">
        <v>5178</v>
      </c>
      <c r="P677" t="s">
        <v>3203</v>
      </c>
      <c r="R677" t="s">
        <v>303</v>
      </c>
      <c r="S677" t="s">
        <v>5203</v>
      </c>
      <c r="T677" t="s">
        <v>5204</v>
      </c>
      <c r="U677" t="s">
        <v>3969</v>
      </c>
      <c r="V677" t="s">
        <v>4617</v>
      </c>
      <c r="X677" t="s">
        <v>1007</v>
      </c>
      <c r="Y677" t="s">
        <v>5038</v>
      </c>
      <c r="AB677" t="s">
        <v>5205</v>
      </c>
      <c r="AC677" t="s">
        <v>112</v>
      </c>
      <c r="AD677" t="s">
        <v>5038</v>
      </c>
      <c r="AE677">
        <v>0</v>
      </c>
      <c r="AH677" t="s">
        <v>1267</v>
      </c>
      <c r="AI677" t="s">
        <v>1213</v>
      </c>
      <c r="AM677" t="s">
        <v>1213</v>
      </c>
      <c r="AQ677">
        <v>0</v>
      </c>
      <c r="AS677">
        <v>0</v>
      </c>
      <c r="AT677">
        <v>0</v>
      </c>
      <c r="AW677">
        <v>0</v>
      </c>
      <c r="AZ677">
        <v>0</v>
      </c>
      <c r="BC677">
        <v>0</v>
      </c>
      <c r="BO677">
        <v>0</v>
      </c>
      <c r="BP677">
        <v>0</v>
      </c>
      <c r="BQ677">
        <v>0</v>
      </c>
      <c r="BR677">
        <v>0</v>
      </c>
      <c r="BS677">
        <v>0</v>
      </c>
      <c r="BT677">
        <v>0</v>
      </c>
      <c r="BU677">
        <v>0</v>
      </c>
      <c r="BV677">
        <v>0</v>
      </c>
      <c r="BW677">
        <v>0</v>
      </c>
      <c r="BX677">
        <v>0</v>
      </c>
      <c r="BY677">
        <v>1</v>
      </c>
      <c r="BZ677">
        <v>0</v>
      </c>
      <c r="CA677">
        <v>0</v>
      </c>
      <c r="CB677">
        <v>0</v>
      </c>
      <c r="CC677">
        <v>0</v>
      </c>
      <c r="CD677">
        <v>0</v>
      </c>
      <c r="CE677">
        <v>0</v>
      </c>
      <c r="CF677">
        <v>0</v>
      </c>
      <c r="CG677">
        <v>0</v>
      </c>
      <c r="CH677">
        <v>0</v>
      </c>
      <c r="CI677">
        <v>0</v>
      </c>
      <c r="CJ677">
        <v>0</v>
      </c>
      <c r="CK677">
        <v>0</v>
      </c>
      <c r="CL677">
        <v>0</v>
      </c>
      <c r="CM677">
        <v>0</v>
      </c>
      <c r="CN677">
        <v>0</v>
      </c>
      <c r="CO677">
        <v>0</v>
      </c>
      <c r="CP677">
        <v>0</v>
      </c>
      <c r="CQ677">
        <v>0</v>
      </c>
    </row>
    <row r="678" spans="1:95" hidden="1">
      <c r="A678" t="s">
        <v>5206</v>
      </c>
      <c r="B678" t="s">
        <v>904</v>
      </c>
      <c r="C678" t="s">
        <v>826</v>
      </c>
      <c r="D678" t="s">
        <v>826</v>
      </c>
      <c r="E678" t="s">
        <v>190</v>
      </c>
      <c r="F678" t="s">
        <v>5207</v>
      </c>
      <c r="G678">
        <v>15000</v>
      </c>
      <c r="H678">
        <v>1.5</v>
      </c>
      <c r="I678">
        <f t="shared" si="10"/>
        <v>22500</v>
      </c>
      <c r="J678">
        <v>51.527868900000001</v>
      </c>
      <c r="K678">
        <v>6.72</v>
      </c>
      <c r="M678" t="s">
        <v>116</v>
      </c>
      <c r="O678" t="s">
        <v>5208</v>
      </c>
      <c r="P678" t="s">
        <v>3203</v>
      </c>
      <c r="R678" t="s">
        <v>303</v>
      </c>
      <c r="S678" t="s">
        <v>5036</v>
      </c>
      <c r="T678" t="s">
        <v>5037</v>
      </c>
      <c r="U678" t="s">
        <v>5107</v>
      </c>
      <c r="X678" t="s">
        <v>1007</v>
      </c>
      <c r="Y678" t="s">
        <v>5038</v>
      </c>
      <c r="AA678" t="s">
        <v>93</v>
      </c>
      <c r="AB678" t="s">
        <v>5209</v>
      </c>
      <c r="AC678" t="s">
        <v>112</v>
      </c>
      <c r="AD678" t="s">
        <v>5038</v>
      </c>
      <c r="AE678">
        <v>0</v>
      </c>
      <c r="AH678" t="s">
        <v>1267</v>
      </c>
      <c r="AI678" t="s">
        <v>1213</v>
      </c>
      <c r="AM678" t="s">
        <v>1213</v>
      </c>
      <c r="AQ678">
        <v>0</v>
      </c>
      <c r="AR678" t="s">
        <v>1007</v>
      </c>
      <c r="AS678">
        <v>0</v>
      </c>
      <c r="AT678">
        <v>0</v>
      </c>
      <c r="AW678">
        <v>0</v>
      </c>
      <c r="AZ678">
        <v>0</v>
      </c>
      <c r="BC678">
        <v>0</v>
      </c>
      <c r="BO678">
        <v>0</v>
      </c>
      <c r="BP678">
        <v>0</v>
      </c>
      <c r="BQ678">
        <v>0</v>
      </c>
      <c r="BR678">
        <v>0</v>
      </c>
      <c r="BS678">
        <v>0</v>
      </c>
      <c r="BT678">
        <v>0</v>
      </c>
      <c r="BU678">
        <v>0</v>
      </c>
      <c r="BV678">
        <v>0</v>
      </c>
      <c r="BW678">
        <v>0</v>
      </c>
      <c r="BX678">
        <v>0</v>
      </c>
      <c r="BY678">
        <v>1</v>
      </c>
      <c r="BZ678">
        <v>0</v>
      </c>
      <c r="CA678">
        <v>0</v>
      </c>
      <c r="CB678">
        <v>0</v>
      </c>
      <c r="CC678">
        <v>0</v>
      </c>
      <c r="CD678">
        <v>0</v>
      </c>
      <c r="CE678">
        <v>0</v>
      </c>
      <c r="CF678">
        <v>0</v>
      </c>
      <c r="CG678">
        <v>0</v>
      </c>
      <c r="CH678">
        <v>0</v>
      </c>
      <c r="CI678">
        <v>0</v>
      </c>
      <c r="CJ678">
        <v>0</v>
      </c>
      <c r="CK678">
        <v>0</v>
      </c>
      <c r="CL678">
        <v>0</v>
      </c>
      <c r="CM678">
        <v>0</v>
      </c>
      <c r="CN678">
        <v>0</v>
      </c>
      <c r="CO678">
        <v>0</v>
      </c>
      <c r="CP678">
        <v>0</v>
      </c>
      <c r="CQ678">
        <v>0</v>
      </c>
    </row>
    <row r="679" spans="1:95" hidden="1">
      <c r="A679" t="s">
        <v>5210</v>
      </c>
      <c r="B679" t="s">
        <v>904</v>
      </c>
      <c r="C679" t="s">
        <v>826</v>
      </c>
      <c r="D679" t="s">
        <v>826</v>
      </c>
      <c r="E679" t="s">
        <v>190</v>
      </c>
      <c r="F679" t="s">
        <v>5207</v>
      </c>
      <c r="G679">
        <v>15000</v>
      </c>
      <c r="H679">
        <v>1.5</v>
      </c>
      <c r="I679">
        <f t="shared" si="10"/>
        <v>22500</v>
      </c>
      <c r="J679">
        <v>49.356022500000002</v>
      </c>
      <c r="K679">
        <v>7.26</v>
      </c>
      <c r="M679" t="s">
        <v>116</v>
      </c>
      <c r="O679" t="s">
        <v>5211</v>
      </c>
      <c r="P679" t="s">
        <v>1477</v>
      </c>
      <c r="R679" t="s">
        <v>303</v>
      </c>
      <c r="S679" t="s">
        <v>5036</v>
      </c>
      <c r="T679" t="s">
        <v>5037</v>
      </c>
      <c r="U679" t="s">
        <v>5107</v>
      </c>
      <c r="X679" t="s">
        <v>1007</v>
      </c>
      <c r="Y679" t="s">
        <v>5038</v>
      </c>
      <c r="AA679" t="s">
        <v>93</v>
      </c>
      <c r="AB679" t="s">
        <v>5212</v>
      </c>
      <c r="AC679" t="s">
        <v>112</v>
      </c>
      <c r="AD679" t="s">
        <v>5038</v>
      </c>
      <c r="AE679">
        <v>0</v>
      </c>
      <c r="AH679" t="s">
        <v>1267</v>
      </c>
      <c r="AI679" t="s">
        <v>1213</v>
      </c>
      <c r="AM679" t="s">
        <v>1213</v>
      </c>
      <c r="AQ679">
        <v>0</v>
      </c>
      <c r="AR679" t="s">
        <v>1007</v>
      </c>
      <c r="AS679">
        <v>0</v>
      </c>
      <c r="AT679">
        <v>0</v>
      </c>
      <c r="AW679">
        <v>0</v>
      </c>
      <c r="AZ679">
        <v>0</v>
      </c>
      <c r="BC679">
        <v>0</v>
      </c>
      <c r="BO679">
        <v>0</v>
      </c>
      <c r="BP679">
        <v>0</v>
      </c>
      <c r="BQ679">
        <v>0</v>
      </c>
      <c r="BR679">
        <v>0</v>
      </c>
      <c r="BS679">
        <v>0</v>
      </c>
      <c r="BT679">
        <v>0</v>
      </c>
      <c r="BU679">
        <v>0</v>
      </c>
      <c r="BV679">
        <v>0</v>
      </c>
      <c r="BW679">
        <v>0</v>
      </c>
      <c r="BX679">
        <v>0</v>
      </c>
      <c r="BY679">
        <v>1</v>
      </c>
      <c r="BZ679">
        <v>0</v>
      </c>
      <c r="CA679">
        <v>0</v>
      </c>
      <c r="CB679">
        <v>0</v>
      </c>
      <c r="CC679">
        <v>0</v>
      </c>
      <c r="CD679">
        <v>0</v>
      </c>
      <c r="CE679">
        <v>0</v>
      </c>
      <c r="CF679">
        <v>0</v>
      </c>
      <c r="CG679">
        <v>0</v>
      </c>
      <c r="CH679">
        <v>0</v>
      </c>
      <c r="CI679">
        <v>0</v>
      </c>
      <c r="CJ679">
        <v>0</v>
      </c>
      <c r="CK679">
        <v>0</v>
      </c>
      <c r="CL679">
        <v>0</v>
      </c>
      <c r="CM679">
        <v>0</v>
      </c>
      <c r="CN679">
        <v>0</v>
      </c>
      <c r="CO679">
        <v>0</v>
      </c>
      <c r="CP679">
        <v>0</v>
      </c>
      <c r="CQ679">
        <v>0</v>
      </c>
    </row>
    <row r="680" spans="1:95" hidden="1">
      <c r="A680" t="s">
        <v>5213</v>
      </c>
      <c r="B680" t="s">
        <v>904</v>
      </c>
      <c r="C680" t="s">
        <v>1313</v>
      </c>
      <c r="D680" t="s">
        <v>1112</v>
      </c>
      <c r="E680" t="s">
        <v>146</v>
      </c>
      <c r="F680" t="s">
        <v>5214</v>
      </c>
      <c r="G680">
        <v>30</v>
      </c>
      <c r="H680">
        <v>4.33</v>
      </c>
      <c r="I680">
        <f t="shared" si="10"/>
        <v>129.9</v>
      </c>
      <c r="J680">
        <v>49</v>
      </c>
      <c r="K680">
        <v>14</v>
      </c>
      <c r="M680" t="s">
        <v>5215</v>
      </c>
      <c r="O680" t="s">
        <v>5216</v>
      </c>
      <c r="P680" t="s">
        <v>5217</v>
      </c>
      <c r="R680" t="s">
        <v>557</v>
      </c>
      <c r="S680" t="s">
        <v>5218</v>
      </c>
      <c r="T680" t="s">
        <v>1653</v>
      </c>
      <c r="X680" t="s">
        <v>1007</v>
      </c>
      <c r="AB680" t="s">
        <v>5219</v>
      </c>
      <c r="AC680" t="s">
        <v>124</v>
      </c>
      <c r="AD680" t="s">
        <v>5213</v>
      </c>
      <c r="AE680">
        <v>0</v>
      </c>
      <c r="AH680" t="s">
        <v>5072</v>
      </c>
      <c r="AL680" t="s">
        <v>5220</v>
      </c>
      <c r="AQ680">
        <v>0</v>
      </c>
      <c r="AS680">
        <v>0</v>
      </c>
      <c r="AT680">
        <v>0</v>
      </c>
      <c r="AW680">
        <v>0</v>
      </c>
      <c r="AZ680">
        <v>0</v>
      </c>
      <c r="BC680">
        <v>0</v>
      </c>
      <c r="BO680">
        <v>0</v>
      </c>
      <c r="BP680">
        <v>0</v>
      </c>
      <c r="BQ680">
        <v>0</v>
      </c>
      <c r="BR680">
        <v>0</v>
      </c>
      <c r="BS680">
        <v>0</v>
      </c>
      <c r="BT680">
        <v>1</v>
      </c>
      <c r="BU680">
        <v>0</v>
      </c>
      <c r="BV680">
        <v>0</v>
      </c>
      <c r="BW680">
        <v>0</v>
      </c>
      <c r="BX680">
        <v>0</v>
      </c>
      <c r="BY680">
        <v>0</v>
      </c>
      <c r="BZ680">
        <v>1</v>
      </c>
      <c r="CA680">
        <v>0</v>
      </c>
      <c r="CB680">
        <v>0</v>
      </c>
      <c r="CC680">
        <v>0</v>
      </c>
      <c r="CD680">
        <v>1</v>
      </c>
      <c r="CE680">
        <v>0</v>
      </c>
      <c r="CF680">
        <v>0</v>
      </c>
      <c r="CG680">
        <v>0</v>
      </c>
      <c r="CH680">
        <v>0</v>
      </c>
      <c r="CI680">
        <v>1</v>
      </c>
      <c r="CJ680">
        <v>0</v>
      </c>
      <c r="CK680">
        <v>0</v>
      </c>
      <c r="CL680">
        <v>0</v>
      </c>
      <c r="CM680">
        <v>0</v>
      </c>
      <c r="CN680">
        <v>0</v>
      </c>
      <c r="CO680">
        <v>0</v>
      </c>
      <c r="CP680">
        <v>0</v>
      </c>
      <c r="CQ680">
        <v>0</v>
      </c>
    </row>
    <row r="681" spans="1:95" hidden="1">
      <c r="A681" t="s">
        <v>5221</v>
      </c>
      <c r="B681" t="s">
        <v>904</v>
      </c>
      <c r="C681" t="s">
        <v>826</v>
      </c>
      <c r="D681" t="s">
        <v>826</v>
      </c>
      <c r="E681" t="s">
        <v>146</v>
      </c>
      <c r="F681" t="s">
        <v>5222</v>
      </c>
      <c r="G681">
        <v>55</v>
      </c>
      <c r="H681">
        <v>2.8</v>
      </c>
      <c r="I681">
        <f t="shared" si="10"/>
        <v>154</v>
      </c>
      <c r="J681">
        <v>47</v>
      </c>
      <c r="K681">
        <v>8</v>
      </c>
      <c r="M681" t="s">
        <v>5223</v>
      </c>
      <c r="O681" t="s">
        <v>5224</v>
      </c>
      <c r="P681" t="s">
        <v>5225</v>
      </c>
      <c r="R681" t="s">
        <v>499</v>
      </c>
      <c r="S681" t="s">
        <v>5226</v>
      </c>
      <c r="T681" t="s">
        <v>5227</v>
      </c>
      <c r="U681" t="s">
        <v>5228</v>
      </c>
      <c r="V681" t="s">
        <v>3039</v>
      </c>
      <c r="X681" t="s">
        <v>1007</v>
      </c>
      <c r="Z681" t="s">
        <v>92</v>
      </c>
      <c r="AA681" t="s">
        <v>164</v>
      </c>
      <c r="AC681" t="s">
        <v>124</v>
      </c>
      <c r="AD681" t="s">
        <v>5229</v>
      </c>
      <c r="AE681">
        <v>0</v>
      </c>
      <c r="AH681" t="s">
        <v>5230</v>
      </c>
      <c r="AJ681" t="s">
        <v>5231</v>
      </c>
      <c r="AL681" t="s">
        <v>5231</v>
      </c>
      <c r="AQ681">
        <v>20</v>
      </c>
      <c r="AR681" t="s">
        <v>750</v>
      </c>
      <c r="AS681">
        <v>0</v>
      </c>
      <c r="AT681">
        <v>0</v>
      </c>
      <c r="AW681">
        <v>0</v>
      </c>
      <c r="AZ681">
        <v>0</v>
      </c>
      <c r="BC681">
        <v>0</v>
      </c>
      <c r="BO681">
        <v>0</v>
      </c>
      <c r="BP681">
        <v>0</v>
      </c>
      <c r="BQ681">
        <v>0</v>
      </c>
      <c r="BR681">
        <v>0</v>
      </c>
      <c r="BS681">
        <v>0</v>
      </c>
      <c r="BT681">
        <v>0</v>
      </c>
      <c r="BU681">
        <v>0</v>
      </c>
      <c r="BV681">
        <v>0</v>
      </c>
      <c r="BW681">
        <v>0</v>
      </c>
      <c r="BX681">
        <v>0</v>
      </c>
      <c r="BY681">
        <v>1</v>
      </c>
      <c r="BZ681">
        <v>0</v>
      </c>
      <c r="CA681">
        <v>0</v>
      </c>
      <c r="CB681">
        <v>0</v>
      </c>
      <c r="CC681">
        <v>1</v>
      </c>
      <c r="CD681">
        <v>0</v>
      </c>
      <c r="CE681">
        <v>0</v>
      </c>
      <c r="CF681">
        <v>1</v>
      </c>
      <c r="CG681">
        <v>0</v>
      </c>
      <c r="CH681">
        <v>1</v>
      </c>
      <c r="CI681">
        <v>0</v>
      </c>
      <c r="CJ681">
        <v>0</v>
      </c>
      <c r="CK681">
        <v>0</v>
      </c>
      <c r="CL681">
        <v>0</v>
      </c>
      <c r="CM681">
        <v>0</v>
      </c>
      <c r="CN681">
        <v>0</v>
      </c>
      <c r="CO681">
        <v>0</v>
      </c>
      <c r="CP681">
        <v>0</v>
      </c>
      <c r="CQ681">
        <v>1</v>
      </c>
    </row>
    <row r="682" spans="1:95" hidden="1">
      <c r="A682" t="s">
        <v>5232</v>
      </c>
      <c r="B682" t="s">
        <v>904</v>
      </c>
      <c r="C682" t="s">
        <v>1022</v>
      </c>
      <c r="D682" t="s">
        <v>1489</v>
      </c>
      <c r="E682" t="s">
        <v>146</v>
      </c>
      <c r="F682" t="s">
        <v>5233</v>
      </c>
      <c r="G682">
        <v>20</v>
      </c>
      <c r="H682">
        <v>4</v>
      </c>
      <c r="I682">
        <f t="shared" si="10"/>
        <v>80</v>
      </c>
      <c r="J682">
        <v>52</v>
      </c>
      <c r="K682">
        <v>14</v>
      </c>
      <c r="M682" t="s">
        <v>104</v>
      </c>
      <c r="N682" t="s">
        <v>5234</v>
      </c>
      <c r="O682" t="s">
        <v>5235</v>
      </c>
      <c r="P682" t="s">
        <v>303</v>
      </c>
      <c r="Q682">
        <v>12459</v>
      </c>
      <c r="R682" t="s">
        <v>303</v>
      </c>
      <c r="S682" t="s">
        <v>1478</v>
      </c>
      <c r="U682" t="s">
        <v>5236</v>
      </c>
      <c r="X682" t="s">
        <v>1007</v>
      </c>
      <c r="AC682" t="s">
        <v>124</v>
      </c>
      <c r="AD682" t="s">
        <v>1481</v>
      </c>
      <c r="AE682">
        <v>0</v>
      </c>
      <c r="AH682" t="s">
        <v>1494</v>
      </c>
      <c r="AI682" t="s">
        <v>5237</v>
      </c>
      <c r="AJ682" t="s">
        <v>5237</v>
      </c>
      <c r="AK682" t="s">
        <v>5237</v>
      </c>
      <c r="AL682" t="s">
        <v>5237</v>
      </c>
      <c r="AM682" t="s">
        <v>5237</v>
      </c>
      <c r="AQ682">
        <v>0</v>
      </c>
      <c r="AR682" t="s">
        <v>1007</v>
      </c>
      <c r="AS682">
        <v>0</v>
      </c>
      <c r="AT682">
        <v>0</v>
      </c>
      <c r="AW682">
        <v>0</v>
      </c>
      <c r="AZ682">
        <v>0</v>
      </c>
      <c r="BC682">
        <v>0</v>
      </c>
      <c r="BO682">
        <v>0</v>
      </c>
      <c r="BP682">
        <v>0</v>
      </c>
      <c r="BQ682">
        <v>0</v>
      </c>
      <c r="BR682">
        <v>0</v>
      </c>
      <c r="BS682">
        <v>0</v>
      </c>
      <c r="BT682">
        <v>0</v>
      </c>
      <c r="BU682">
        <v>0</v>
      </c>
      <c r="BV682">
        <v>0</v>
      </c>
      <c r="BW682">
        <v>0</v>
      </c>
      <c r="BX682">
        <v>0</v>
      </c>
      <c r="BY682">
        <v>0</v>
      </c>
      <c r="BZ682">
        <v>0</v>
      </c>
      <c r="CA682">
        <v>0</v>
      </c>
      <c r="CB682">
        <v>0</v>
      </c>
      <c r="CC682">
        <v>1</v>
      </c>
      <c r="CD682">
        <v>0</v>
      </c>
      <c r="CE682">
        <v>0</v>
      </c>
      <c r="CF682">
        <v>0</v>
      </c>
      <c r="CG682">
        <v>0</v>
      </c>
      <c r="CH682">
        <v>0</v>
      </c>
      <c r="CI682">
        <v>0</v>
      </c>
      <c r="CJ682">
        <v>0</v>
      </c>
      <c r="CK682">
        <v>0</v>
      </c>
      <c r="CL682">
        <v>0</v>
      </c>
      <c r="CM682">
        <v>0</v>
      </c>
      <c r="CN682">
        <v>0</v>
      </c>
      <c r="CO682">
        <v>0</v>
      </c>
      <c r="CP682">
        <v>0</v>
      </c>
      <c r="CQ682">
        <v>0</v>
      </c>
    </row>
    <row r="683" spans="1:95" hidden="1">
      <c r="A683" t="s">
        <v>5238</v>
      </c>
      <c r="B683" t="s">
        <v>904</v>
      </c>
      <c r="C683" t="s">
        <v>826</v>
      </c>
      <c r="D683" t="s">
        <v>826</v>
      </c>
      <c r="E683" t="s">
        <v>146</v>
      </c>
      <c r="F683" t="s">
        <v>5239</v>
      </c>
      <c r="G683">
        <v>36</v>
      </c>
      <c r="H683">
        <v>2</v>
      </c>
      <c r="I683">
        <f t="shared" si="10"/>
        <v>72</v>
      </c>
      <c r="J683">
        <v>21.3236186</v>
      </c>
      <c r="K683">
        <v>-157.88</v>
      </c>
      <c r="M683" t="s">
        <v>5240</v>
      </c>
      <c r="N683" t="s">
        <v>5241</v>
      </c>
      <c r="O683" t="s">
        <v>1193</v>
      </c>
      <c r="P683" t="s">
        <v>181</v>
      </c>
      <c r="Q683">
        <v>96819</v>
      </c>
      <c r="R683" t="s">
        <v>107</v>
      </c>
      <c r="S683" t="s">
        <v>5242</v>
      </c>
      <c r="T683" t="s">
        <v>5243</v>
      </c>
      <c r="X683" t="s">
        <v>1007</v>
      </c>
      <c r="Y683" t="s">
        <v>184</v>
      </c>
      <c r="Z683" t="s">
        <v>92</v>
      </c>
      <c r="AA683" t="s">
        <v>164</v>
      </c>
      <c r="AC683" t="s">
        <v>95</v>
      </c>
      <c r="AD683" t="s">
        <v>5244</v>
      </c>
      <c r="AE683">
        <v>0</v>
      </c>
      <c r="AH683" t="s">
        <v>5244</v>
      </c>
      <c r="AI683" t="s">
        <v>5244</v>
      </c>
      <c r="AJ683" t="s">
        <v>5244</v>
      </c>
      <c r="AQ683">
        <v>0</v>
      </c>
      <c r="AS683">
        <v>0</v>
      </c>
      <c r="AT683">
        <v>0</v>
      </c>
      <c r="AU683" t="s">
        <v>267</v>
      </c>
      <c r="AV683" t="s">
        <v>5245</v>
      </c>
      <c r="AW683">
        <v>0</v>
      </c>
      <c r="AX683" t="s">
        <v>4809</v>
      </c>
      <c r="AY683" t="s">
        <v>5246</v>
      </c>
      <c r="AZ683">
        <v>0</v>
      </c>
      <c r="BC683">
        <v>0</v>
      </c>
      <c r="BD683" t="s">
        <v>5246</v>
      </c>
      <c r="BE683" t="s">
        <v>5247</v>
      </c>
      <c r="BF683" t="s">
        <v>5248</v>
      </c>
      <c r="BO683">
        <v>0</v>
      </c>
      <c r="BP683">
        <v>1</v>
      </c>
      <c r="BQ683">
        <v>0</v>
      </c>
      <c r="BR683">
        <v>0</v>
      </c>
      <c r="BS683">
        <v>1</v>
      </c>
      <c r="BT683">
        <v>0</v>
      </c>
      <c r="BU683">
        <v>0</v>
      </c>
      <c r="BV683">
        <v>0</v>
      </c>
      <c r="BW683">
        <v>0</v>
      </c>
      <c r="BX683">
        <v>0</v>
      </c>
      <c r="BY683">
        <v>0</v>
      </c>
      <c r="BZ683">
        <v>0</v>
      </c>
      <c r="CA683">
        <v>0</v>
      </c>
      <c r="CB683">
        <v>0</v>
      </c>
      <c r="CC683">
        <v>0</v>
      </c>
      <c r="CD683">
        <v>0</v>
      </c>
      <c r="CE683">
        <v>0</v>
      </c>
      <c r="CF683">
        <v>0</v>
      </c>
      <c r="CG683">
        <v>1</v>
      </c>
      <c r="CH683">
        <v>0</v>
      </c>
      <c r="CI683">
        <v>0</v>
      </c>
      <c r="CJ683">
        <v>0</v>
      </c>
      <c r="CK683">
        <v>0</v>
      </c>
      <c r="CL683">
        <v>0</v>
      </c>
      <c r="CM683">
        <v>0</v>
      </c>
      <c r="CN683">
        <v>0</v>
      </c>
      <c r="CO683">
        <v>0</v>
      </c>
      <c r="CP683">
        <v>0</v>
      </c>
      <c r="CQ683">
        <v>0</v>
      </c>
    </row>
    <row r="684" spans="1:95" hidden="1">
      <c r="A684" t="s">
        <v>5249</v>
      </c>
      <c r="B684" t="s">
        <v>904</v>
      </c>
      <c r="C684" t="s">
        <v>826</v>
      </c>
      <c r="D684" t="s">
        <v>826</v>
      </c>
      <c r="E684" t="s">
        <v>13</v>
      </c>
      <c r="F684" t="s">
        <v>5250</v>
      </c>
      <c r="G684">
        <v>10</v>
      </c>
      <c r="H684">
        <v>1</v>
      </c>
      <c r="I684">
        <f t="shared" si="10"/>
        <v>10</v>
      </c>
      <c r="J684">
        <v>43.280822499999999</v>
      </c>
      <c r="K684">
        <v>-73</v>
      </c>
      <c r="M684" t="s">
        <v>5251</v>
      </c>
      <c r="N684" t="s">
        <v>5252</v>
      </c>
      <c r="O684" t="s">
        <v>5253</v>
      </c>
      <c r="P684" t="s">
        <v>1707</v>
      </c>
      <c r="Q684">
        <v>5253</v>
      </c>
      <c r="R684" t="s">
        <v>107</v>
      </c>
      <c r="S684" t="s">
        <v>5254</v>
      </c>
      <c r="T684" t="s">
        <v>5255</v>
      </c>
      <c r="U684" t="s">
        <v>1327</v>
      </c>
      <c r="X684" t="s">
        <v>394</v>
      </c>
      <c r="Y684" t="s">
        <v>2856</v>
      </c>
      <c r="AC684" t="s">
        <v>95</v>
      </c>
      <c r="AD684" t="s">
        <v>2856</v>
      </c>
      <c r="AE684">
        <v>0</v>
      </c>
      <c r="AH684" t="s">
        <v>5256</v>
      </c>
      <c r="AJ684" t="s">
        <v>5257</v>
      </c>
      <c r="AQ684">
        <v>0</v>
      </c>
      <c r="AS684">
        <v>0</v>
      </c>
      <c r="AT684">
        <v>0</v>
      </c>
      <c r="AW684">
        <v>0</v>
      </c>
      <c r="AZ684">
        <v>0</v>
      </c>
      <c r="BC684">
        <v>0</v>
      </c>
      <c r="BO684">
        <v>0</v>
      </c>
      <c r="BP684">
        <v>0</v>
      </c>
      <c r="BQ684">
        <v>0</v>
      </c>
      <c r="BR684">
        <v>0</v>
      </c>
      <c r="BS684">
        <v>1</v>
      </c>
      <c r="BT684">
        <v>1</v>
      </c>
      <c r="BU684">
        <v>0</v>
      </c>
      <c r="BV684">
        <v>0</v>
      </c>
      <c r="BW684">
        <v>0</v>
      </c>
      <c r="BX684">
        <v>0</v>
      </c>
      <c r="BY684">
        <v>0</v>
      </c>
      <c r="BZ684">
        <v>0</v>
      </c>
      <c r="CA684">
        <v>0</v>
      </c>
      <c r="CB684">
        <v>0</v>
      </c>
      <c r="CC684">
        <v>0</v>
      </c>
      <c r="CD684">
        <v>0</v>
      </c>
      <c r="CE684">
        <v>0</v>
      </c>
      <c r="CF684">
        <v>0</v>
      </c>
      <c r="CG684">
        <v>0</v>
      </c>
      <c r="CH684">
        <v>0</v>
      </c>
      <c r="CI684">
        <v>1</v>
      </c>
      <c r="CJ684">
        <v>0</v>
      </c>
      <c r="CK684">
        <v>0</v>
      </c>
      <c r="CL684">
        <v>0</v>
      </c>
      <c r="CM684">
        <v>0</v>
      </c>
      <c r="CN684">
        <v>0</v>
      </c>
      <c r="CO684">
        <v>0</v>
      </c>
      <c r="CP684">
        <v>0</v>
      </c>
      <c r="CQ684">
        <v>0</v>
      </c>
    </row>
    <row r="685" spans="1:95" hidden="1">
      <c r="A685" t="s">
        <v>5258</v>
      </c>
      <c r="B685" t="s">
        <v>904</v>
      </c>
      <c r="C685" t="s">
        <v>906</v>
      </c>
      <c r="D685" t="s">
        <v>906</v>
      </c>
      <c r="E685" t="s">
        <v>146</v>
      </c>
      <c r="F685" t="s">
        <v>5259</v>
      </c>
      <c r="G685">
        <v>3000</v>
      </c>
      <c r="H685">
        <v>0.67</v>
      </c>
      <c r="I685">
        <f t="shared" si="10"/>
        <v>2010.0000000000002</v>
      </c>
      <c r="J685">
        <v>21.9061111</v>
      </c>
      <c r="K685">
        <v>-159.59</v>
      </c>
      <c r="M685" t="s">
        <v>192</v>
      </c>
      <c r="O685" t="s">
        <v>5260</v>
      </c>
      <c r="P685" t="s">
        <v>181</v>
      </c>
      <c r="Q685">
        <v>96705</v>
      </c>
      <c r="R685" t="s">
        <v>107</v>
      </c>
      <c r="S685" t="s">
        <v>5261</v>
      </c>
      <c r="T685" t="s">
        <v>2053</v>
      </c>
      <c r="U685" t="s">
        <v>5262</v>
      </c>
      <c r="X685" t="s">
        <v>1007</v>
      </c>
      <c r="Y685" t="s">
        <v>5263</v>
      </c>
      <c r="Z685" t="s">
        <v>111</v>
      </c>
      <c r="AB685" t="s">
        <v>5264</v>
      </c>
      <c r="AC685" t="s">
        <v>112</v>
      </c>
      <c r="AD685" t="s">
        <v>5263</v>
      </c>
      <c r="AE685">
        <v>0</v>
      </c>
      <c r="AI685" t="s">
        <v>5265</v>
      </c>
      <c r="AJ685" t="s">
        <v>5266</v>
      </c>
      <c r="AQ685">
        <v>0</v>
      </c>
      <c r="AS685">
        <v>0</v>
      </c>
      <c r="AT685">
        <v>0</v>
      </c>
      <c r="AW685">
        <v>0</v>
      </c>
      <c r="AZ685">
        <v>0</v>
      </c>
      <c r="BC685">
        <v>0</v>
      </c>
      <c r="BO685">
        <v>0</v>
      </c>
      <c r="BP685">
        <v>0</v>
      </c>
      <c r="BQ685">
        <v>0</v>
      </c>
      <c r="BR685">
        <v>0</v>
      </c>
      <c r="BS685">
        <v>0</v>
      </c>
      <c r="BT685">
        <v>0</v>
      </c>
      <c r="BU685">
        <v>0</v>
      </c>
      <c r="BV685">
        <v>0</v>
      </c>
      <c r="BW685">
        <v>0</v>
      </c>
      <c r="BX685">
        <v>0</v>
      </c>
      <c r="BY685">
        <v>1</v>
      </c>
      <c r="BZ685">
        <v>0</v>
      </c>
      <c r="CA685">
        <v>0</v>
      </c>
      <c r="CB685">
        <v>0</v>
      </c>
      <c r="CC685">
        <v>0</v>
      </c>
      <c r="CD685">
        <v>0</v>
      </c>
      <c r="CE685">
        <v>0</v>
      </c>
      <c r="CF685">
        <v>0</v>
      </c>
      <c r="CG685">
        <v>0</v>
      </c>
      <c r="CH685">
        <v>0</v>
      </c>
      <c r="CI685">
        <v>0</v>
      </c>
      <c r="CJ685">
        <v>0</v>
      </c>
      <c r="CK685">
        <v>0</v>
      </c>
      <c r="CL685">
        <v>0</v>
      </c>
      <c r="CM685">
        <v>0</v>
      </c>
      <c r="CN685">
        <v>0</v>
      </c>
      <c r="CO685">
        <v>0</v>
      </c>
      <c r="CP685">
        <v>0</v>
      </c>
      <c r="CQ685">
        <v>1</v>
      </c>
    </row>
    <row r="686" spans="1:95" hidden="1">
      <c r="A686" t="s">
        <v>5267</v>
      </c>
      <c r="B686" t="s">
        <v>904</v>
      </c>
      <c r="C686" t="s">
        <v>1897</v>
      </c>
      <c r="D686" t="s">
        <v>1897</v>
      </c>
      <c r="E686" t="s">
        <v>146</v>
      </c>
      <c r="F686" t="s">
        <v>5268</v>
      </c>
      <c r="G686">
        <v>720</v>
      </c>
      <c r="H686">
        <v>0.7</v>
      </c>
      <c r="I686">
        <f t="shared" si="10"/>
        <v>503.99999999999994</v>
      </c>
      <c r="J686">
        <v>46.520805699999997</v>
      </c>
      <c r="K686">
        <v>6.58</v>
      </c>
      <c r="M686" t="s">
        <v>4352</v>
      </c>
      <c r="N686" t="s">
        <v>5269</v>
      </c>
      <c r="O686" t="s">
        <v>5270</v>
      </c>
      <c r="P686" t="s">
        <v>5271</v>
      </c>
      <c r="R686" t="s">
        <v>499</v>
      </c>
      <c r="S686" t="s">
        <v>5272</v>
      </c>
      <c r="T686" t="s">
        <v>5273</v>
      </c>
      <c r="U686" t="s">
        <v>5255</v>
      </c>
      <c r="X686" t="s">
        <v>1007</v>
      </c>
      <c r="Y686" t="s">
        <v>5274</v>
      </c>
      <c r="AB686" t="s">
        <v>5275</v>
      </c>
      <c r="AC686" t="s">
        <v>124</v>
      </c>
      <c r="AD686" t="s">
        <v>5276</v>
      </c>
      <c r="AE686">
        <v>0</v>
      </c>
      <c r="AH686" t="s">
        <v>5277</v>
      </c>
      <c r="AQ686">
        <v>0</v>
      </c>
      <c r="AS686">
        <v>0</v>
      </c>
      <c r="AT686">
        <v>0</v>
      </c>
      <c r="AU686" t="s">
        <v>248</v>
      </c>
      <c r="AV686" t="s">
        <v>5271</v>
      </c>
      <c r="AW686">
        <v>0</v>
      </c>
      <c r="AZ686">
        <v>0</v>
      </c>
      <c r="BC686">
        <v>0</v>
      </c>
      <c r="BD686" t="s">
        <v>5278</v>
      </c>
      <c r="BE686" t="s">
        <v>5279</v>
      </c>
      <c r="BF686" t="s">
        <v>5280</v>
      </c>
      <c r="BO686">
        <v>0</v>
      </c>
      <c r="BP686">
        <v>0</v>
      </c>
      <c r="BQ686">
        <v>0</v>
      </c>
      <c r="BR686">
        <v>0</v>
      </c>
      <c r="BS686">
        <v>0</v>
      </c>
      <c r="BT686">
        <v>0</v>
      </c>
      <c r="BU686">
        <v>0</v>
      </c>
      <c r="BV686">
        <v>0</v>
      </c>
      <c r="BW686">
        <v>0</v>
      </c>
      <c r="BX686">
        <v>0</v>
      </c>
      <c r="BY686">
        <v>0</v>
      </c>
      <c r="BZ686">
        <v>0</v>
      </c>
      <c r="CA686">
        <v>0</v>
      </c>
      <c r="CB686">
        <v>0</v>
      </c>
      <c r="CC686">
        <v>1</v>
      </c>
      <c r="CD686">
        <v>0</v>
      </c>
      <c r="CE686">
        <v>0</v>
      </c>
      <c r="CF686">
        <v>0</v>
      </c>
      <c r="CG686">
        <v>1</v>
      </c>
      <c r="CH686">
        <v>0</v>
      </c>
      <c r="CI686">
        <v>1</v>
      </c>
      <c r="CJ686">
        <v>0</v>
      </c>
      <c r="CK686">
        <v>0</v>
      </c>
      <c r="CL686">
        <v>0</v>
      </c>
      <c r="CM686">
        <v>0</v>
      </c>
      <c r="CN686">
        <v>0</v>
      </c>
      <c r="CO686">
        <v>0</v>
      </c>
      <c r="CP686">
        <v>0</v>
      </c>
      <c r="CQ686">
        <v>0</v>
      </c>
    </row>
    <row r="687" spans="1:95" hidden="1">
      <c r="A687" t="s">
        <v>5281</v>
      </c>
      <c r="B687" t="s">
        <v>904</v>
      </c>
      <c r="C687" t="s">
        <v>904</v>
      </c>
      <c r="D687" t="s">
        <v>904</v>
      </c>
      <c r="E687" t="s">
        <v>13</v>
      </c>
      <c r="F687" t="s">
        <v>5282</v>
      </c>
      <c r="G687">
        <v>0</v>
      </c>
      <c r="H687">
        <v>0</v>
      </c>
      <c r="I687">
        <f t="shared" si="10"/>
        <v>0</v>
      </c>
      <c r="J687">
        <v>20</v>
      </c>
      <c r="K687">
        <v>-156</v>
      </c>
      <c r="M687" t="s">
        <v>4839</v>
      </c>
      <c r="N687" t="s">
        <v>5283</v>
      </c>
      <c r="O687" t="s">
        <v>5284</v>
      </c>
      <c r="P687" t="s">
        <v>181</v>
      </c>
      <c r="Q687">
        <v>96740</v>
      </c>
      <c r="R687" t="s">
        <v>107</v>
      </c>
      <c r="S687" t="s">
        <v>5285</v>
      </c>
      <c r="T687" t="s">
        <v>5286</v>
      </c>
      <c r="X687" t="s">
        <v>1007</v>
      </c>
      <c r="AB687" t="s">
        <v>5287</v>
      </c>
      <c r="AC687" t="s">
        <v>124</v>
      </c>
      <c r="AD687" t="s">
        <v>5288</v>
      </c>
      <c r="AE687">
        <v>0</v>
      </c>
      <c r="AH687" t="s">
        <v>5289</v>
      </c>
      <c r="AL687" t="s">
        <v>5289</v>
      </c>
      <c r="AQ687">
        <v>20</v>
      </c>
      <c r="AR687" t="s">
        <v>5290</v>
      </c>
      <c r="AS687">
        <v>0</v>
      </c>
      <c r="AT687">
        <v>0</v>
      </c>
      <c r="AW687">
        <v>0</v>
      </c>
      <c r="AZ687">
        <v>0</v>
      </c>
      <c r="BC687">
        <v>0</v>
      </c>
      <c r="BO687">
        <v>0</v>
      </c>
      <c r="BP687">
        <v>0</v>
      </c>
      <c r="BQ687">
        <v>0</v>
      </c>
      <c r="BR687">
        <v>0</v>
      </c>
      <c r="BS687">
        <v>0</v>
      </c>
      <c r="BT687">
        <v>0</v>
      </c>
      <c r="BU687">
        <v>0</v>
      </c>
      <c r="BV687">
        <v>0</v>
      </c>
      <c r="BW687">
        <v>0</v>
      </c>
      <c r="BX687">
        <v>0</v>
      </c>
      <c r="BY687">
        <v>0</v>
      </c>
      <c r="BZ687">
        <v>0</v>
      </c>
      <c r="CA687">
        <v>0</v>
      </c>
      <c r="CB687">
        <v>0</v>
      </c>
      <c r="CC687">
        <v>1</v>
      </c>
      <c r="CD687">
        <v>0</v>
      </c>
      <c r="CE687">
        <v>0</v>
      </c>
      <c r="CF687">
        <v>0</v>
      </c>
      <c r="CG687">
        <v>0</v>
      </c>
      <c r="CH687">
        <v>0</v>
      </c>
      <c r="CI687">
        <v>1</v>
      </c>
      <c r="CJ687">
        <v>0</v>
      </c>
      <c r="CK687">
        <v>0</v>
      </c>
      <c r="CL687">
        <v>0</v>
      </c>
      <c r="CM687">
        <v>0</v>
      </c>
      <c r="CN687">
        <v>0</v>
      </c>
      <c r="CO687">
        <v>0</v>
      </c>
      <c r="CP687">
        <v>0</v>
      </c>
      <c r="CQ687">
        <v>0</v>
      </c>
    </row>
    <row r="688" spans="1:95" hidden="1">
      <c r="A688" t="s">
        <v>5291</v>
      </c>
      <c r="B688" t="s">
        <v>904</v>
      </c>
      <c r="C688" t="s">
        <v>904</v>
      </c>
      <c r="D688" t="s">
        <v>826</v>
      </c>
      <c r="E688" t="s">
        <v>13</v>
      </c>
      <c r="F688" t="s">
        <v>5292</v>
      </c>
      <c r="G688">
        <v>20</v>
      </c>
      <c r="H688">
        <v>9.35</v>
      </c>
      <c r="I688">
        <f t="shared" si="10"/>
        <v>187</v>
      </c>
      <c r="J688">
        <v>25.0054482</v>
      </c>
      <c r="K688">
        <v>46.54</v>
      </c>
      <c r="M688" t="s">
        <v>5293</v>
      </c>
      <c r="O688" t="s">
        <v>5294</v>
      </c>
      <c r="P688" t="s">
        <v>5295</v>
      </c>
      <c r="R688" t="s">
        <v>5296</v>
      </c>
      <c r="S688" t="s">
        <v>5297</v>
      </c>
      <c r="T688" t="s">
        <v>5149</v>
      </c>
      <c r="X688" t="s">
        <v>1007</v>
      </c>
      <c r="AC688" t="s">
        <v>124</v>
      </c>
      <c r="AD688" t="s">
        <v>5298</v>
      </c>
      <c r="AE688">
        <v>0</v>
      </c>
      <c r="AH688" t="s">
        <v>1690</v>
      </c>
      <c r="AQ688">
        <v>0</v>
      </c>
      <c r="AS688">
        <v>0</v>
      </c>
      <c r="AT688">
        <v>0</v>
      </c>
      <c r="AW688">
        <v>0</v>
      </c>
      <c r="AZ688">
        <v>0</v>
      </c>
      <c r="BC688">
        <v>0</v>
      </c>
      <c r="BO688">
        <v>0</v>
      </c>
      <c r="BP688">
        <v>0</v>
      </c>
      <c r="BQ688">
        <v>0</v>
      </c>
      <c r="BR688">
        <v>0</v>
      </c>
      <c r="BS688">
        <v>0</v>
      </c>
      <c r="BT688">
        <v>0</v>
      </c>
      <c r="BU688">
        <v>0</v>
      </c>
      <c r="BV688">
        <v>0</v>
      </c>
      <c r="BW688">
        <v>0</v>
      </c>
      <c r="BX688">
        <v>0</v>
      </c>
      <c r="BY688">
        <v>0</v>
      </c>
      <c r="BZ688">
        <v>0</v>
      </c>
      <c r="CA688">
        <v>0</v>
      </c>
      <c r="CB688">
        <v>1</v>
      </c>
      <c r="CC688">
        <v>1</v>
      </c>
      <c r="CD688">
        <v>0</v>
      </c>
      <c r="CE688">
        <v>0</v>
      </c>
      <c r="CF688">
        <v>0</v>
      </c>
      <c r="CG688">
        <v>1</v>
      </c>
      <c r="CH688">
        <v>0</v>
      </c>
      <c r="CI688">
        <v>1</v>
      </c>
      <c r="CJ688">
        <v>0</v>
      </c>
      <c r="CK688">
        <v>0</v>
      </c>
      <c r="CL688">
        <v>0</v>
      </c>
      <c r="CM688">
        <v>0</v>
      </c>
      <c r="CN688">
        <v>0</v>
      </c>
      <c r="CO688">
        <v>0</v>
      </c>
      <c r="CP688">
        <v>0</v>
      </c>
      <c r="CQ688">
        <v>0</v>
      </c>
    </row>
    <row r="689" spans="1:95" hidden="1">
      <c r="A689" t="s">
        <v>5299</v>
      </c>
      <c r="B689" t="s">
        <v>999</v>
      </c>
      <c r="C689" t="s">
        <v>5300</v>
      </c>
      <c r="D689" t="s">
        <v>5300</v>
      </c>
      <c r="E689" t="s">
        <v>190</v>
      </c>
      <c r="F689" t="s">
        <v>5301</v>
      </c>
      <c r="G689">
        <v>100000</v>
      </c>
      <c r="H689">
        <v>12</v>
      </c>
      <c r="I689">
        <f t="shared" si="10"/>
        <v>1200000</v>
      </c>
      <c r="J689">
        <v>-28.309276799999999</v>
      </c>
      <c r="K689">
        <v>23.11</v>
      </c>
      <c r="M689" t="s">
        <v>5302</v>
      </c>
      <c r="O689" t="s">
        <v>5303</v>
      </c>
      <c r="P689" t="s">
        <v>5304</v>
      </c>
      <c r="R689" t="s">
        <v>1343</v>
      </c>
      <c r="S689" t="s">
        <v>5305</v>
      </c>
      <c r="T689" t="s">
        <v>5306</v>
      </c>
      <c r="U689" t="s">
        <v>5307</v>
      </c>
      <c r="X689" t="s">
        <v>1007</v>
      </c>
      <c r="AB689" t="s">
        <v>5308</v>
      </c>
      <c r="AC689" t="s">
        <v>95</v>
      </c>
      <c r="AD689" t="s">
        <v>5309</v>
      </c>
      <c r="AE689">
        <v>0</v>
      </c>
      <c r="AH689" t="s">
        <v>5310</v>
      </c>
      <c r="AL689" t="s">
        <v>5309</v>
      </c>
      <c r="AP689" t="s">
        <v>5311</v>
      </c>
      <c r="AQ689">
        <v>30</v>
      </c>
      <c r="AR689" t="s">
        <v>5312</v>
      </c>
      <c r="AS689">
        <v>715000000</v>
      </c>
      <c r="AT689">
        <v>0</v>
      </c>
      <c r="AW689">
        <v>0</v>
      </c>
      <c r="AZ689">
        <v>0</v>
      </c>
      <c r="BC689">
        <v>0</v>
      </c>
      <c r="BO689">
        <v>0</v>
      </c>
      <c r="BP689">
        <v>0</v>
      </c>
      <c r="BQ689">
        <v>0</v>
      </c>
      <c r="BR689">
        <v>0</v>
      </c>
      <c r="BS689">
        <v>0</v>
      </c>
      <c r="BT689">
        <v>0</v>
      </c>
      <c r="BU689">
        <v>1</v>
      </c>
      <c r="BV689">
        <v>0</v>
      </c>
      <c r="BW689">
        <v>0</v>
      </c>
      <c r="BX689">
        <v>0</v>
      </c>
      <c r="BY689">
        <v>0</v>
      </c>
      <c r="BZ689">
        <v>0</v>
      </c>
      <c r="CA689">
        <v>0</v>
      </c>
      <c r="CB689">
        <v>0</v>
      </c>
      <c r="CC689">
        <v>0</v>
      </c>
      <c r="CD689">
        <v>0</v>
      </c>
      <c r="CE689">
        <v>0</v>
      </c>
      <c r="CF689">
        <v>0</v>
      </c>
      <c r="CG689">
        <v>0</v>
      </c>
      <c r="CH689">
        <v>1</v>
      </c>
      <c r="CI689">
        <v>1</v>
      </c>
      <c r="CJ689">
        <v>0</v>
      </c>
      <c r="CK689">
        <v>0</v>
      </c>
      <c r="CL689">
        <v>0</v>
      </c>
      <c r="CM689">
        <v>0</v>
      </c>
      <c r="CN689">
        <v>0</v>
      </c>
      <c r="CO689">
        <v>0</v>
      </c>
      <c r="CP689">
        <v>0</v>
      </c>
      <c r="CQ689">
        <v>0</v>
      </c>
    </row>
    <row r="690" spans="1:95" hidden="1">
      <c r="A690" t="s">
        <v>5313</v>
      </c>
      <c r="B690" t="s">
        <v>904</v>
      </c>
      <c r="C690" t="s">
        <v>826</v>
      </c>
      <c r="D690" t="s">
        <v>826</v>
      </c>
      <c r="E690" t="s">
        <v>13</v>
      </c>
      <c r="F690" t="s">
        <v>5314</v>
      </c>
      <c r="G690">
        <v>20000</v>
      </c>
      <c r="H690">
        <v>0</v>
      </c>
      <c r="I690">
        <f t="shared" si="10"/>
        <v>0</v>
      </c>
      <c r="J690">
        <v>30.585163999999999</v>
      </c>
      <c r="K690">
        <v>36.24</v>
      </c>
      <c r="M690" t="s">
        <v>5315</v>
      </c>
      <c r="O690" t="s">
        <v>5316</v>
      </c>
      <c r="P690" t="s">
        <v>5316</v>
      </c>
      <c r="R690" t="s">
        <v>5316</v>
      </c>
      <c r="S690" t="s">
        <v>5317</v>
      </c>
      <c r="T690" t="s">
        <v>5318</v>
      </c>
      <c r="X690" t="s">
        <v>1007</v>
      </c>
      <c r="Y690" t="s">
        <v>5319</v>
      </c>
      <c r="Z690" t="s">
        <v>123</v>
      </c>
      <c r="AC690" t="s">
        <v>95</v>
      </c>
      <c r="AD690" t="s">
        <v>5319</v>
      </c>
      <c r="AE690">
        <v>0</v>
      </c>
      <c r="AH690" t="s">
        <v>5061</v>
      </c>
      <c r="AQ690">
        <v>0</v>
      </c>
      <c r="AS690">
        <v>0</v>
      </c>
      <c r="AT690">
        <v>0</v>
      </c>
      <c r="AW690">
        <v>0</v>
      </c>
      <c r="AZ690">
        <v>0</v>
      </c>
      <c r="BC690">
        <v>0</v>
      </c>
      <c r="BO690">
        <v>0</v>
      </c>
      <c r="BP690">
        <v>0</v>
      </c>
      <c r="BQ690">
        <v>0</v>
      </c>
      <c r="BR690">
        <v>0</v>
      </c>
      <c r="BS690">
        <v>0</v>
      </c>
      <c r="BT690">
        <v>0</v>
      </c>
      <c r="BU690">
        <v>1</v>
      </c>
      <c r="BV690">
        <v>0</v>
      </c>
      <c r="BW690">
        <v>0</v>
      </c>
      <c r="BX690">
        <v>0</v>
      </c>
      <c r="BY690">
        <v>0</v>
      </c>
      <c r="BZ690">
        <v>1</v>
      </c>
      <c r="CA690">
        <v>1</v>
      </c>
      <c r="CB690">
        <v>0</v>
      </c>
      <c r="CC690">
        <v>0</v>
      </c>
      <c r="CD690">
        <v>0</v>
      </c>
      <c r="CE690">
        <v>0</v>
      </c>
      <c r="CF690">
        <v>0</v>
      </c>
      <c r="CG690">
        <v>1</v>
      </c>
      <c r="CH690">
        <v>1</v>
      </c>
      <c r="CI690">
        <v>0</v>
      </c>
      <c r="CJ690">
        <v>0</v>
      </c>
      <c r="CK690">
        <v>0</v>
      </c>
      <c r="CL690">
        <v>0</v>
      </c>
      <c r="CM690">
        <v>0</v>
      </c>
      <c r="CN690">
        <v>0</v>
      </c>
      <c r="CO690">
        <v>0</v>
      </c>
      <c r="CP690">
        <v>0</v>
      </c>
      <c r="CQ690">
        <v>0</v>
      </c>
    </row>
    <row r="691" spans="1:95" hidden="1">
      <c r="A691" t="s">
        <v>5320</v>
      </c>
      <c r="B691" t="s">
        <v>904</v>
      </c>
      <c r="C691" t="s">
        <v>904</v>
      </c>
      <c r="D691" t="s">
        <v>826</v>
      </c>
      <c r="E691" t="s">
        <v>146</v>
      </c>
      <c r="F691" t="s">
        <v>5321</v>
      </c>
      <c r="G691">
        <v>10000</v>
      </c>
      <c r="H691">
        <v>0</v>
      </c>
      <c r="I691">
        <f t="shared" si="10"/>
        <v>0</v>
      </c>
      <c r="J691">
        <v>15.508176600000001</v>
      </c>
      <c r="K691">
        <v>119.97</v>
      </c>
      <c r="M691" t="s">
        <v>5322</v>
      </c>
      <c r="O691" t="s">
        <v>5323</v>
      </c>
      <c r="P691" t="s">
        <v>5324</v>
      </c>
      <c r="R691" t="s">
        <v>2276</v>
      </c>
      <c r="S691" t="s">
        <v>5325</v>
      </c>
      <c r="T691" t="s">
        <v>5326</v>
      </c>
      <c r="U691" t="s">
        <v>4713</v>
      </c>
      <c r="V691" t="s">
        <v>5327</v>
      </c>
      <c r="X691" t="s">
        <v>1007</v>
      </c>
      <c r="Y691" t="s">
        <v>5061</v>
      </c>
      <c r="Z691" t="s">
        <v>92</v>
      </c>
      <c r="AB691" t="s">
        <v>5328</v>
      </c>
      <c r="AC691" t="s">
        <v>112</v>
      </c>
      <c r="AD691" t="s">
        <v>5061</v>
      </c>
      <c r="AE691">
        <v>0</v>
      </c>
      <c r="AH691" t="s">
        <v>3862</v>
      </c>
      <c r="AL691" t="s">
        <v>5329</v>
      </c>
      <c r="AQ691">
        <v>0</v>
      </c>
      <c r="AS691">
        <v>0</v>
      </c>
      <c r="AT691">
        <v>0</v>
      </c>
      <c r="AW691">
        <v>0</v>
      </c>
      <c r="AZ691">
        <v>0</v>
      </c>
      <c r="BC691">
        <v>0</v>
      </c>
      <c r="BO691">
        <v>0</v>
      </c>
      <c r="BP691">
        <v>0</v>
      </c>
      <c r="BQ691">
        <v>0</v>
      </c>
      <c r="BR691">
        <v>0</v>
      </c>
      <c r="BS691">
        <v>0</v>
      </c>
      <c r="BT691">
        <v>0</v>
      </c>
      <c r="BU691">
        <v>0</v>
      </c>
      <c r="BV691">
        <v>1</v>
      </c>
      <c r="BW691">
        <v>0</v>
      </c>
      <c r="BX691">
        <v>1</v>
      </c>
      <c r="BY691">
        <v>0</v>
      </c>
      <c r="BZ691">
        <v>0</v>
      </c>
      <c r="CA691">
        <v>0</v>
      </c>
      <c r="CB691">
        <v>0</v>
      </c>
      <c r="CC691">
        <v>0</v>
      </c>
      <c r="CD691">
        <v>0</v>
      </c>
      <c r="CE691">
        <v>0</v>
      </c>
      <c r="CF691">
        <v>0</v>
      </c>
      <c r="CG691">
        <v>0</v>
      </c>
      <c r="CH691">
        <v>0</v>
      </c>
      <c r="CI691">
        <v>0</v>
      </c>
      <c r="CJ691">
        <v>0</v>
      </c>
      <c r="CK691">
        <v>0</v>
      </c>
      <c r="CL691">
        <v>0</v>
      </c>
      <c r="CM691">
        <v>0</v>
      </c>
      <c r="CN691">
        <v>0</v>
      </c>
      <c r="CO691">
        <v>0</v>
      </c>
      <c r="CP691">
        <v>0</v>
      </c>
      <c r="CQ691">
        <v>0</v>
      </c>
    </row>
    <row r="692" spans="1:95" hidden="1">
      <c r="A692" t="s">
        <v>5330</v>
      </c>
      <c r="B692" t="s">
        <v>904</v>
      </c>
      <c r="C692" t="s">
        <v>826</v>
      </c>
      <c r="D692" t="s">
        <v>826</v>
      </c>
      <c r="E692" t="s">
        <v>190</v>
      </c>
      <c r="F692" t="s">
        <v>5331</v>
      </c>
      <c r="G692">
        <v>13000</v>
      </c>
      <c r="H692">
        <v>4</v>
      </c>
      <c r="I692">
        <f t="shared" si="10"/>
        <v>52000</v>
      </c>
      <c r="J692">
        <v>21.966107600000001</v>
      </c>
      <c r="K692">
        <v>-159.57</v>
      </c>
      <c r="M692" t="s">
        <v>4245</v>
      </c>
      <c r="O692" t="s">
        <v>5332</v>
      </c>
      <c r="P692" t="s">
        <v>181</v>
      </c>
      <c r="R692" t="s">
        <v>107</v>
      </c>
      <c r="S692" t="s">
        <v>5333</v>
      </c>
      <c r="T692" t="s">
        <v>5334</v>
      </c>
      <c r="U692" t="s">
        <v>1417</v>
      </c>
      <c r="X692" t="s">
        <v>1007</v>
      </c>
      <c r="Y692" t="s">
        <v>5263</v>
      </c>
      <c r="Z692" t="s">
        <v>111</v>
      </c>
      <c r="AC692" t="s">
        <v>95</v>
      </c>
      <c r="AD692" t="s">
        <v>1792</v>
      </c>
      <c r="AE692">
        <v>0</v>
      </c>
      <c r="AH692" t="s">
        <v>1076</v>
      </c>
      <c r="AJ692" t="s">
        <v>1792</v>
      </c>
      <c r="AQ692">
        <v>20</v>
      </c>
      <c r="AR692" t="s">
        <v>5335</v>
      </c>
      <c r="AS692">
        <v>0</v>
      </c>
      <c r="AT692">
        <v>0</v>
      </c>
      <c r="AW692">
        <v>0</v>
      </c>
      <c r="AZ692">
        <v>0</v>
      </c>
      <c r="BC692">
        <v>0</v>
      </c>
      <c r="BO692">
        <v>0</v>
      </c>
      <c r="BP692">
        <v>0</v>
      </c>
      <c r="BQ692">
        <v>0</v>
      </c>
      <c r="BR692">
        <v>0</v>
      </c>
      <c r="BS692">
        <v>0</v>
      </c>
      <c r="BT692">
        <v>0</v>
      </c>
      <c r="BU692">
        <v>1</v>
      </c>
      <c r="BV692">
        <v>0</v>
      </c>
      <c r="BW692">
        <v>0</v>
      </c>
      <c r="BX692">
        <v>0</v>
      </c>
      <c r="BY692">
        <v>0</v>
      </c>
      <c r="BZ692">
        <v>0</v>
      </c>
      <c r="CA692">
        <v>0</v>
      </c>
      <c r="CB692">
        <v>0</v>
      </c>
      <c r="CC692">
        <v>0</v>
      </c>
      <c r="CD692">
        <v>0</v>
      </c>
      <c r="CE692">
        <v>0</v>
      </c>
      <c r="CF692">
        <v>0</v>
      </c>
      <c r="CG692">
        <v>0</v>
      </c>
      <c r="CH692">
        <v>1</v>
      </c>
      <c r="CI692">
        <v>0</v>
      </c>
      <c r="CJ692">
        <v>0</v>
      </c>
      <c r="CK692">
        <v>0</v>
      </c>
      <c r="CL692">
        <v>0</v>
      </c>
      <c r="CM692">
        <v>0</v>
      </c>
      <c r="CN692">
        <v>0</v>
      </c>
      <c r="CO692">
        <v>0</v>
      </c>
      <c r="CP692">
        <v>0</v>
      </c>
      <c r="CQ692">
        <v>0</v>
      </c>
    </row>
    <row r="693" spans="1:95" hidden="1">
      <c r="A693" t="s">
        <v>5336</v>
      </c>
      <c r="B693" t="s">
        <v>904</v>
      </c>
      <c r="C693" t="s">
        <v>1313</v>
      </c>
      <c r="D693" t="s">
        <v>5110</v>
      </c>
      <c r="E693" t="s">
        <v>190</v>
      </c>
      <c r="F693" t="s">
        <v>5337</v>
      </c>
      <c r="G693">
        <v>25000</v>
      </c>
      <c r="H693">
        <v>4</v>
      </c>
      <c r="I693">
        <f t="shared" si="10"/>
        <v>100000</v>
      </c>
      <c r="J693">
        <v>51.160522700000001</v>
      </c>
      <c r="K693">
        <v>71.47</v>
      </c>
      <c r="M693" t="s">
        <v>5302</v>
      </c>
      <c r="O693" t="s">
        <v>5338</v>
      </c>
      <c r="P693" t="s">
        <v>5338</v>
      </c>
      <c r="R693" t="s">
        <v>5339</v>
      </c>
      <c r="S693" t="s">
        <v>5340</v>
      </c>
      <c r="T693" t="s">
        <v>4897</v>
      </c>
      <c r="X693" t="s">
        <v>1007</v>
      </c>
      <c r="Y693" t="s">
        <v>5341</v>
      </c>
      <c r="Z693" t="s">
        <v>123</v>
      </c>
      <c r="AC693" t="s">
        <v>112</v>
      </c>
      <c r="AD693" t="s">
        <v>5341</v>
      </c>
      <c r="AE693">
        <v>0</v>
      </c>
      <c r="AH693" t="s">
        <v>5342</v>
      </c>
      <c r="AQ693">
        <v>0</v>
      </c>
      <c r="AS693">
        <v>0</v>
      </c>
      <c r="AT693">
        <v>0</v>
      </c>
      <c r="AU693" t="s">
        <v>1133</v>
      </c>
      <c r="AV693" t="s">
        <v>5343</v>
      </c>
      <c r="AW693">
        <v>0</v>
      </c>
      <c r="AZ693">
        <v>0</v>
      </c>
      <c r="BC693">
        <v>0</v>
      </c>
      <c r="BO693">
        <v>0</v>
      </c>
      <c r="BP693">
        <v>0</v>
      </c>
      <c r="BQ693">
        <v>0</v>
      </c>
      <c r="BR693">
        <v>0</v>
      </c>
      <c r="BS693">
        <v>0</v>
      </c>
      <c r="BT693">
        <v>0</v>
      </c>
      <c r="BU693">
        <v>1</v>
      </c>
      <c r="BV693">
        <v>0</v>
      </c>
      <c r="BW693">
        <v>0</v>
      </c>
      <c r="BX693">
        <v>0</v>
      </c>
      <c r="BY693">
        <v>0</v>
      </c>
      <c r="BZ693">
        <v>0</v>
      </c>
      <c r="CA693">
        <v>0</v>
      </c>
      <c r="CB693">
        <v>0</v>
      </c>
      <c r="CC693">
        <v>0</v>
      </c>
      <c r="CD693">
        <v>0</v>
      </c>
      <c r="CE693">
        <v>0</v>
      </c>
      <c r="CF693">
        <v>0</v>
      </c>
      <c r="CG693">
        <v>0</v>
      </c>
      <c r="CH693">
        <v>1</v>
      </c>
      <c r="CI693">
        <v>1</v>
      </c>
      <c r="CJ693">
        <v>0</v>
      </c>
      <c r="CK693">
        <v>0</v>
      </c>
      <c r="CL693">
        <v>0</v>
      </c>
      <c r="CM693">
        <v>0</v>
      </c>
      <c r="CN693">
        <v>0</v>
      </c>
      <c r="CO693">
        <v>0</v>
      </c>
      <c r="CP693">
        <v>0</v>
      </c>
      <c r="CQ693">
        <v>0</v>
      </c>
    </row>
    <row r="694" spans="1:95" hidden="1">
      <c r="A694" t="s">
        <v>5344</v>
      </c>
      <c r="B694" t="s">
        <v>985</v>
      </c>
      <c r="C694" t="s">
        <v>986</v>
      </c>
      <c r="D694" t="s">
        <v>986</v>
      </c>
      <c r="E694" t="s">
        <v>190</v>
      </c>
      <c r="F694" t="s">
        <v>5345</v>
      </c>
      <c r="G694">
        <v>400000</v>
      </c>
      <c r="H694">
        <v>0</v>
      </c>
      <c r="I694">
        <f t="shared" si="10"/>
        <v>0</v>
      </c>
      <c r="J694">
        <v>46.457695000000001</v>
      </c>
      <c r="K694">
        <v>-110.31</v>
      </c>
      <c r="M694" t="s">
        <v>5346</v>
      </c>
      <c r="O694" t="s">
        <v>5347</v>
      </c>
      <c r="P694" t="s">
        <v>1235</v>
      </c>
      <c r="R694" t="s">
        <v>107</v>
      </c>
      <c r="S694" t="s">
        <v>5348</v>
      </c>
      <c r="T694" t="s">
        <v>5349</v>
      </c>
      <c r="X694" t="s">
        <v>1007</v>
      </c>
      <c r="AC694" t="s">
        <v>95</v>
      </c>
      <c r="AD694" t="s">
        <v>5350</v>
      </c>
      <c r="AE694">
        <v>0</v>
      </c>
      <c r="AH694" t="s">
        <v>2539</v>
      </c>
      <c r="AI694" t="s">
        <v>2539</v>
      </c>
      <c r="AL694" t="s">
        <v>5351</v>
      </c>
      <c r="AQ694">
        <v>0</v>
      </c>
      <c r="AS694">
        <v>0</v>
      </c>
      <c r="AT694">
        <v>0</v>
      </c>
      <c r="AW694">
        <v>0</v>
      </c>
      <c r="AZ694">
        <v>0</v>
      </c>
      <c r="BC694">
        <v>0</v>
      </c>
      <c r="BO694">
        <v>0</v>
      </c>
      <c r="BP694">
        <v>0</v>
      </c>
      <c r="BQ694">
        <v>0</v>
      </c>
      <c r="BR694">
        <v>0</v>
      </c>
      <c r="BS694">
        <v>0</v>
      </c>
      <c r="BT694">
        <v>0</v>
      </c>
      <c r="BU694">
        <v>0</v>
      </c>
      <c r="BV694">
        <v>0</v>
      </c>
      <c r="BW694">
        <v>0</v>
      </c>
      <c r="BX694">
        <v>0</v>
      </c>
      <c r="BY694">
        <v>1</v>
      </c>
      <c r="BZ694">
        <v>0</v>
      </c>
      <c r="CA694">
        <v>0</v>
      </c>
      <c r="CB694">
        <v>0</v>
      </c>
      <c r="CC694">
        <v>0</v>
      </c>
      <c r="CD694">
        <v>0</v>
      </c>
      <c r="CE694">
        <v>0</v>
      </c>
      <c r="CF694">
        <v>0</v>
      </c>
      <c r="CG694">
        <v>0</v>
      </c>
      <c r="CH694">
        <v>0</v>
      </c>
      <c r="CI694">
        <v>0</v>
      </c>
      <c r="CJ694">
        <v>0</v>
      </c>
      <c r="CK694">
        <v>1</v>
      </c>
      <c r="CL694">
        <v>1</v>
      </c>
      <c r="CM694">
        <v>0</v>
      </c>
      <c r="CN694">
        <v>0</v>
      </c>
      <c r="CO694">
        <v>0</v>
      </c>
      <c r="CP694">
        <v>0</v>
      </c>
      <c r="CQ694">
        <v>0</v>
      </c>
    </row>
    <row r="695" spans="1:95" hidden="1">
      <c r="A695" t="s">
        <v>5352</v>
      </c>
      <c r="B695" t="s">
        <v>904</v>
      </c>
      <c r="C695" t="s">
        <v>826</v>
      </c>
      <c r="D695" t="s">
        <v>826</v>
      </c>
      <c r="E695" t="s">
        <v>190</v>
      </c>
      <c r="F695" t="s">
        <v>5353</v>
      </c>
      <c r="G695">
        <v>500</v>
      </c>
      <c r="H695">
        <v>1.6</v>
      </c>
      <c r="I695">
        <f t="shared" si="10"/>
        <v>800</v>
      </c>
      <c r="J695">
        <v>40.712783700000003</v>
      </c>
      <c r="K695">
        <v>-74.010000000000005</v>
      </c>
      <c r="M695" t="s">
        <v>5354</v>
      </c>
      <c r="O695" t="s">
        <v>817</v>
      </c>
      <c r="P695" t="s">
        <v>817</v>
      </c>
      <c r="R695" t="s">
        <v>107</v>
      </c>
      <c r="S695" t="s">
        <v>5355</v>
      </c>
      <c r="T695" t="s">
        <v>5356</v>
      </c>
      <c r="U695" t="s">
        <v>3937</v>
      </c>
      <c r="X695" t="s">
        <v>819</v>
      </c>
      <c r="Y695" t="s">
        <v>4372</v>
      </c>
      <c r="Z695" t="s">
        <v>92</v>
      </c>
      <c r="AC695" t="s">
        <v>112</v>
      </c>
      <c r="AD695" t="s">
        <v>5357</v>
      </c>
      <c r="AE695">
        <v>0</v>
      </c>
      <c r="AQ695">
        <v>0</v>
      </c>
      <c r="AS695">
        <v>0</v>
      </c>
      <c r="AT695">
        <v>0</v>
      </c>
      <c r="AU695" t="s">
        <v>296</v>
      </c>
      <c r="AV695" t="s">
        <v>5358</v>
      </c>
      <c r="AW695">
        <v>0</v>
      </c>
      <c r="AZ695">
        <v>0</v>
      </c>
      <c r="BC695">
        <v>0</v>
      </c>
      <c r="BO695">
        <v>0</v>
      </c>
      <c r="BP695">
        <v>0</v>
      </c>
      <c r="BQ695">
        <v>0</v>
      </c>
      <c r="BR695">
        <v>0</v>
      </c>
      <c r="BS695">
        <v>0</v>
      </c>
      <c r="BT695">
        <v>0</v>
      </c>
      <c r="BU695">
        <v>0</v>
      </c>
      <c r="BV695">
        <v>0</v>
      </c>
      <c r="BW695">
        <v>0</v>
      </c>
      <c r="BX695">
        <v>0</v>
      </c>
      <c r="BY695">
        <v>0</v>
      </c>
      <c r="BZ695">
        <v>0</v>
      </c>
      <c r="CA695">
        <v>0</v>
      </c>
      <c r="CB695">
        <v>0</v>
      </c>
      <c r="CC695">
        <v>0</v>
      </c>
      <c r="CD695">
        <v>1</v>
      </c>
      <c r="CE695">
        <v>0</v>
      </c>
      <c r="CF695">
        <v>0</v>
      </c>
      <c r="CG695">
        <v>0</v>
      </c>
      <c r="CH695">
        <v>0</v>
      </c>
      <c r="CI695">
        <v>1</v>
      </c>
      <c r="CJ695">
        <v>0</v>
      </c>
      <c r="CK695">
        <v>0</v>
      </c>
      <c r="CL695">
        <v>0</v>
      </c>
      <c r="CM695">
        <v>0</v>
      </c>
      <c r="CN695">
        <v>0</v>
      </c>
      <c r="CO695">
        <v>1</v>
      </c>
      <c r="CP695">
        <v>0</v>
      </c>
      <c r="CQ695">
        <v>0</v>
      </c>
    </row>
    <row r="696" spans="1:95" hidden="1">
      <c r="A696" t="s">
        <v>5359</v>
      </c>
      <c r="B696" t="s">
        <v>904</v>
      </c>
      <c r="C696" t="s">
        <v>904</v>
      </c>
      <c r="D696" t="s">
        <v>904</v>
      </c>
      <c r="E696" t="s">
        <v>13</v>
      </c>
      <c r="F696" t="s">
        <v>5360</v>
      </c>
      <c r="G696">
        <v>10000</v>
      </c>
      <c r="H696">
        <v>0</v>
      </c>
      <c r="I696">
        <f t="shared" si="10"/>
        <v>0</v>
      </c>
      <c r="J696">
        <v>41</v>
      </c>
      <c r="K696">
        <v>-74</v>
      </c>
      <c r="M696" t="s">
        <v>5361</v>
      </c>
      <c r="O696" t="s">
        <v>5362</v>
      </c>
      <c r="P696" t="s">
        <v>817</v>
      </c>
      <c r="R696" t="s">
        <v>107</v>
      </c>
      <c r="S696" t="s">
        <v>5363</v>
      </c>
      <c r="T696" t="s">
        <v>5349</v>
      </c>
      <c r="X696" t="s">
        <v>819</v>
      </c>
      <c r="Y696" t="s">
        <v>4372</v>
      </c>
      <c r="Z696" t="s">
        <v>92</v>
      </c>
      <c r="AC696" t="s">
        <v>112</v>
      </c>
      <c r="AD696" t="s">
        <v>5364</v>
      </c>
      <c r="AE696">
        <v>0</v>
      </c>
      <c r="AQ696">
        <v>0</v>
      </c>
      <c r="AS696">
        <v>0</v>
      </c>
      <c r="AT696">
        <v>0</v>
      </c>
      <c r="AU696" t="s">
        <v>296</v>
      </c>
      <c r="AV696" t="s">
        <v>5365</v>
      </c>
      <c r="AW696">
        <v>100000</v>
      </c>
      <c r="AZ696">
        <v>0</v>
      </c>
      <c r="BC696">
        <v>0</v>
      </c>
      <c r="BO696">
        <v>0</v>
      </c>
      <c r="BP696">
        <v>0</v>
      </c>
      <c r="BQ696">
        <v>0</v>
      </c>
      <c r="BR696">
        <v>0</v>
      </c>
      <c r="BS696">
        <v>0</v>
      </c>
      <c r="BT696">
        <v>0</v>
      </c>
      <c r="BU696">
        <v>1</v>
      </c>
      <c r="BV696">
        <v>0</v>
      </c>
      <c r="BW696">
        <v>0</v>
      </c>
      <c r="BX696">
        <v>0</v>
      </c>
      <c r="BY696">
        <v>0</v>
      </c>
      <c r="BZ696">
        <v>0</v>
      </c>
      <c r="CA696">
        <v>0</v>
      </c>
      <c r="CB696">
        <v>0</v>
      </c>
      <c r="CC696">
        <v>1</v>
      </c>
      <c r="CD696">
        <v>0</v>
      </c>
      <c r="CE696">
        <v>0</v>
      </c>
      <c r="CF696">
        <v>0</v>
      </c>
      <c r="CG696">
        <v>0</v>
      </c>
      <c r="CH696">
        <v>1</v>
      </c>
      <c r="CI696">
        <v>0</v>
      </c>
      <c r="CJ696">
        <v>0</v>
      </c>
      <c r="CK696">
        <v>0</v>
      </c>
      <c r="CL696">
        <v>0</v>
      </c>
      <c r="CM696">
        <v>0</v>
      </c>
      <c r="CN696">
        <v>0</v>
      </c>
      <c r="CO696">
        <v>0</v>
      </c>
      <c r="CP696">
        <v>0</v>
      </c>
      <c r="CQ696">
        <v>0</v>
      </c>
    </row>
    <row r="697" spans="1:95" hidden="1">
      <c r="A697" t="s">
        <v>5366</v>
      </c>
      <c r="B697" t="s">
        <v>904</v>
      </c>
      <c r="C697" t="s">
        <v>904</v>
      </c>
      <c r="D697" t="s">
        <v>904</v>
      </c>
      <c r="E697" t="s">
        <v>146</v>
      </c>
      <c r="F697" t="s">
        <v>5367</v>
      </c>
      <c r="G697">
        <v>2800</v>
      </c>
      <c r="H697">
        <v>0</v>
      </c>
      <c r="I697">
        <f t="shared" si="10"/>
        <v>0</v>
      </c>
      <c r="J697">
        <v>21.269194599999999</v>
      </c>
      <c r="K697">
        <v>-157.80000000000001</v>
      </c>
      <c r="M697" t="s">
        <v>104</v>
      </c>
      <c r="N697" t="s">
        <v>5368</v>
      </c>
      <c r="O697" t="s">
        <v>1193</v>
      </c>
      <c r="P697" t="s">
        <v>181</v>
      </c>
      <c r="Q697">
        <v>96816</v>
      </c>
      <c r="R697" t="s">
        <v>107</v>
      </c>
      <c r="S697" t="s">
        <v>5369</v>
      </c>
      <c r="T697" t="s">
        <v>4957</v>
      </c>
      <c r="X697" t="s">
        <v>1007</v>
      </c>
      <c r="Y697" t="s">
        <v>184</v>
      </c>
      <c r="Z697" t="s">
        <v>92</v>
      </c>
      <c r="AC697" t="s">
        <v>95</v>
      </c>
      <c r="AD697" t="s">
        <v>1007</v>
      </c>
      <c r="AE697">
        <v>0</v>
      </c>
      <c r="AQ697">
        <v>0</v>
      </c>
      <c r="AS697">
        <v>0</v>
      </c>
      <c r="AT697">
        <v>0</v>
      </c>
      <c r="AW697">
        <v>0</v>
      </c>
      <c r="AZ697">
        <v>0</v>
      </c>
      <c r="BC697">
        <v>0</v>
      </c>
      <c r="BO697">
        <v>0</v>
      </c>
      <c r="BP697">
        <v>0</v>
      </c>
      <c r="BQ697">
        <v>0</v>
      </c>
      <c r="BR697">
        <v>0</v>
      </c>
      <c r="BS697">
        <v>0</v>
      </c>
      <c r="BT697">
        <v>0</v>
      </c>
      <c r="BU697">
        <v>0</v>
      </c>
      <c r="BV697">
        <v>0</v>
      </c>
      <c r="BW697">
        <v>0</v>
      </c>
      <c r="BX697">
        <v>0</v>
      </c>
      <c r="BY697">
        <v>0</v>
      </c>
      <c r="BZ697">
        <v>0</v>
      </c>
      <c r="CA697">
        <v>0</v>
      </c>
      <c r="CB697">
        <v>0</v>
      </c>
      <c r="CC697">
        <v>1</v>
      </c>
      <c r="CD697">
        <v>0</v>
      </c>
      <c r="CE697">
        <v>0</v>
      </c>
      <c r="CF697">
        <v>0</v>
      </c>
      <c r="CG697">
        <v>0</v>
      </c>
      <c r="CH697">
        <v>0</v>
      </c>
      <c r="CI697">
        <v>0</v>
      </c>
      <c r="CJ697">
        <v>0</v>
      </c>
      <c r="CK697">
        <v>0</v>
      </c>
      <c r="CL697">
        <v>0</v>
      </c>
      <c r="CM697">
        <v>0</v>
      </c>
      <c r="CN697">
        <v>0</v>
      </c>
      <c r="CO697">
        <v>0</v>
      </c>
      <c r="CP697">
        <v>0</v>
      </c>
      <c r="CQ697">
        <v>0</v>
      </c>
    </row>
    <row r="698" spans="1:95" hidden="1">
      <c r="A698" t="s">
        <v>5370</v>
      </c>
      <c r="B698" t="s">
        <v>904</v>
      </c>
      <c r="C698" t="s">
        <v>826</v>
      </c>
      <c r="D698" t="s">
        <v>826</v>
      </c>
      <c r="E698" t="s">
        <v>190</v>
      </c>
      <c r="F698" t="s">
        <v>5371</v>
      </c>
      <c r="G698">
        <v>1500</v>
      </c>
      <c r="H698">
        <v>0</v>
      </c>
      <c r="I698">
        <f t="shared" si="10"/>
        <v>0</v>
      </c>
      <c r="J698">
        <v>30.267153</v>
      </c>
      <c r="K698">
        <v>-97.74</v>
      </c>
      <c r="M698" t="s">
        <v>5372</v>
      </c>
      <c r="O698" t="s">
        <v>453</v>
      </c>
      <c r="P698" t="s">
        <v>416</v>
      </c>
      <c r="R698" t="s">
        <v>107</v>
      </c>
      <c r="S698" t="s">
        <v>5373</v>
      </c>
      <c r="T698" t="s">
        <v>5374</v>
      </c>
      <c r="X698" t="s">
        <v>419</v>
      </c>
      <c r="Y698" t="s">
        <v>456</v>
      </c>
      <c r="Z698" t="s">
        <v>599</v>
      </c>
      <c r="AC698" t="s">
        <v>95</v>
      </c>
      <c r="AD698" t="s">
        <v>5375</v>
      </c>
      <c r="AE698">
        <v>0</v>
      </c>
      <c r="AH698" t="s">
        <v>5376</v>
      </c>
      <c r="AL698" t="s">
        <v>5377</v>
      </c>
      <c r="AQ698">
        <v>25</v>
      </c>
      <c r="AR698" t="s">
        <v>5378</v>
      </c>
      <c r="AS698">
        <v>3000000</v>
      </c>
      <c r="AT698">
        <v>0</v>
      </c>
      <c r="AU698" t="s">
        <v>296</v>
      </c>
      <c r="AV698" t="s">
        <v>5379</v>
      </c>
      <c r="AW698">
        <v>1000000</v>
      </c>
      <c r="AZ698">
        <v>0</v>
      </c>
      <c r="BC698">
        <v>0</v>
      </c>
      <c r="BO698">
        <v>0</v>
      </c>
      <c r="BP698">
        <v>0</v>
      </c>
      <c r="BQ698">
        <v>0</v>
      </c>
      <c r="BR698">
        <v>0</v>
      </c>
      <c r="BS698">
        <v>0</v>
      </c>
      <c r="BT698">
        <v>0</v>
      </c>
      <c r="BU698">
        <v>1</v>
      </c>
      <c r="BV698">
        <v>0</v>
      </c>
      <c r="BW698">
        <v>0</v>
      </c>
      <c r="BX698">
        <v>0</v>
      </c>
      <c r="BY698">
        <v>0</v>
      </c>
      <c r="BZ698">
        <v>0</v>
      </c>
      <c r="CA698">
        <v>0</v>
      </c>
      <c r="CB698">
        <v>0</v>
      </c>
      <c r="CC698">
        <v>0</v>
      </c>
      <c r="CD698">
        <v>0</v>
      </c>
      <c r="CE698">
        <v>0</v>
      </c>
      <c r="CF698">
        <v>0</v>
      </c>
      <c r="CG698">
        <v>0</v>
      </c>
      <c r="CH698">
        <v>1</v>
      </c>
      <c r="CI698">
        <v>0</v>
      </c>
      <c r="CJ698">
        <v>0</v>
      </c>
      <c r="CK698">
        <v>0</v>
      </c>
      <c r="CL698">
        <v>0</v>
      </c>
      <c r="CM698">
        <v>0</v>
      </c>
      <c r="CN698">
        <v>0</v>
      </c>
      <c r="CO698">
        <v>0</v>
      </c>
      <c r="CP698">
        <v>0</v>
      </c>
      <c r="CQ698">
        <v>1</v>
      </c>
    </row>
    <row r="699" spans="1:95" hidden="1">
      <c r="A699" t="s">
        <v>5380</v>
      </c>
      <c r="B699" t="s">
        <v>904</v>
      </c>
      <c r="C699" t="s">
        <v>826</v>
      </c>
      <c r="D699" t="s">
        <v>826</v>
      </c>
      <c r="E699" t="s">
        <v>146</v>
      </c>
      <c r="F699" t="s">
        <v>5381</v>
      </c>
      <c r="G699">
        <v>7000</v>
      </c>
      <c r="H699">
        <v>0.42</v>
      </c>
      <c r="I699">
        <f t="shared" si="10"/>
        <v>2940</v>
      </c>
      <c r="J699">
        <v>40.398696399999999</v>
      </c>
      <c r="K699">
        <v>-84.39</v>
      </c>
      <c r="M699" t="s">
        <v>5382</v>
      </c>
      <c r="N699" t="s">
        <v>5383</v>
      </c>
      <c r="O699" t="s">
        <v>5384</v>
      </c>
      <c r="P699" t="s">
        <v>1623</v>
      </c>
      <c r="Q699">
        <v>45865</v>
      </c>
      <c r="R699" t="s">
        <v>107</v>
      </c>
      <c r="S699" t="s">
        <v>5385</v>
      </c>
      <c r="T699" t="s">
        <v>4957</v>
      </c>
      <c r="U699" t="s">
        <v>1195</v>
      </c>
      <c r="V699" t="s">
        <v>4906</v>
      </c>
      <c r="X699" t="s">
        <v>376</v>
      </c>
      <c r="Y699" t="s">
        <v>5386</v>
      </c>
      <c r="Z699" t="s">
        <v>307</v>
      </c>
      <c r="AB699" t="s">
        <v>5387</v>
      </c>
      <c r="AC699" t="s">
        <v>95</v>
      </c>
      <c r="AD699" t="s">
        <v>5388</v>
      </c>
      <c r="AE699">
        <v>0</v>
      </c>
      <c r="AH699" t="s">
        <v>1267</v>
      </c>
      <c r="AI699" t="s">
        <v>5389</v>
      </c>
      <c r="AJ699" t="s">
        <v>5389</v>
      </c>
      <c r="AL699" t="s">
        <v>5388</v>
      </c>
      <c r="AM699" t="s">
        <v>5389</v>
      </c>
      <c r="AQ699">
        <v>0</v>
      </c>
      <c r="AR699" t="s">
        <v>5390</v>
      </c>
      <c r="AS699">
        <v>0</v>
      </c>
      <c r="AT699">
        <v>0</v>
      </c>
      <c r="AW699">
        <v>0</v>
      </c>
      <c r="AZ699">
        <v>0</v>
      </c>
      <c r="BC699">
        <v>0</v>
      </c>
      <c r="BO699">
        <v>0</v>
      </c>
      <c r="BP699">
        <v>0</v>
      </c>
      <c r="BQ699">
        <v>0</v>
      </c>
      <c r="BR699">
        <v>0</v>
      </c>
      <c r="BS699">
        <v>0</v>
      </c>
      <c r="BT699">
        <v>0</v>
      </c>
      <c r="BU699">
        <v>1</v>
      </c>
      <c r="BV699">
        <v>0</v>
      </c>
      <c r="BW699">
        <v>0</v>
      </c>
      <c r="BX699">
        <v>0</v>
      </c>
      <c r="BY699">
        <v>1</v>
      </c>
      <c r="BZ699">
        <v>0</v>
      </c>
      <c r="CA699">
        <v>0</v>
      </c>
      <c r="CB699">
        <v>0</v>
      </c>
      <c r="CC699">
        <v>0</v>
      </c>
      <c r="CD699">
        <v>0</v>
      </c>
      <c r="CE699">
        <v>0</v>
      </c>
      <c r="CF699">
        <v>0</v>
      </c>
      <c r="CG699">
        <v>0</v>
      </c>
      <c r="CH699">
        <v>1</v>
      </c>
      <c r="CI699">
        <v>0</v>
      </c>
      <c r="CJ699">
        <v>1</v>
      </c>
      <c r="CK699">
        <v>0</v>
      </c>
      <c r="CL699">
        <v>0</v>
      </c>
      <c r="CM699">
        <v>0</v>
      </c>
      <c r="CN699">
        <v>0</v>
      </c>
      <c r="CO699">
        <v>0</v>
      </c>
      <c r="CP699">
        <v>0</v>
      </c>
      <c r="CQ699">
        <v>0</v>
      </c>
    </row>
    <row r="700" spans="1:95" hidden="1">
      <c r="A700" t="s">
        <v>5391</v>
      </c>
      <c r="B700" t="s">
        <v>904</v>
      </c>
      <c r="C700" t="s">
        <v>904</v>
      </c>
      <c r="D700" t="s">
        <v>904</v>
      </c>
      <c r="E700" t="s">
        <v>13</v>
      </c>
      <c r="F700" t="s">
        <v>5392</v>
      </c>
      <c r="G700">
        <v>5000</v>
      </c>
      <c r="H700">
        <v>5</v>
      </c>
      <c r="I700">
        <f t="shared" si="10"/>
        <v>25000</v>
      </c>
      <c r="J700">
        <v>40.963433500000001</v>
      </c>
      <c r="K700">
        <v>-72.180000000000007</v>
      </c>
      <c r="M700" t="s">
        <v>5393</v>
      </c>
      <c r="O700" t="s">
        <v>5394</v>
      </c>
      <c r="P700" t="s">
        <v>817</v>
      </c>
      <c r="Q700">
        <v>11937</v>
      </c>
      <c r="R700" t="s">
        <v>107</v>
      </c>
      <c r="S700" t="s">
        <v>5395</v>
      </c>
      <c r="T700" t="s">
        <v>1697</v>
      </c>
      <c r="X700" t="s">
        <v>819</v>
      </c>
      <c r="Y700" t="s">
        <v>5396</v>
      </c>
      <c r="Z700" t="s">
        <v>92</v>
      </c>
      <c r="AC700" t="s">
        <v>112</v>
      </c>
      <c r="AD700" t="s">
        <v>5396</v>
      </c>
      <c r="AE700">
        <v>0</v>
      </c>
      <c r="AQ700">
        <v>0</v>
      </c>
      <c r="AS700">
        <v>0</v>
      </c>
      <c r="AT700">
        <v>0</v>
      </c>
      <c r="AU700" t="s">
        <v>296</v>
      </c>
      <c r="AV700" t="s">
        <v>5365</v>
      </c>
      <c r="AW700">
        <v>100000</v>
      </c>
      <c r="AZ700">
        <v>0</v>
      </c>
      <c r="BC700">
        <v>0</v>
      </c>
      <c r="BO700">
        <v>0</v>
      </c>
      <c r="BP700">
        <v>0</v>
      </c>
      <c r="BQ700">
        <v>0</v>
      </c>
      <c r="BR700">
        <v>0</v>
      </c>
      <c r="BS700">
        <v>0</v>
      </c>
      <c r="BT700">
        <v>0</v>
      </c>
      <c r="BU700">
        <v>0</v>
      </c>
      <c r="BV700">
        <v>0</v>
      </c>
      <c r="BW700">
        <v>0</v>
      </c>
      <c r="BX700">
        <v>0</v>
      </c>
      <c r="BY700">
        <v>0</v>
      </c>
      <c r="BZ700">
        <v>1</v>
      </c>
      <c r="CA700">
        <v>1</v>
      </c>
      <c r="CB700">
        <v>0</v>
      </c>
      <c r="CC700">
        <v>1</v>
      </c>
      <c r="CD700">
        <v>0</v>
      </c>
      <c r="CE700">
        <v>0</v>
      </c>
      <c r="CF700">
        <v>0</v>
      </c>
      <c r="CG700">
        <v>0</v>
      </c>
      <c r="CH700">
        <v>0</v>
      </c>
      <c r="CI700">
        <v>1</v>
      </c>
      <c r="CJ700">
        <v>1</v>
      </c>
      <c r="CK700">
        <v>0</v>
      </c>
      <c r="CL700">
        <v>0</v>
      </c>
      <c r="CM700">
        <v>0</v>
      </c>
      <c r="CN700">
        <v>0</v>
      </c>
      <c r="CO700">
        <v>0</v>
      </c>
      <c r="CP700">
        <v>0</v>
      </c>
      <c r="CQ700">
        <v>0</v>
      </c>
    </row>
    <row r="701" spans="1:95" hidden="1">
      <c r="A701" t="s">
        <v>5397</v>
      </c>
      <c r="B701" t="s">
        <v>904</v>
      </c>
      <c r="C701" t="s">
        <v>826</v>
      </c>
      <c r="D701" t="s">
        <v>826</v>
      </c>
      <c r="E701" t="s">
        <v>146</v>
      </c>
      <c r="F701" t="s">
        <v>5398</v>
      </c>
      <c r="G701">
        <v>250</v>
      </c>
      <c r="H701">
        <v>0.25</v>
      </c>
      <c r="I701">
        <f t="shared" si="10"/>
        <v>62.5</v>
      </c>
      <c r="J701">
        <v>60</v>
      </c>
      <c r="K701">
        <v>-163</v>
      </c>
      <c r="M701" t="s">
        <v>5399</v>
      </c>
      <c r="O701" t="s">
        <v>5400</v>
      </c>
      <c r="P701" t="s">
        <v>106</v>
      </c>
      <c r="R701" t="s">
        <v>107</v>
      </c>
      <c r="S701" t="s">
        <v>5401</v>
      </c>
      <c r="T701" t="s">
        <v>5402</v>
      </c>
      <c r="X701" t="s">
        <v>1007</v>
      </c>
      <c r="AB701" t="s">
        <v>5403</v>
      </c>
      <c r="AC701" t="s">
        <v>112</v>
      </c>
      <c r="AD701" t="s">
        <v>5404</v>
      </c>
      <c r="AE701">
        <v>0</v>
      </c>
      <c r="AH701" t="s">
        <v>5405</v>
      </c>
      <c r="AI701" t="s">
        <v>5406</v>
      </c>
      <c r="AJ701" t="s">
        <v>5407</v>
      </c>
      <c r="AL701" t="s">
        <v>5408</v>
      </c>
      <c r="AM701" t="s">
        <v>5407</v>
      </c>
      <c r="AQ701">
        <v>0</v>
      </c>
      <c r="AS701">
        <v>1055750</v>
      </c>
      <c r="AT701">
        <v>0</v>
      </c>
      <c r="AU701" t="s">
        <v>296</v>
      </c>
      <c r="AV701" t="s">
        <v>357</v>
      </c>
      <c r="AW701">
        <v>0</v>
      </c>
      <c r="AZ701">
        <v>0</v>
      </c>
      <c r="BC701">
        <v>0</v>
      </c>
      <c r="BO701">
        <v>0</v>
      </c>
      <c r="BP701">
        <v>0</v>
      </c>
      <c r="BQ701">
        <v>0</v>
      </c>
      <c r="BR701">
        <v>0</v>
      </c>
      <c r="BS701">
        <v>0</v>
      </c>
      <c r="BT701">
        <v>0</v>
      </c>
      <c r="BU701">
        <v>0</v>
      </c>
      <c r="BV701">
        <v>0</v>
      </c>
      <c r="BW701">
        <v>0</v>
      </c>
      <c r="BX701">
        <v>0</v>
      </c>
      <c r="BY701">
        <v>0</v>
      </c>
      <c r="BZ701">
        <v>0</v>
      </c>
      <c r="CA701">
        <v>0</v>
      </c>
      <c r="CB701">
        <v>0</v>
      </c>
      <c r="CC701">
        <v>0</v>
      </c>
      <c r="CD701">
        <v>0</v>
      </c>
      <c r="CE701">
        <v>0</v>
      </c>
      <c r="CF701">
        <v>1</v>
      </c>
      <c r="CG701">
        <v>1</v>
      </c>
      <c r="CH701">
        <v>0</v>
      </c>
      <c r="CI701">
        <v>0</v>
      </c>
      <c r="CJ701">
        <v>0</v>
      </c>
      <c r="CK701">
        <v>0</v>
      </c>
      <c r="CL701">
        <v>0</v>
      </c>
      <c r="CM701">
        <v>0</v>
      </c>
      <c r="CN701">
        <v>0</v>
      </c>
      <c r="CO701">
        <v>0</v>
      </c>
      <c r="CP701">
        <v>0</v>
      </c>
      <c r="CQ701">
        <v>0</v>
      </c>
    </row>
    <row r="702" spans="1:95" hidden="1">
      <c r="A702" t="s">
        <v>5409</v>
      </c>
      <c r="B702" t="s">
        <v>904</v>
      </c>
      <c r="C702" t="s">
        <v>826</v>
      </c>
      <c r="D702" t="s">
        <v>826</v>
      </c>
      <c r="E702" t="s">
        <v>190</v>
      </c>
      <c r="F702" t="s">
        <v>5410</v>
      </c>
      <c r="G702">
        <v>0</v>
      </c>
      <c r="H702">
        <v>0</v>
      </c>
      <c r="I702">
        <f t="shared" si="10"/>
        <v>0</v>
      </c>
      <c r="J702">
        <v>34.06</v>
      </c>
      <c r="K702">
        <v>-117.44</v>
      </c>
      <c r="M702" t="s">
        <v>5411</v>
      </c>
      <c r="O702" t="s">
        <v>1833</v>
      </c>
      <c r="P702" t="s">
        <v>214</v>
      </c>
      <c r="Q702">
        <v>92331</v>
      </c>
      <c r="R702" t="s">
        <v>107</v>
      </c>
      <c r="S702" t="s">
        <v>5412</v>
      </c>
      <c r="T702" t="s">
        <v>5413</v>
      </c>
      <c r="X702" t="s">
        <v>218</v>
      </c>
      <c r="Y702" t="s">
        <v>322</v>
      </c>
      <c r="Z702" t="s">
        <v>92</v>
      </c>
      <c r="AC702" t="s">
        <v>95</v>
      </c>
      <c r="AD702" t="s">
        <v>4454</v>
      </c>
      <c r="AE702">
        <v>0</v>
      </c>
      <c r="AH702" t="s">
        <v>5414</v>
      </c>
      <c r="AJ702" t="s">
        <v>1328</v>
      </c>
      <c r="AQ702">
        <v>0</v>
      </c>
      <c r="AS702">
        <v>0</v>
      </c>
      <c r="AT702">
        <v>0</v>
      </c>
      <c r="AU702" t="s">
        <v>492</v>
      </c>
      <c r="AV702" t="s">
        <v>5415</v>
      </c>
      <c r="AW702">
        <v>0</v>
      </c>
      <c r="AX702" t="s">
        <v>4286</v>
      </c>
      <c r="AY702" t="s">
        <v>5416</v>
      </c>
      <c r="AZ702">
        <v>0</v>
      </c>
      <c r="BA702" t="s">
        <v>492</v>
      </c>
      <c r="BB702" t="s">
        <v>322</v>
      </c>
      <c r="BC702">
        <v>0</v>
      </c>
      <c r="BD702" t="s">
        <v>813</v>
      </c>
      <c r="BE702" t="s">
        <v>5143</v>
      </c>
      <c r="BF702" t="s">
        <v>5144</v>
      </c>
      <c r="BO702">
        <v>0</v>
      </c>
      <c r="BP702">
        <v>0</v>
      </c>
      <c r="BQ702">
        <v>0</v>
      </c>
      <c r="BR702">
        <v>0</v>
      </c>
      <c r="BS702">
        <v>0</v>
      </c>
      <c r="BT702">
        <v>1</v>
      </c>
      <c r="BU702">
        <v>0</v>
      </c>
      <c r="BV702">
        <v>0</v>
      </c>
      <c r="BW702">
        <v>0</v>
      </c>
      <c r="BX702">
        <v>0</v>
      </c>
      <c r="BY702">
        <v>0</v>
      </c>
      <c r="BZ702">
        <v>0</v>
      </c>
      <c r="CA702">
        <v>1</v>
      </c>
      <c r="CB702">
        <v>0</v>
      </c>
      <c r="CC702">
        <v>1</v>
      </c>
      <c r="CD702">
        <v>0</v>
      </c>
      <c r="CE702">
        <v>0</v>
      </c>
      <c r="CF702">
        <v>0</v>
      </c>
      <c r="CG702">
        <v>0</v>
      </c>
      <c r="CH702">
        <v>1</v>
      </c>
      <c r="CI702">
        <v>0</v>
      </c>
      <c r="CJ702">
        <v>0</v>
      </c>
      <c r="CK702">
        <v>0</v>
      </c>
      <c r="CL702">
        <v>0</v>
      </c>
      <c r="CM702">
        <v>0</v>
      </c>
      <c r="CN702">
        <v>0</v>
      </c>
      <c r="CO702">
        <v>0</v>
      </c>
      <c r="CP702">
        <v>0</v>
      </c>
      <c r="CQ702">
        <v>0</v>
      </c>
    </row>
    <row r="703" spans="1:95" hidden="1">
      <c r="A703" t="s">
        <v>5417</v>
      </c>
      <c r="B703" t="s">
        <v>904</v>
      </c>
      <c r="C703" t="s">
        <v>826</v>
      </c>
      <c r="D703" t="s">
        <v>826</v>
      </c>
      <c r="E703" t="s">
        <v>146</v>
      </c>
      <c r="F703" t="s">
        <v>5418</v>
      </c>
      <c r="G703">
        <v>1000</v>
      </c>
      <c r="H703">
        <v>2</v>
      </c>
      <c r="I703">
        <f t="shared" si="10"/>
        <v>2000</v>
      </c>
      <c r="J703">
        <v>34</v>
      </c>
      <c r="K703">
        <v>-85</v>
      </c>
      <c r="M703" t="s">
        <v>5419</v>
      </c>
      <c r="N703" t="s">
        <v>5420</v>
      </c>
      <c r="O703" t="s">
        <v>5421</v>
      </c>
      <c r="P703" t="s">
        <v>3794</v>
      </c>
      <c r="Q703">
        <v>30125</v>
      </c>
      <c r="R703" t="s">
        <v>107</v>
      </c>
      <c r="S703" t="s">
        <v>5422</v>
      </c>
      <c r="T703" t="s">
        <v>5423</v>
      </c>
      <c r="U703" t="s">
        <v>5424</v>
      </c>
      <c r="X703" t="s">
        <v>1007</v>
      </c>
      <c r="Y703" t="s">
        <v>3797</v>
      </c>
      <c r="Z703" t="s">
        <v>92</v>
      </c>
      <c r="AB703" t="s">
        <v>5425</v>
      </c>
      <c r="AC703" t="s">
        <v>112</v>
      </c>
      <c r="AD703" t="s">
        <v>5426</v>
      </c>
      <c r="AE703">
        <v>0</v>
      </c>
      <c r="AH703" t="s">
        <v>1267</v>
      </c>
      <c r="AI703" t="s">
        <v>113</v>
      </c>
      <c r="AQ703">
        <v>0</v>
      </c>
      <c r="AS703">
        <v>0</v>
      </c>
      <c r="AT703">
        <v>0</v>
      </c>
      <c r="AW703">
        <v>0</v>
      </c>
      <c r="AZ703">
        <v>0</v>
      </c>
      <c r="BC703">
        <v>0</v>
      </c>
      <c r="BD703" t="s">
        <v>813</v>
      </c>
      <c r="BE703" t="s">
        <v>5143</v>
      </c>
      <c r="BF703" t="s">
        <v>5144</v>
      </c>
      <c r="BO703">
        <v>0</v>
      </c>
      <c r="BP703">
        <v>0</v>
      </c>
      <c r="BQ703">
        <v>0</v>
      </c>
      <c r="BR703">
        <v>0</v>
      </c>
      <c r="BS703">
        <v>0</v>
      </c>
      <c r="BT703">
        <v>0</v>
      </c>
      <c r="BU703">
        <v>1</v>
      </c>
      <c r="BV703">
        <v>0</v>
      </c>
      <c r="BW703">
        <v>0</v>
      </c>
      <c r="BX703">
        <v>0</v>
      </c>
      <c r="BY703">
        <v>0</v>
      </c>
      <c r="BZ703">
        <v>0</v>
      </c>
      <c r="CA703">
        <v>0</v>
      </c>
      <c r="CB703">
        <v>1</v>
      </c>
      <c r="CC703">
        <v>0</v>
      </c>
      <c r="CD703">
        <v>0</v>
      </c>
      <c r="CE703">
        <v>0</v>
      </c>
      <c r="CF703">
        <v>0</v>
      </c>
      <c r="CG703">
        <v>1</v>
      </c>
      <c r="CH703">
        <v>1</v>
      </c>
      <c r="CI703">
        <v>0</v>
      </c>
      <c r="CJ703">
        <v>0</v>
      </c>
      <c r="CK703">
        <v>0</v>
      </c>
      <c r="CL703">
        <v>0</v>
      </c>
      <c r="CM703">
        <v>0</v>
      </c>
      <c r="CN703">
        <v>0</v>
      </c>
      <c r="CO703">
        <v>0</v>
      </c>
      <c r="CP703">
        <v>0</v>
      </c>
      <c r="CQ703">
        <v>1</v>
      </c>
    </row>
    <row r="704" spans="1:95" hidden="1">
      <c r="A704" t="s">
        <v>5427</v>
      </c>
      <c r="B704" t="s">
        <v>904</v>
      </c>
      <c r="C704" t="s">
        <v>1022</v>
      </c>
      <c r="D704" t="s">
        <v>1489</v>
      </c>
      <c r="E704" t="s">
        <v>146</v>
      </c>
      <c r="F704" t="s">
        <v>5428</v>
      </c>
      <c r="G704">
        <v>10</v>
      </c>
      <c r="H704">
        <v>2</v>
      </c>
      <c r="I704">
        <f t="shared" si="10"/>
        <v>20</v>
      </c>
      <c r="J704">
        <v>21</v>
      </c>
      <c r="K704">
        <v>-158</v>
      </c>
      <c r="M704" t="s">
        <v>5429</v>
      </c>
      <c r="O704" t="s">
        <v>1492</v>
      </c>
      <c r="P704" t="s">
        <v>181</v>
      </c>
      <c r="R704" t="s">
        <v>107</v>
      </c>
      <c r="S704" t="s">
        <v>5430</v>
      </c>
      <c r="T704" t="s">
        <v>5431</v>
      </c>
      <c r="X704" t="s">
        <v>1007</v>
      </c>
      <c r="AC704" t="s">
        <v>124</v>
      </c>
      <c r="AD704" t="s">
        <v>5432</v>
      </c>
      <c r="AE704">
        <v>0</v>
      </c>
      <c r="AH704" t="s">
        <v>1494</v>
      </c>
      <c r="AL704" t="s">
        <v>5433</v>
      </c>
      <c r="AQ704">
        <v>0</v>
      </c>
      <c r="AR704" t="s">
        <v>1007</v>
      </c>
      <c r="AS704">
        <v>0</v>
      </c>
      <c r="AT704">
        <v>0</v>
      </c>
      <c r="AU704" t="s">
        <v>267</v>
      </c>
      <c r="AV704" t="s">
        <v>5434</v>
      </c>
      <c r="AW704">
        <v>123338</v>
      </c>
      <c r="AZ704">
        <v>0</v>
      </c>
      <c r="BC704">
        <v>0</v>
      </c>
      <c r="BO704">
        <v>0</v>
      </c>
      <c r="BP704">
        <v>0</v>
      </c>
      <c r="BQ704">
        <v>0</v>
      </c>
      <c r="BR704">
        <v>0</v>
      </c>
      <c r="BS704">
        <v>1</v>
      </c>
      <c r="BT704">
        <v>0</v>
      </c>
      <c r="BU704">
        <v>0</v>
      </c>
      <c r="BV704">
        <v>0</v>
      </c>
      <c r="BW704">
        <v>0</v>
      </c>
      <c r="BX704">
        <v>0</v>
      </c>
      <c r="BY704">
        <v>0</v>
      </c>
      <c r="BZ704">
        <v>0</v>
      </c>
      <c r="CA704">
        <v>0</v>
      </c>
      <c r="CB704">
        <v>0</v>
      </c>
      <c r="CC704">
        <v>0</v>
      </c>
      <c r="CD704">
        <v>0</v>
      </c>
      <c r="CE704">
        <v>1</v>
      </c>
      <c r="CF704">
        <v>0</v>
      </c>
      <c r="CG704">
        <v>0</v>
      </c>
      <c r="CH704">
        <v>0</v>
      </c>
      <c r="CI704">
        <v>0</v>
      </c>
      <c r="CJ704">
        <v>0</v>
      </c>
      <c r="CK704">
        <v>0</v>
      </c>
      <c r="CL704">
        <v>0</v>
      </c>
      <c r="CM704">
        <v>0</v>
      </c>
      <c r="CN704">
        <v>0</v>
      </c>
      <c r="CO704">
        <v>0</v>
      </c>
      <c r="CP704">
        <v>0</v>
      </c>
      <c r="CQ704">
        <v>0</v>
      </c>
    </row>
    <row r="705" spans="1:95" hidden="1">
      <c r="A705" t="s">
        <v>5435</v>
      </c>
      <c r="B705" t="s">
        <v>904</v>
      </c>
      <c r="C705" t="s">
        <v>826</v>
      </c>
      <c r="D705" t="s">
        <v>826</v>
      </c>
      <c r="E705" t="s">
        <v>13</v>
      </c>
      <c r="F705" t="s">
        <v>5436</v>
      </c>
      <c r="G705">
        <v>100</v>
      </c>
      <c r="H705">
        <v>1</v>
      </c>
      <c r="I705">
        <f t="shared" si="10"/>
        <v>100</v>
      </c>
      <c r="J705">
        <v>22.543099000000002</v>
      </c>
      <c r="K705">
        <v>114.06</v>
      </c>
      <c r="M705" t="s">
        <v>2385</v>
      </c>
      <c r="O705" t="s">
        <v>2398</v>
      </c>
      <c r="P705" t="s">
        <v>2661</v>
      </c>
      <c r="R705" t="s">
        <v>137</v>
      </c>
      <c r="S705" t="s">
        <v>5437</v>
      </c>
      <c r="T705" t="s">
        <v>4897</v>
      </c>
      <c r="X705" t="s">
        <v>1007</v>
      </c>
      <c r="Y705" t="s">
        <v>5438</v>
      </c>
      <c r="AC705" t="s">
        <v>112</v>
      </c>
      <c r="AD705" t="s">
        <v>5438</v>
      </c>
      <c r="AE705">
        <v>0</v>
      </c>
      <c r="AH705" t="s">
        <v>5439</v>
      </c>
      <c r="AQ705">
        <v>0</v>
      </c>
      <c r="AS705">
        <v>0</v>
      </c>
      <c r="AT705">
        <v>0</v>
      </c>
      <c r="AW705">
        <v>0</v>
      </c>
      <c r="AZ705">
        <v>0</v>
      </c>
      <c r="BC705">
        <v>0</v>
      </c>
      <c r="BO705">
        <v>0</v>
      </c>
      <c r="BP705">
        <v>0</v>
      </c>
      <c r="BQ705">
        <v>0</v>
      </c>
      <c r="BR705">
        <v>0</v>
      </c>
      <c r="BS705">
        <v>0</v>
      </c>
      <c r="BT705">
        <v>0</v>
      </c>
      <c r="BU705">
        <v>0</v>
      </c>
      <c r="BV705">
        <v>0</v>
      </c>
      <c r="BW705">
        <v>0</v>
      </c>
      <c r="BX705">
        <v>0</v>
      </c>
      <c r="BY705">
        <v>0</v>
      </c>
      <c r="BZ705">
        <v>0</v>
      </c>
      <c r="CA705">
        <v>0</v>
      </c>
      <c r="CB705">
        <v>1</v>
      </c>
      <c r="CC705">
        <v>0</v>
      </c>
      <c r="CD705">
        <v>0</v>
      </c>
      <c r="CE705">
        <v>0</v>
      </c>
      <c r="CF705">
        <v>0</v>
      </c>
      <c r="CG705">
        <v>0</v>
      </c>
      <c r="CH705">
        <v>0</v>
      </c>
      <c r="CI705">
        <v>0</v>
      </c>
      <c r="CJ705">
        <v>0</v>
      </c>
      <c r="CK705">
        <v>0</v>
      </c>
      <c r="CL705">
        <v>0</v>
      </c>
      <c r="CM705">
        <v>0</v>
      </c>
      <c r="CN705">
        <v>0</v>
      </c>
      <c r="CO705">
        <v>0</v>
      </c>
      <c r="CP705">
        <v>0</v>
      </c>
      <c r="CQ705">
        <v>0</v>
      </c>
    </row>
    <row r="706" spans="1:95" hidden="1">
      <c r="A706" t="s">
        <v>5440</v>
      </c>
      <c r="B706" t="s">
        <v>999</v>
      </c>
      <c r="C706" t="s">
        <v>1000</v>
      </c>
      <c r="D706" t="s">
        <v>1000</v>
      </c>
      <c r="E706" t="s">
        <v>146</v>
      </c>
      <c r="F706" t="s">
        <v>5441</v>
      </c>
      <c r="G706">
        <v>4560</v>
      </c>
      <c r="H706">
        <v>0</v>
      </c>
      <c r="I706">
        <f t="shared" si="10"/>
        <v>0</v>
      </c>
      <c r="J706">
        <v>53.9830884</v>
      </c>
      <c r="K706">
        <v>-6.4</v>
      </c>
      <c r="M706" t="s">
        <v>4594</v>
      </c>
      <c r="N706" t="s">
        <v>5442</v>
      </c>
      <c r="O706" t="s">
        <v>5443</v>
      </c>
      <c r="P706" t="s">
        <v>5444</v>
      </c>
      <c r="Q706" t="s">
        <v>5445</v>
      </c>
      <c r="R706" t="s">
        <v>204</v>
      </c>
      <c r="S706" t="s">
        <v>5446</v>
      </c>
      <c r="U706" t="s">
        <v>5447</v>
      </c>
      <c r="X706" t="s">
        <v>1007</v>
      </c>
      <c r="AB706" t="s">
        <v>5448</v>
      </c>
      <c r="AC706" t="s">
        <v>124</v>
      </c>
      <c r="AD706" t="s">
        <v>5449</v>
      </c>
      <c r="AE706">
        <v>0</v>
      </c>
      <c r="AH706" t="s">
        <v>5450</v>
      </c>
      <c r="AL706" t="s">
        <v>5450</v>
      </c>
      <c r="AQ706">
        <v>0</v>
      </c>
      <c r="AS706">
        <v>0</v>
      </c>
      <c r="AT706">
        <v>0</v>
      </c>
      <c r="AW706">
        <v>0</v>
      </c>
      <c r="AZ706">
        <v>0</v>
      </c>
      <c r="BC706">
        <v>0</v>
      </c>
      <c r="BO706">
        <v>0</v>
      </c>
      <c r="BP706">
        <v>0</v>
      </c>
      <c r="BQ706">
        <v>0</v>
      </c>
      <c r="BR706">
        <v>0</v>
      </c>
      <c r="BS706">
        <v>1</v>
      </c>
      <c r="BT706">
        <v>1</v>
      </c>
      <c r="BU706">
        <v>1</v>
      </c>
      <c r="BV706">
        <v>0</v>
      </c>
      <c r="BW706">
        <v>0</v>
      </c>
      <c r="BX706">
        <v>0</v>
      </c>
      <c r="BY706">
        <v>0</v>
      </c>
      <c r="BZ706">
        <v>0</v>
      </c>
      <c r="CA706">
        <v>0</v>
      </c>
      <c r="CB706">
        <v>0</v>
      </c>
      <c r="CC706">
        <v>0</v>
      </c>
      <c r="CD706">
        <v>0</v>
      </c>
      <c r="CE706">
        <v>0</v>
      </c>
      <c r="CF706">
        <v>0</v>
      </c>
      <c r="CG706">
        <v>0</v>
      </c>
      <c r="CH706">
        <v>1</v>
      </c>
      <c r="CI706">
        <v>0</v>
      </c>
      <c r="CJ706">
        <v>0</v>
      </c>
      <c r="CK706">
        <v>0</v>
      </c>
      <c r="CL706">
        <v>0</v>
      </c>
      <c r="CM706">
        <v>0</v>
      </c>
      <c r="CN706">
        <v>0</v>
      </c>
      <c r="CO706">
        <v>0</v>
      </c>
      <c r="CP706">
        <v>0</v>
      </c>
      <c r="CQ706">
        <v>0</v>
      </c>
    </row>
    <row r="707" spans="1:95" hidden="1">
      <c r="A707" t="s">
        <v>5451</v>
      </c>
      <c r="B707" t="s">
        <v>904</v>
      </c>
      <c r="C707" t="s">
        <v>826</v>
      </c>
      <c r="D707" t="s">
        <v>826</v>
      </c>
      <c r="E707" t="s">
        <v>146</v>
      </c>
      <c r="F707" t="s">
        <v>5452</v>
      </c>
      <c r="G707">
        <v>500</v>
      </c>
      <c r="H707">
        <v>0</v>
      </c>
      <c r="I707">
        <f t="shared" ref="I707:I770" si="11">H707*G707</f>
        <v>0</v>
      </c>
      <c r="J707">
        <v>43.897092899999997</v>
      </c>
      <c r="K707">
        <v>-78.87</v>
      </c>
      <c r="M707" t="s">
        <v>4839</v>
      </c>
      <c r="O707" t="s">
        <v>5011</v>
      </c>
      <c r="P707" t="s">
        <v>194</v>
      </c>
      <c r="R707" t="s">
        <v>195</v>
      </c>
      <c r="S707" t="s">
        <v>5453</v>
      </c>
      <c r="V707" t="s">
        <v>4849</v>
      </c>
      <c r="X707" t="s">
        <v>198</v>
      </c>
      <c r="AC707" t="s">
        <v>124</v>
      </c>
      <c r="AD707" t="s">
        <v>5454</v>
      </c>
      <c r="AE707">
        <v>0</v>
      </c>
      <c r="AQ707">
        <v>0</v>
      </c>
      <c r="AS707">
        <v>0</v>
      </c>
      <c r="AT707">
        <v>0</v>
      </c>
      <c r="AU707" t="s">
        <v>296</v>
      </c>
      <c r="AV707" t="s">
        <v>5455</v>
      </c>
      <c r="AW707">
        <v>3829000</v>
      </c>
      <c r="AZ707">
        <v>0</v>
      </c>
      <c r="BC707">
        <v>0</v>
      </c>
      <c r="BO707">
        <v>0</v>
      </c>
      <c r="BP707">
        <v>0</v>
      </c>
      <c r="BQ707">
        <v>0</v>
      </c>
      <c r="BR707">
        <v>0</v>
      </c>
      <c r="BS707">
        <v>0</v>
      </c>
      <c r="BT707">
        <v>0</v>
      </c>
      <c r="BU707">
        <v>0</v>
      </c>
      <c r="BV707">
        <v>0</v>
      </c>
      <c r="BW707">
        <v>0</v>
      </c>
      <c r="BX707">
        <v>0</v>
      </c>
      <c r="BY707">
        <v>0</v>
      </c>
      <c r="BZ707">
        <v>0</v>
      </c>
      <c r="CA707">
        <v>0</v>
      </c>
      <c r="CB707">
        <v>0</v>
      </c>
      <c r="CC707">
        <v>1</v>
      </c>
      <c r="CD707">
        <v>0</v>
      </c>
      <c r="CE707">
        <v>0</v>
      </c>
      <c r="CF707">
        <v>0</v>
      </c>
      <c r="CG707">
        <v>0</v>
      </c>
      <c r="CH707">
        <v>0</v>
      </c>
      <c r="CI707">
        <v>1</v>
      </c>
      <c r="CJ707">
        <v>0</v>
      </c>
      <c r="CK707">
        <v>0</v>
      </c>
      <c r="CL707">
        <v>0</v>
      </c>
      <c r="CM707">
        <v>0</v>
      </c>
      <c r="CN707">
        <v>0</v>
      </c>
      <c r="CO707">
        <v>0</v>
      </c>
      <c r="CP707">
        <v>0</v>
      </c>
      <c r="CQ707">
        <v>0</v>
      </c>
    </row>
    <row r="708" spans="1:95" hidden="1">
      <c r="A708" t="s">
        <v>5456</v>
      </c>
      <c r="B708" t="s">
        <v>904</v>
      </c>
      <c r="C708" t="s">
        <v>826</v>
      </c>
      <c r="D708" t="s">
        <v>826</v>
      </c>
      <c r="E708" t="s">
        <v>146</v>
      </c>
      <c r="F708" t="s">
        <v>5457</v>
      </c>
      <c r="G708">
        <v>200</v>
      </c>
      <c r="H708">
        <v>0</v>
      </c>
      <c r="I708">
        <f t="shared" si="11"/>
        <v>0</v>
      </c>
      <c r="J708">
        <v>28</v>
      </c>
      <c r="K708">
        <v>-83</v>
      </c>
      <c r="M708" t="s">
        <v>1261</v>
      </c>
      <c r="O708" t="s">
        <v>5458</v>
      </c>
      <c r="P708" t="s">
        <v>5459</v>
      </c>
      <c r="R708" t="s">
        <v>107</v>
      </c>
      <c r="S708" t="s">
        <v>5460</v>
      </c>
      <c r="T708" t="s">
        <v>5461</v>
      </c>
      <c r="X708" t="s">
        <v>1007</v>
      </c>
      <c r="AC708" t="s">
        <v>124</v>
      </c>
      <c r="AD708" t="s">
        <v>5462</v>
      </c>
      <c r="AE708">
        <v>0</v>
      </c>
      <c r="AH708" t="s">
        <v>1076</v>
      </c>
      <c r="AQ708">
        <v>0</v>
      </c>
      <c r="AS708">
        <v>0</v>
      </c>
      <c r="AT708">
        <v>0</v>
      </c>
      <c r="AU708" t="s">
        <v>4809</v>
      </c>
      <c r="AV708" t="s">
        <v>5463</v>
      </c>
      <c r="AW708">
        <v>1000000</v>
      </c>
      <c r="AZ708">
        <v>0</v>
      </c>
      <c r="BC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1</v>
      </c>
      <c r="CI708">
        <v>0</v>
      </c>
      <c r="CJ708">
        <v>0</v>
      </c>
      <c r="CK708">
        <v>0</v>
      </c>
      <c r="CL708">
        <v>0</v>
      </c>
      <c r="CM708">
        <v>0</v>
      </c>
      <c r="CN708">
        <v>0</v>
      </c>
      <c r="CO708">
        <v>0</v>
      </c>
      <c r="CP708">
        <v>0</v>
      </c>
      <c r="CQ708">
        <v>0</v>
      </c>
    </row>
    <row r="709" spans="1:95" hidden="1">
      <c r="A709" t="s">
        <v>5464</v>
      </c>
      <c r="B709" t="s">
        <v>904</v>
      </c>
      <c r="C709" t="s">
        <v>826</v>
      </c>
      <c r="D709" t="s">
        <v>826</v>
      </c>
      <c r="E709" t="s">
        <v>190</v>
      </c>
      <c r="F709" t="s">
        <v>5465</v>
      </c>
      <c r="G709">
        <v>2000</v>
      </c>
      <c r="H709">
        <v>4</v>
      </c>
      <c r="I709">
        <f t="shared" si="11"/>
        <v>8000</v>
      </c>
      <c r="J709">
        <v>41</v>
      </c>
      <c r="K709">
        <v>-122</v>
      </c>
      <c r="M709" t="s">
        <v>1261</v>
      </c>
      <c r="O709" t="s">
        <v>5466</v>
      </c>
      <c r="P709" t="s">
        <v>214</v>
      </c>
      <c r="R709" t="s">
        <v>107</v>
      </c>
      <c r="S709" t="s">
        <v>5467</v>
      </c>
      <c r="T709" t="s">
        <v>5468</v>
      </c>
      <c r="X709" t="s">
        <v>218</v>
      </c>
      <c r="AC709" t="s">
        <v>124</v>
      </c>
      <c r="AD709" t="s">
        <v>1007</v>
      </c>
      <c r="AE709">
        <v>0</v>
      </c>
      <c r="AH709" t="s">
        <v>5469</v>
      </c>
      <c r="AI709" t="s">
        <v>5469</v>
      </c>
      <c r="AK709" t="s">
        <v>5469</v>
      </c>
      <c r="AL709" t="s">
        <v>5470</v>
      </c>
      <c r="AQ709">
        <v>0</v>
      </c>
      <c r="AS709">
        <v>0</v>
      </c>
      <c r="AT709">
        <v>0</v>
      </c>
      <c r="AW709">
        <v>0</v>
      </c>
      <c r="AZ709">
        <v>0</v>
      </c>
      <c r="BC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1</v>
      </c>
      <c r="CI709">
        <v>0</v>
      </c>
      <c r="CJ709">
        <v>0</v>
      </c>
      <c r="CK709">
        <v>0</v>
      </c>
      <c r="CL709">
        <v>0</v>
      </c>
      <c r="CM709">
        <v>0</v>
      </c>
      <c r="CN709">
        <v>0</v>
      </c>
      <c r="CO709">
        <v>0</v>
      </c>
      <c r="CP709">
        <v>0</v>
      </c>
      <c r="CQ709">
        <v>0</v>
      </c>
    </row>
    <row r="710" spans="1:95" hidden="1">
      <c r="A710" t="s">
        <v>5471</v>
      </c>
      <c r="B710" t="s">
        <v>904</v>
      </c>
      <c r="C710" t="s">
        <v>905</v>
      </c>
      <c r="D710" t="s">
        <v>905</v>
      </c>
      <c r="E710" t="s">
        <v>146</v>
      </c>
      <c r="F710" t="s">
        <v>5472</v>
      </c>
      <c r="G710">
        <v>1000</v>
      </c>
      <c r="H710">
        <v>0</v>
      </c>
      <c r="I710">
        <f t="shared" si="11"/>
        <v>0</v>
      </c>
      <c r="J710">
        <v>29.273888800000002</v>
      </c>
      <c r="K710">
        <v>-82.15</v>
      </c>
      <c r="M710" t="s">
        <v>918</v>
      </c>
      <c r="O710" t="s">
        <v>292</v>
      </c>
      <c r="P710" t="s">
        <v>5459</v>
      </c>
      <c r="R710" t="s">
        <v>107</v>
      </c>
      <c r="S710" t="s">
        <v>5473</v>
      </c>
      <c r="T710" t="s">
        <v>5474</v>
      </c>
      <c r="X710" t="s">
        <v>1007</v>
      </c>
      <c r="AC710" t="s">
        <v>124</v>
      </c>
      <c r="AD710" t="s">
        <v>292</v>
      </c>
      <c r="AE710">
        <v>0</v>
      </c>
      <c r="AH710" t="s">
        <v>5475</v>
      </c>
      <c r="AI710" t="s">
        <v>5476</v>
      </c>
      <c r="AQ710">
        <v>0</v>
      </c>
      <c r="AS710">
        <v>0</v>
      </c>
      <c r="AT710">
        <v>0</v>
      </c>
      <c r="AU710" t="s">
        <v>4610</v>
      </c>
      <c r="AW710">
        <v>0</v>
      </c>
      <c r="AZ710">
        <v>0</v>
      </c>
      <c r="BC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1</v>
      </c>
      <c r="CJ710">
        <v>0</v>
      </c>
      <c r="CK710">
        <v>0</v>
      </c>
      <c r="CL710">
        <v>0</v>
      </c>
      <c r="CM710">
        <v>0</v>
      </c>
      <c r="CN710">
        <v>0</v>
      </c>
      <c r="CO710">
        <v>0</v>
      </c>
      <c r="CP710">
        <v>0</v>
      </c>
      <c r="CQ710">
        <v>0</v>
      </c>
    </row>
    <row r="711" spans="1:95" hidden="1">
      <c r="A711" t="s">
        <v>5477</v>
      </c>
      <c r="B711" t="s">
        <v>904</v>
      </c>
      <c r="C711" t="s">
        <v>1313</v>
      </c>
      <c r="D711" t="s">
        <v>1112</v>
      </c>
      <c r="E711" t="s">
        <v>146</v>
      </c>
      <c r="F711" t="s">
        <v>5478</v>
      </c>
      <c r="G711">
        <v>10</v>
      </c>
      <c r="H711">
        <v>4</v>
      </c>
      <c r="I711">
        <f t="shared" si="11"/>
        <v>40</v>
      </c>
      <c r="J711">
        <v>0</v>
      </c>
      <c r="K711">
        <v>0</v>
      </c>
      <c r="M711" t="s">
        <v>5479</v>
      </c>
      <c r="O711" t="s">
        <v>5480</v>
      </c>
      <c r="P711" t="s">
        <v>5481</v>
      </c>
      <c r="R711" t="s">
        <v>557</v>
      </c>
      <c r="S711" t="s">
        <v>5482</v>
      </c>
      <c r="T711" t="s">
        <v>4725</v>
      </c>
      <c r="X711" t="s">
        <v>1007</v>
      </c>
      <c r="AB711" t="s">
        <v>5483</v>
      </c>
      <c r="AC711" t="s">
        <v>124</v>
      </c>
      <c r="AD711" t="s">
        <v>5484</v>
      </c>
      <c r="AE711">
        <v>0</v>
      </c>
      <c r="AH711" t="s">
        <v>5072</v>
      </c>
      <c r="AL711" t="s">
        <v>5485</v>
      </c>
      <c r="AQ711">
        <v>0</v>
      </c>
      <c r="AS711">
        <v>0</v>
      </c>
      <c r="AT711">
        <v>0</v>
      </c>
      <c r="AW711">
        <v>0</v>
      </c>
      <c r="AZ711">
        <v>0</v>
      </c>
      <c r="BC711">
        <v>0</v>
      </c>
      <c r="BO711">
        <v>0</v>
      </c>
      <c r="BP711">
        <v>0</v>
      </c>
      <c r="BQ711">
        <v>0</v>
      </c>
      <c r="BR711">
        <v>0</v>
      </c>
      <c r="BS711">
        <v>0</v>
      </c>
      <c r="BT711">
        <v>0</v>
      </c>
      <c r="BU711">
        <v>0</v>
      </c>
      <c r="BV711">
        <v>0</v>
      </c>
      <c r="BW711">
        <v>0</v>
      </c>
      <c r="BX711">
        <v>0</v>
      </c>
      <c r="BY711">
        <v>0</v>
      </c>
      <c r="BZ711">
        <v>1</v>
      </c>
      <c r="CA711">
        <v>0</v>
      </c>
      <c r="CB711">
        <v>0</v>
      </c>
      <c r="CC711">
        <v>1</v>
      </c>
      <c r="CD711">
        <v>0</v>
      </c>
      <c r="CE711">
        <v>0</v>
      </c>
      <c r="CF711">
        <v>0</v>
      </c>
      <c r="CG711">
        <v>0</v>
      </c>
      <c r="CH711">
        <v>0</v>
      </c>
      <c r="CI711">
        <v>0</v>
      </c>
      <c r="CJ711">
        <v>0</v>
      </c>
      <c r="CK711">
        <v>0</v>
      </c>
      <c r="CL711">
        <v>0</v>
      </c>
      <c r="CM711">
        <v>0</v>
      </c>
      <c r="CN711">
        <v>0</v>
      </c>
      <c r="CO711">
        <v>0</v>
      </c>
      <c r="CP711">
        <v>0</v>
      </c>
      <c r="CQ711">
        <v>0</v>
      </c>
    </row>
    <row r="712" spans="1:95" hidden="1">
      <c r="A712" t="s">
        <v>5486</v>
      </c>
      <c r="B712" t="s">
        <v>904</v>
      </c>
      <c r="C712" t="s">
        <v>904</v>
      </c>
      <c r="D712" t="s">
        <v>904</v>
      </c>
      <c r="E712" t="s">
        <v>146</v>
      </c>
      <c r="F712" t="s">
        <v>5487</v>
      </c>
      <c r="G712">
        <v>250</v>
      </c>
      <c r="H712">
        <v>1</v>
      </c>
      <c r="I712">
        <f t="shared" si="11"/>
        <v>250</v>
      </c>
      <c r="J712">
        <v>51.466993899999999</v>
      </c>
      <c r="K712">
        <v>-1.19</v>
      </c>
      <c r="M712" t="s">
        <v>5488</v>
      </c>
      <c r="O712" t="s">
        <v>4971</v>
      </c>
      <c r="P712" t="s">
        <v>5489</v>
      </c>
      <c r="R712" t="s">
        <v>119</v>
      </c>
      <c r="S712" t="s">
        <v>5490</v>
      </c>
      <c r="U712" t="s">
        <v>5491</v>
      </c>
      <c r="X712" t="s">
        <v>1007</v>
      </c>
      <c r="AC712" t="s">
        <v>124</v>
      </c>
      <c r="AD712" t="s">
        <v>5492</v>
      </c>
      <c r="AE712">
        <v>0</v>
      </c>
      <c r="AH712" t="s">
        <v>5493</v>
      </c>
      <c r="AI712" t="s">
        <v>5493</v>
      </c>
      <c r="AJ712" t="s">
        <v>5494</v>
      </c>
      <c r="AQ712">
        <v>0</v>
      </c>
      <c r="AS712">
        <v>0</v>
      </c>
      <c r="AT712">
        <v>0</v>
      </c>
      <c r="AW712">
        <v>0</v>
      </c>
      <c r="AZ712">
        <v>0</v>
      </c>
      <c r="BC712">
        <v>0</v>
      </c>
      <c r="BO712">
        <v>0</v>
      </c>
      <c r="BP712">
        <v>0</v>
      </c>
      <c r="BQ712">
        <v>0</v>
      </c>
      <c r="BR712">
        <v>0</v>
      </c>
      <c r="BS712">
        <v>0</v>
      </c>
      <c r="BT712">
        <v>0</v>
      </c>
      <c r="BU712">
        <v>0</v>
      </c>
      <c r="BV712">
        <v>0</v>
      </c>
      <c r="BW712">
        <v>0</v>
      </c>
      <c r="BX712">
        <v>0</v>
      </c>
      <c r="BY712">
        <v>0</v>
      </c>
      <c r="BZ712">
        <v>0</v>
      </c>
      <c r="CA712">
        <v>0</v>
      </c>
      <c r="CB712">
        <v>0</v>
      </c>
      <c r="CC712">
        <v>0</v>
      </c>
      <c r="CD712">
        <v>0</v>
      </c>
      <c r="CE712">
        <v>1</v>
      </c>
      <c r="CF712">
        <v>0</v>
      </c>
      <c r="CG712">
        <v>1</v>
      </c>
      <c r="CH712">
        <v>0</v>
      </c>
      <c r="CI712">
        <v>1</v>
      </c>
      <c r="CJ712">
        <v>0</v>
      </c>
      <c r="CK712">
        <v>0</v>
      </c>
      <c r="CL712">
        <v>0</v>
      </c>
      <c r="CM712">
        <v>0</v>
      </c>
      <c r="CN712">
        <v>0</v>
      </c>
      <c r="CO712">
        <v>0</v>
      </c>
      <c r="CP712">
        <v>0</v>
      </c>
      <c r="CQ712">
        <v>0</v>
      </c>
    </row>
    <row r="713" spans="1:95" hidden="1">
      <c r="A713" t="s">
        <v>5495</v>
      </c>
      <c r="B713" t="s">
        <v>904</v>
      </c>
      <c r="C713" t="s">
        <v>904</v>
      </c>
      <c r="D713" t="s">
        <v>1524</v>
      </c>
      <c r="E713" t="s">
        <v>146</v>
      </c>
      <c r="F713" t="s">
        <v>5496</v>
      </c>
      <c r="G713">
        <v>48</v>
      </c>
      <c r="H713">
        <v>0</v>
      </c>
      <c r="I713">
        <f t="shared" si="11"/>
        <v>0</v>
      </c>
      <c r="J713">
        <v>38</v>
      </c>
      <c r="K713">
        <v>-77</v>
      </c>
      <c r="M713" t="s">
        <v>5488</v>
      </c>
      <c r="N713" t="s">
        <v>5497</v>
      </c>
      <c r="O713" t="s">
        <v>5498</v>
      </c>
      <c r="P713" t="s">
        <v>1147</v>
      </c>
      <c r="Q713">
        <v>23005</v>
      </c>
      <c r="R713" t="s">
        <v>107</v>
      </c>
      <c r="S713" t="s">
        <v>5499</v>
      </c>
      <c r="U713" t="s">
        <v>5500</v>
      </c>
      <c r="X713" t="s">
        <v>376</v>
      </c>
      <c r="Z713" t="s">
        <v>92</v>
      </c>
      <c r="AC713" t="s">
        <v>112</v>
      </c>
      <c r="AD713" t="s">
        <v>5501</v>
      </c>
      <c r="AE713">
        <v>0</v>
      </c>
      <c r="AH713" t="s">
        <v>5502</v>
      </c>
      <c r="AQ713">
        <v>0</v>
      </c>
      <c r="AR713" t="s">
        <v>1007</v>
      </c>
      <c r="AS713">
        <v>0</v>
      </c>
      <c r="AT713">
        <v>0</v>
      </c>
      <c r="AU713" t="s">
        <v>187</v>
      </c>
      <c r="AW713">
        <v>0</v>
      </c>
      <c r="AZ713">
        <v>0</v>
      </c>
      <c r="BC713">
        <v>0</v>
      </c>
      <c r="BO713">
        <v>0</v>
      </c>
      <c r="BP713">
        <v>0</v>
      </c>
      <c r="BQ713">
        <v>0</v>
      </c>
      <c r="BR713">
        <v>0</v>
      </c>
      <c r="BS713">
        <v>0</v>
      </c>
      <c r="BT713">
        <v>0</v>
      </c>
      <c r="BU713">
        <v>0</v>
      </c>
      <c r="BV713">
        <v>0</v>
      </c>
      <c r="BW713">
        <v>0</v>
      </c>
      <c r="BX713">
        <v>0</v>
      </c>
      <c r="BY713">
        <v>0</v>
      </c>
      <c r="BZ713">
        <v>0</v>
      </c>
      <c r="CA713">
        <v>0</v>
      </c>
      <c r="CB713">
        <v>0</v>
      </c>
      <c r="CC713">
        <v>0</v>
      </c>
      <c r="CD713">
        <v>0</v>
      </c>
      <c r="CE713">
        <v>1</v>
      </c>
      <c r="CF713">
        <v>0</v>
      </c>
      <c r="CG713">
        <v>1</v>
      </c>
      <c r="CH713">
        <v>0</v>
      </c>
      <c r="CI713">
        <v>1</v>
      </c>
      <c r="CJ713">
        <v>0</v>
      </c>
      <c r="CK713">
        <v>0</v>
      </c>
      <c r="CL713">
        <v>0</v>
      </c>
      <c r="CM713">
        <v>0</v>
      </c>
      <c r="CN713">
        <v>0</v>
      </c>
      <c r="CO713">
        <v>0</v>
      </c>
      <c r="CP713">
        <v>0</v>
      </c>
      <c r="CQ713">
        <v>0</v>
      </c>
    </row>
    <row r="714" spans="1:95" hidden="1">
      <c r="A714" t="s">
        <v>5503</v>
      </c>
      <c r="B714" t="s">
        <v>904</v>
      </c>
      <c r="C714" t="s">
        <v>826</v>
      </c>
      <c r="D714" t="s">
        <v>826</v>
      </c>
      <c r="E714" t="s">
        <v>190</v>
      </c>
      <c r="F714" t="s">
        <v>5504</v>
      </c>
      <c r="G714">
        <v>990</v>
      </c>
      <c r="H714">
        <v>1.92</v>
      </c>
      <c r="I714">
        <f t="shared" si="11"/>
        <v>1900.8</v>
      </c>
      <c r="J714">
        <v>36.995883900000003</v>
      </c>
      <c r="K714">
        <v>-85.91</v>
      </c>
      <c r="M714" t="s">
        <v>5505</v>
      </c>
      <c r="O714" t="s">
        <v>5506</v>
      </c>
      <c r="P714" t="s">
        <v>5507</v>
      </c>
      <c r="R714" t="s">
        <v>107</v>
      </c>
      <c r="S714" t="s">
        <v>5508</v>
      </c>
      <c r="T714" t="s">
        <v>5509</v>
      </c>
      <c r="U714" t="s">
        <v>5509</v>
      </c>
      <c r="X714" t="s">
        <v>1007</v>
      </c>
      <c r="Y714" t="s">
        <v>5510</v>
      </c>
      <c r="Z714" t="s">
        <v>307</v>
      </c>
      <c r="AC714" t="s">
        <v>112</v>
      </c>
      <c r="AD714" t="s">
        <v>5510</v>
      </c>
      <c r="AE714">
        <v>0</v>
      </c>
      <c r="AH714" t="s">
        <v>3977</v>
      </c>
      <c r="AQ714">
        <v>0</v>
      </c>
      <c r="AS714">
        <v>0</v>
      </c>
      <c r="AT714">
        <v>0</v>
      </c>
      <c r="AW714">
        <v>0</v>
      </c>
      <c r="AZ714">
        <v>0</v>
      </c>
      <c r="BC714">
        <v>0</v>
      </c>
      <c r="BO714">
        <v>0</v>
      </c>
      <c r="BP714">
        <v>0</v>
      </c>
      <c r="BQ714">
        <v>0</v>
      </c>
      <c r="BR714">
        <v>0</v>
      </c>
      <c r="BS714">
        <v>1</v>
      </c>
      <c r="BT714">
        <v>0</v>
      </c>
      <c r="BU714">
        <v>0</v>
      </c>
      <c r="BV714">
        <v>0</v>
      </c>
      <c r="BW714">
        <v>0</v>
      </c>
      <c r="BX714">
        <v>0</v>
      </c>
      <c r="BY714">
        <v>0</v>
      </c>
      <c r="BZ714">
        <v>0</v>
      </c>
      <c r="CA714">
        <v>1</v>
      </c>
      <c r="CB714">
        <v>0</v>
      </c>
      <c r="CC714">
        <v>0</v>
      </c>
      <c r="CD714">
        <v>0</v>
      </c>
      <c r="CE714">
        <v>0</v>
      </c>
      <c r="CF714">
        <v>0</v>
      </c>
      <c r="CG714">
        <v>0</v>
      </c>
      <c r="CH714">
        <v>0</v>
      </c>
      <c r="CI714">
        <v>1</v>
      </c>
      <c r="CJ714">
        <v>0</v>
      </c>
      <c r="CK714">
        <v>0</v>
      </c>
      <c r="CL714">
        <v>0</v>
      </c>
      <c r="CM714">
        <v>0</v>
      </c>
      <c r="CN714">
        <v>0</v>
      </c>
      <c r="CO714">
        <v>0</v>
      </c>
      <c r="CP714">
        <v>0</v>
      </c>
      <c r="CQ714">
        <v>0</v>
      </c>
    </row>
    <row r="715" spans="1:95" hidden="1">
      <c r="A715" t="s">
        <v>5511</v>
      </c>
      <c r="B715" t="s">
        <v>904</v>
      </c>
      <c r="C715" t="s">
        <v>905</v>
      </c>
      <c r="D715" t="s">
        <v>905</v>
      </c>
      <c r="E715" t="s">
        <v>146</v>
      </c>
      <c r="F715" t="s">
        <v>5512</v>
      </c>
      <c r="G715">
        <v>100</v>
      </c>
      <c r="H715">
        <v>2</v>
      </c>
      <c r="I715">
        <f t="shared" si="11"/>
        <v>200</v>
      </c>
      <c r="J715">
        <v>47</v>
      </c>
      <c r="K715">
        <v>-89</v>
      </c>
      <c r="M715" t="s">
        <v>5513</v>
      </c>
      <c r="O715" t="s">
        <v>5514</v>
      </c>
      <c r="P715" t="s">
        <v>400</v>
      </c>
      <c r="Q715">
        <v>49931</v>
      </c>
      <c r="R715" t="s">
        <v>107</v>
      </c>
      <c r="S715" t="s">
        <v>5515</v>
      </c>
      <c r="T715" t="s">
        <v>5356</v>
      </c>
      <c r="X715" t="s">
        <v>1007</v>
      </c>
      <c r="Z715" t="s">
        <v>123</v>
      </c>
      <c r="AC715" t="s">
        <v>124</v>
      </c>
      <c r="AD715" t="s">
        <v>5516</v>
      </c>
      <c r="AE715">
        <v>100</v>
      </c>
      <c r="AH715" t="s">
        <v>2042</v>
      </c>
      <c r="AI715" t="s">
        <v>5517</v>
      </c>
      <c r="AJ715" t="s">
        <v>2042</v>
      </c>
      <c r="AL715" t="s">
        <v>5518</v>
      </c>
      <c r="AQ715">
        <v>20</v>
      </c>
      <c r="AS715">
        <v>0</v>
      </c>
      <c r="AT715">
        <v>0</v>
      </c>
      <c r="AW715">
        <v>0</v>
      </c>
      <c r="AZ715">
        <v>0</v>
      </c>
      <c r="BC715">
        <v>0</v>
      </c>
      <c r="BO715">
        <v>0</v>
      </c>
      <c r="BP715">
        <v>0</v>
      </c>
      <c r="BQ715">
        <v>0</v>
      </c>
      <c r="BR715">
        <v>0</v>
      </c>
      <c r="BS715">
        <v>0</v>
      </c>
      <c r="BT715">
        <v>0</v>
      </c>
      <c r="BU715">
        <v>0</v>
      </c>
      <c r="BV715">
        <v>0</v>
      </c>
      <c r="BW715">
        <v>0</v>
      </c>
      <c r="BX715">
        <v>0</v>
      </c>
      <c r="BY715">
        <v>0</v>
      </c>
      <c r="BZ715">
        <v>0</v>
      </c>
      <c r="CA715">
        <v>0</v>
      </c>
      <c r="CB715">
        <v>0</v>
      </c>
      <c r="CC715">
        <v>1</v>
      </c>
      <c r="CD715">
        <v>1</v>
      </c>
      <c r="CE715">
        <v>0</v>
      </c>
      <c r="CF715">
        <v>0</v>
      </c>
      <c r="CG715">
        <v>0</v>
      </c>
      <c r="CH715">
        <v>0</v>
      </c>
      <c r="CI715">
        <v>0</v>
      </c>
      <c r="CJ715">
        <v>0</v>
      </c>
      <c r="CK715">
        <v>0</v>
      </c>
      <c r="CL715">
        <v>0</v>
      </c>
      <c r="CM715">
        <v>0</v>
      </c>
      <c r="CN715">
        <v>0</v>
      </c>
      <c r="CO715">
        <v>0</v>
      </c>
      <c r="CP715">
        <v>0</v>
      </c>
      <c r="CQ715">
        <v>0</v>
      </c>
    </row>
    <row r="716" spans="1:95" hidden="1">
      <c r="A716" t="s">
        <v>5519</v>
      </c>
      <c r="B716" t="s">
        <v>904</v>
      </c>
      <c r="C716" t="s">
        <v>904</v>
      </c>
      <c r="D716" t="s">
        <v>904</v>
      </c>
      <c r="E716" t="s">
        <v>146</v>
      </c>
      <c r="F716" t="s">
        <v>5520</v>
      </c>
      <c r="G716">
        <v>0</v>
      </c>
      <c r="H716">
        <v>0</v>
      </c>
      <c r="I716">
        <f t="shared" si="11"/>
        <v>0</v>
      </c>
      <c r="J716">
        <v>54</v>
      </c>
      <c r="K716">
        <v>7</v>
      </c>
      <c r="M716" t="s">
        <v>4149</v>
      </c>
      <c r="O716" t="s">
        <v>5521</v>
      </c>
      <c r="P716" t="s">
        <v>1963</v>
      </c>
      <c r="R716" t="s">
        <v>303</v>
      </c>
      <c r="S716" t="s">
        <v>5522</v>
      </c>
      <c r="T716" t="s">
        <v>4433</v>
      </c>
      <c r="X716" t="s">
        <v>1007</v>
      </c>
      <c r="AC716" t="s">
        <v>95</v>
      </c>
      <c r="AD716" t="s">
        <v>5523</v>
      </c>
      <c r="AE716">
        <v>0</v>
      </c>
      <c r="AI716" t="s">
        <v>1643</v>
      </c>
      <c r="AJ716" t="s">
        <v>5524</v>
      </c>
      <c r="AQ716">
        <v>0</v>
      </c>
      <c r="AS716">
        <v>0</v>
      </c>
      <c r="AT716">
        <v>0</v>
      </c>
      <c r="AU716" t="s">
        <v>705</v>
      </c>
      <c r="AV716" t="s">
        <v>5525</v>
      </c>
      <c r="AW716">
        <v>0</v>
      </c>
      <c r="AZ716">
        <v>0</v>
      </c>
      <c r="BC716">
        <v>0</v>
      </c>
      <c r="BO716">
        <v>0</v>
      </c>
      <c r="BP716">
        <v>0</v>
      </c>
      <c r="BQ716">
        <v>0</v>
      </c>
      <c r="BR716">
        <v>0</v>
      </c>
      <c r="BS716">
        <v>0</v>
      </c>
      <c r="BT716">
        <v>0</v>
      </c>
      <c r="BU716">
        <v>1</v>
      </c>
      <c r="BV716">
        <v>0</v>
      </c>
      <c r="BW716">
        <v>0</v>
      </c>
      <c r="BX716">
        <v>0</v>
      </c>
      <c r="BY716">
        <v>0</v>
      </c>
      <c r="BZ716">
        <v>0</v>
      </c>
      <c r="CA716">
        <v>0</v>
      </c>
      <c r="CB716">
        <v>0</v>
      </c>
      <c r="CC716">
        <v>1</v>
      </c>
      <c r="CD716">
        <v>0</v>
      </c>
      <c r="CE716">
        <v>0</v>
      </c>
      <c r="CF716">
        <v>0</v>
      </c>
      <c r="CG716">
        <v>0</v>
      </c>
      <c r="CH716">
        <v>1</v>
      </c>
      <c r="CI716">
        <v>1</v>
      </c>
      <c r="CJ716">
        <v>0</v>
      </c>
      <c r="CK716">
        <v>0</v>
      </c>
      <c r="CL716">
        <v>0</v>
      </c>
      <c r="CM716">
        <v>0</v>
      </c>
      <c r="CN716">
        <v>0</v>
      </c>
      <c r="CO716">
        <v>0</v>
      </c>
      <c r="CP716">
        <v>0</v>
      </c>
      <c r="CQ716">
        <v>0</v>
      </c>
    </row>
    <row r="717" spans="1:95" hidden="1">
      <c r="A717" t="s">
        <v>5526</v>
      </c>
      <c r="B717" t="s">
        <v>999</v>
      </c>
      <c r="C717" t="s">
        <v>1144</v>
      </c>
      <c r="D717" t="s">
        <v>1144</v>
      </c>
      <c r="E717" t="s">
        <v>146</v>
      </c>
      <c r="F717" t="s">
        <v>5527</v>
      </c>
      <c r="G717">
        <v>1000</v>
      </c>
      <c r="H717">
        <v>8</v>
      </c>
      <c r="I717">
        <f t="shared" si="11"/>
        <v>8000</v>
      </c>
      <c r="J717">
        <v>40.964529300000002</v>
      </c>
      <c r="K717">
        <v>-76.88</v>
      </c>
      <c r="M717" t="s">
        <v>3865</v>
      </c>
      <c r="O717" t="s">
        <v>5528</v>
      </c>
      <c r="P717" t="s">
        <v>763</v>
      </c>
      <c r="R717" t="s">
        <v>107</v>
      </c>
      <c r="S717" t="s">
        <v>5529</v>
      </c>
      <c r="U717" t="s">
        <v>528</v>
      </c>
      <c r="X717" t="s">
        <v>376</v>
      </c>
      <c r="AC717" t="s">
        <v>124</v>
      </c>
      <c r="AD717" t="s">
        <v>5530</v>
      </c>
      <c r="AE717">
        <v>0</v>
      </c>
      <c r="AH717" t="s">
        <v>1151</v>
      </c>
      <c r="AM717" t="s">
        <v>5531</v>
      </c>
      <c r="AQ717">
        <v>0</v>
      </c>
      <c r="AR717" t="s">
        <v>1007</v>
      </c>
      <c r="AS717">
        <v>0</v>
      </c>
      <c r="AT717">
        <v>0</v>
      </c>
      <c r="AW717">
        <v>0</v>
      </c>
      <c r="AZ717">
        <v>0</v>
      </c>
      <c r="BC717">
        <v>0</v>
      </c>
      <c r="BO717">
        <v>0</v>
      </c>
      <c r="BP717">
        <v>0</v>
      </c>
      <c r="BQ717">
        <v>0</v>
      </c>
      <c r="BR717">
        <v>0</v>
      </c>
      <c r="BS717">
        <v>1</v>
      </c>
      <c r="BT717">
        <v>0</v>
      </c>
      <c r="BU717">
        <v>1</v>
      </c>
      <c r="BV717">
        <v>0</v>
      </c>
      <c r="BW717">
        <v>0</v>
      </c>
      <c r="BX717">
        <v>0</v>
      </c>
      <c r="BY717">
        <v>0</v>
      </c>
      <c r="BZ717">
        <v>0</v>
      </c>
      <c r="CA717">
        <v>0</v>
      </c>
      <c r="CB717">
        <v>0</v>
      </c>
      <c r="CC717">
        <v>0</v>
      </c>
      <c r="CD717">
        <v>0</v>
      </c>
      <c r="CE717">
        <v>0</v>
      </c>
      <c r="CF717">
        <v>0</v>
      </c>
      <c r="CG717">
        <v>0</v>
      </c>
      <c r="CH717">
        <v>0</v>
      </c>
      <c r="CI717">
        <v>0</v>
      </c>
      <c r="CJ717">
        <v>0</v>
      </c>
      <c r="CK717">
        <v>0</v>
      </c>
      <c r="CL717">
        <v>0</v>
      </c>
      <c r="CM717">
        <v>0</v>
      </c>
      <c r="CN717">
        <v>0</v>
      </c>
      <c r="CO717">
        <v>0</v>
      </c>
      <c r="CP717">
        <v>0</v>
      </c>
      <c r="CQ717">
        <v>0</v>
      </c>
    </row>
    <row r="718" spans="1:95" hidden="1">
      <c r="A718" t="s">
        <v>5532</v>
      </c>
      <c r="B718" t="s">
        <v>999</v>
      </c>
      <c r="C718" t="s">
        <v>1144</v>
      </c>
      <c r="D718" t="s">
        <v>1144</v>
      </c>
      <c r="E718" t="s">
        <v>146</v>
      </c>
      <c r="F718" t="s">
        <v>5533</v>
      </c>
      <c r="G718">
        <v>400</v>
      </c>
      <c r="H718">
        <v>8</v>
      </c>
      <c r="I718">
        <f t="shared" si="11"/>
        <v>3200</v>
      </c>
      <c r="J718">
        <v>45.545478699999997</v>
      </c>
      <c r="K718">
        <v>11.54</v>
      </c>
      <c r="M718" t="s">
        <v>3865</v>
      </c>
      <c r="O718" t="s">
        <v>5534</v>
      </c>
      <c r="P718" t="s">
        <v>2200</v>
      </c>
      <c r="R718" t="s">
        <v>1803</v>
      </c>
      <c r="S718" t="s">
        <v>5535</v>
      </c>
      <c r="T718" t="s">
        <v>5536</v>
      </c>
      <c r="X718" t="s">
        <v>1007</v>
      </c>
      <c r="AC718" t="s">
        <v>124</v>
      </c>
      <c r="AD718" t="s">
        <v>5537</v>
      </c>
      <c r="AE718">
        <v>0</v>
      </c>
      <c r="AH718" t="s">
        <v>1151</v>
      </c>
      <c r="AJ718" t="s">
        <v>5538</v>
      </c>
      <c r="AM718" t="s">
        <v>5539</v>
      </c>
      <c r="AQ718">
        <v>0</v>
      </c>
      <c r="AR718" t="s">
        <v>1007</v>
      </c>
      <c r="AS718">
        <v>0</v>
      </c>
      <c r="AT718">
        <v>0</v>
      </c>
      <c r="AW718">
        <v>0</v>
      </c>
      <c r="AZ718">
        <v>0</v>
      </c>
      <c r="BC718">
        <v>0</v>
      </c>
      <c r="BO718">
        <v>0</v>
      </c>
      <c r="BP718">
        <v>0</v>
      </c>
      <c r="BQ718">
        <v>0</v>
      </c>
      <c r="BR718">
        <v>0</v>
      </c>
      <c r="BS718">
        <v>1</v>
      </c>
      <c r="BT718">
        <v>0</v>
      </c>
      <c r="BU718">
        <v>1</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row>
    <row r="719" spans="1:95" hidden="1">
      <c r="A719" t="s">
        <v>5540</v>
      </c>
      <c r="B719" t="s">
        <v>904</v>
      </c>
      <c r="C719" t="s">
        <v>826</v>
      </c>
      <c r="D719" t="s">
        <v>826</v>
      </c>
      <c r="E719" t="s">
        <v>146</v>
      </c>
      <c r="F719" t="s">
        <v>5541</v>
      </c>
      <c r="G719">
        <v>500</v>
      </c>
      <c r="H719">
        <v>7.67</v>
      </c>
      <c r="I719">
        <f t="shared" si="11"/>
        <v>3835</v>
      </c>
      <c r="J719">
        <v>36</v>
      </c>
      <c r="K719">
        <v>140</v>
      </c>
      <c r="M719" t="s">
        <v>5542</v>
      </c>
      <c r="O719" t="s">
        <v>5543</v>
      </c>
      <c r="P719" t="s">
        <v>5544</v>
      </c>
      <c r="R719" t="s">
        <v>724</v>
      </c>
      <c r="S719" t="s">
        <v>5545</v>
      </c>
      <c r="U719" t="s">
        <v>2646</v>
      </c>
      <c r="V719" t="s">
        <v>4302</v>
      </c>
      <c r="X719" t="s">
        <v>1007</v>
      </c>
      <c r="AB719" t="s">
        <v>5546</v>
      </c>
      <c r="AC719" t="s">
        <v>124</v>
      </c>
      <c r="AD719" t="s">
        <v>5547</v>
      </c>
      <c r="AE719">
        <v>0</v>
      </c>
      <c r="AH719" t="s">
        <v>5120</v>
      </c>
      <c r="AI719" t="s">
        <v>2656</v>
      </c>
      <c r="AJ719" t="s">
        <v>2656</v>
      </c>
      <c r="AL719" t="s">
        <v>5547</v>
      </c>
      <c r="AQ719">
        <v>0</v>
      </c>
      <c r="AR719" t="s">
        <v>1007</v>
      </c>
      <c r="AS719">
        <v>0</v>
      </c>
      <c r="AT719">
        <v>0</v>
      </c>
      <c r="AW719">
        <v>0</v>
      </c>
      <c r="AZ719">
        <v>0</v>
      </c>
      <c r="BC719">
        <v>0</v>
      </c>
      <c r="BO719">
        <v>0</v>
      </c>
      <c r="BP719">
        <v>0</v>
      </c>
      <c r="BQ719">
        <v>0</v>
      </c>
      <c r="BR719">
        <v>0</v>
      </c>
      <c r="BS719">
        <v>0</v>
      </c>
      <c r="BT719">
        <v>0</v>
      </c>
      <c r="BU719">
        <v>0</v>
      </c>
      <c r="BV719">
        <v>0</v>
      </c>
      <c r="BW719">
        <v>0</v>
      </c>
      <c r="BX719">
        <v>0</v>
      </c>
      <c r="BY719">
        <v>0</v>
      </c>
      <c r="BZ719">
        <v>0</v>
      </c>
      <c r="CA719">
        <v>0</v>
      </c>
      <c r="CB719">
        <v>1</v>
      </c>
      <c r="CC719">
        <v>0</v>
      </c>
      <c r="CD719">
        <v>0</v>
      </c>
      <c r="CE719">
        <v>0</v>
      </c>
      <c r="CF719">
        <v>0</v>
      </c>
      <c r="CG719">
        <v>1</v>
      </c>
      <c r="CH719">
        <v>1</v>
      </c>
      <c r="CI719">
        <v>1</v>
      </c>
      <c r="CJ719">
        <v>0</v>
      </c>
      <c r="CK719">
        <v>0</v>
      </c>
      <c r="CL719">
        <v>0</v>
      </c>
      <c r="CM719">
        <v>0</v>
      </c>
      <c r="CN719">
        <v>0</v>
      </c>
      <c r="CO719">
        <v>0</v>
      </c>
      <c r="CP719">
        <v>0</v>
      </c>
      <c r="CQ719">
        <v>0</v>
      </c>
    </row>
    <row r="720" spans="1:95" hidden="1">
      <c r="A720" t="s">
        <v>5548</v>
      </c>
      <c r="B720" t="s">
        <v>904</v>
      </c>
      <c r="C720" t="s">
        <v>1313</v>
      </c>
      <c r="D720" t="s">
        <v>1524</v>
      </c>
      <c r="E720" t="s">
        <v>190</v>
      </c>
      <c r="F720" t="s">
        <v>5549</v>
      </c>
      <c r="G720">
        <v>2000</v>
      </c>
      <c r="H720">
        <v>3</v>
      </c>
      <c r="I720">
        <f t="shared" si="11"/>
        <v>6000</v>
      </c>
      <c r="J720">
        <v>51.253774999999997</v>
      </c>
      <c r="K720">
        <v>-85.32</v>
      </c>
      <c r="M720" t="s">
        <v>5550</v>
      </c>
      <c r="O720" t="s">
        <v>5551</v>
      </c>
      <c r="P720" t="s">
        <v>194</v>
      </c>
      <c r="R720" t="s">
        <v>195</v>
      </c>
      <c r="S720" t="s">
        <v>5552</v>
      </c>
      <c r="T720" t="s">
        <v>5553</v>
      </c>
      <c r="U720" t="s">
        <v>4617</v>
      </c>
      <c r="X720" t="s">
        <v>198</v>
      </c>
      <c r="AC720" t="s">
        <v>124</v>
      </c>
      <c r="AD720" t="s">
        <v>198</v>
      </c>
      <c r="AE720">
        <v>0</v>
      </c>
      <c r="AH720" t="s">
        <v>1529</v>
      </c>
      <c r="AL720" t="s">
        <v>5554</v>
      </c>
      <c r="AQ720">
        <v>20</v>
      </c>
      <c r="AS720">
        <v>0</v>
      </c>
      <c r="AT720">
        <v>0</v>
      </c>
      <c r="AW720">
        <v>0</v>
      </c>
      <c r="AZ720">
        <v>0</v>
      </c>
      <c r="BC720">
        <v>0</v>
      </c>
      <c r="BO720">
        <v>0</v>
      </c>
      <c r="BP720">
        <v>0</v>
      </c>
      <c r="BQ720">
        <v>0</v>
      </c>
      <c r="BR720">
        <v>0</v>
      </c>
      <c r="BS720">
        <v>0</v>
      </c>
      <c r="BT720">
        <v>0</v>
      </c>
      <c r="BU720">
        <v>0</v>
      </c>
      <c r="BV720">
        <v>0</v>
      </c>
      <c r="BW720">
        <v>0</v>
      </c>
      <c r="BX720">
        <v>0</v>
      </c>
      <c r="BY720">
        <v>1</v>
      </c>
      <c r="BZ720">
        <v>0</v>
      </c>
      <c r="CA720">
        <v>0</v>
      </c>
      <c r="CB720">
        <v>0</v>
      </c>
      <c r="CC720">
        <v>0</v>
      </c>
      <c r="CD720">
        <v>0</v>
      </c>
      <c r="CE720">
        <v>0</v>
      </c>
      <c r="CF720">
        <v>0</v>
      </c>
      <c r="CG720">
        <v>1</v>
      </c>
      <c r="CH720">
        <v>0</v>
      </c>
      <c r="CI720">
        <v>1</v>
      </c>
      <c r="CJ720">
        <v>0</v>
      </c>
      <c r="CK720">
        <v>0</v>
      </c>
      <c r="CL720">
        <v>0</v>
      </c>
      <c r="CM720">
        <v>0</v>
      </c>
      <c r="CN720">
        <v>0</v>
      </c>
      <c r="CO720">
        <v>0</v>
      </c>
      <c r="CP720">
        <v>0</v>
      </c>
      <c r="CQ720">
        <v>0</v>
      </c>
    </row>
    <row r="721" spans="1:95" hidden="1">
      <c r="A721" t="s">
        <v>5555</v>
      </c>
      <c r="B721" t="s">
        <v>904</v>
      </c>
      <c r="C721" t="s">
        <v>5556</v>
      </c>
      <c r="D721" t="s">
        <v>5557</v>
      </c>
      <c r="E721" t="s">
        <v>190</v>
      </c>
      <c r="F721" t="s">
        <v>5558</v>
      </c>
      <c r="G721">
        <v>2000</v>
      </c>
      <c r="H721">
        <v>0</v>
      </c>
      <c r="I721">
        <f t="shared" si="11"/>
        <v>0</v>
      </c>
      <c r="J721">
        <v>25.4280036</v>
      </c>
      <c r="K721">
        <v>50.78</v>
      </c>
      <c r="M721" t="s">
        <v>5559</v>
      </c>
      <c r="O721" t="s">
        <v>5560</v>
      </c>
      <c r="P721" t="s">
        <v>5561</v>
      </c>
      <c r="R721" t="s">
        <v>5562</v>
      </c>
      <c r="S721" t="s">
        <v>5563</v>
      </c>
      <c r="T721" t="s">
        <v>5564</v>
      </c>
      <c r="X721" t="s">
        <v>1007</v>
      </c>
      <c r="AC721" t="s">
        <v>124</v>
      </c>
      <c r="AD721" t="s">
        <v>5565</v>
      </c>
      <c r="AE721">
        <v>0</v>
      </c>
      <c r="AH721" t="s">
        <v>1690</v>
      </c>
      <c r="AJ721" t="s">
        <v>5566</v>
      </c>
      <c r="AQ721">
        <v>0</v>
      </c>
      <c r="AR721" t="s">
        <v>1007</v>
      </c>
      <c r="AS721">
        <v>0</v>
      </c>
      <c r="AT721">
        <v>0</v>
      </c>
      <c r="AW721">
        <v>0</v>
      </c>
      <c r="AZ721">
        <v>0</v>
      </c>
      <c r="BC721">
        <v>0</v>
      </c>
      <c r="BO721">
        <v>0</v>
      </c>
      <c r="BP721">
        <v>0</v>
      </c>
      <c r="BQ721">
        <v>0</v>
      </c>
      <c r="BR721">
        <v>0</v>
      </c>
      <c r="BS721">
        <v>0</v>
      </c>
      <c r="BT721">
        <v>0</v>
      </c>
      <c r="BU721">
        <v>0</v>
      </c>
      <c r="BV721">
        <v>0</v>
      </c>
      <c r="BW721">
        <v>0</v>
      </c>
      <c r="BX721">
        <v>0</v>
      </c>
      <c r="BY721">
        <v>0</v>
      </c>
      <c r="BZ721">
        <v>0</v>
      </c>
      <c r="CA721">
        <v>0</v>
      </c>
      <c r="CB721">
        <v>0</v>
      </c>
      <c r="CC721">
        <v>0</v>
      </c>
      <c r="CD721">
        <v>1</v>
      </c>
      <c r="CE721">
        <v>0</v>
      </c>
      <c r="CF721">
        <v>0</v>
      </c>
      <c r="CG721">
        <v>1</v>
      </c>
      <c r="CH721">
        <v>0</v>
      </c>
      <c r="CI721">
        <v>1</v>
      </c>
      <c r="CJ721">
        <v>0</v>
      </c>
      <c r="CK721">
        <v>0</v>
      </c>
      <c r="CL721">
        <v>0</v>
      </c>
      <c r="CM721">
        <v>0</v>
      </c>
      <c r="CN721">
        <v>0</v>
      </c>
      <c r="CO721">
        <v>0</v>
      </c>
      <c r="CP721">
        <v>0</v>
      </c>
      <c r="CQ721">
        <v>0</v>
      </c>
    </row>
    <row r="722" spans="1:95" hidden="1">
      <c r="A722" t="s">
        <v>5567</v>
      </c>
      <c r="B722" t="s">
        <v>904</v>
      </c>
      <c r="C722" t="s">
        <v>905</v>
      </c>
      <c r="D722" t="s">
        <v>906</v>
      </c>
      <c r="E722" t="s">
        <v>146</v>
      </c>
      <c r="F722" t="s">
        <v>5568</v>
      </c>
      <c r="G722">
        <v>600</v>
      </c>
      <c r="H722">
        <v>0</v>
      </c>
      <c r="I722">
        <f t="shared" si="11"/>
        <v>0</v>
      </c>
      <c r="J722">
        <v>42.976504200000001</v>
      </c>
      <c r="K722">
        <v>-70.61</v>
      </c>
      <c r="M722" t="s">
        <v>5569</v>
      </c>
      <c r="O722" t="s">
        <v>5570</v>
      </c>
      <c r="P722" t="s">
        <v>778</v>
      </c>
      <c r="R722" t="s">
        <v>107</v>
      </c>
      <c r="S722" t="s">
        <v>5571</v>
      </c>
      <c r="U722" t="s">
        <v>5572</v>
      </c>
      <c r="X722" t="s">
        <v>1007</v>
      </c>
      <c r="AB722" t="s">
        <v>5573</v>
      </c>
      <c r="AC722" t="s">
        <v>124</v>
      </c>
      <c r="AD722" t="s">
        <v>5574</v>
      </c>
      <c r="AE722">
        <v>0</v>
      </c>
      <c r="AH722" t="s">
        <v>5575</v>
      </c>
      <c r="AI722" t="s">
        <v>1691</v>
      </c>
      <c r="AM722" t="s">
        <v>5576</v>
      </c>
      <c r="AQ722">
        <v>0</v>
      </c>
      <c r="AR722" t="s">
        <v>1007</v>
      </c>
      <c r="AS722">
        <v>0</v>
      </c>
      <c r="AT722">
        <v>0</v>
      </c>
      <c r="AW722">
        <v>0</v>
      </c>
      <c r="AZ722">
        <v>0</v>
      </c>
      <c r="BC722">
        <v>0</v>
      </c>
      <c r="BO722">
        <v>0</v>
      </c>
      <c r="BP722">
        <v>0</v>
      </c>
      <c r="BQ722">
        <v>0</v>
      </c>
      <c r="BR722">
        <v>0</v>
      </c>
      <c r="BS722">
        <v>0</v>
      </c>
      <c r="BT722">
        <v>0</v>
      </c>
      <c r="BU722">
        <v>0</v>
      </c>
      <c r="BV722">
        <v>0</v>
      </c>
      <c r="BW722">
        <v>0</v>
      </c>
      <c r="BX722">
        <v>0</v>
      </c>
      <c r="BY722">
        <v>0</v>
      </c>
      <c r="BZ722">
        <v>0</v>
      </c>
      <c r="CA722">
        <v>0</v>
      </c>
      <c r="CB722">
        <v>0</v>
      </c>
      <c r="CC722">
        <v>1</v>
      </c>
      <c r="CD722">
        <v>1</v>
      </c>
      <c r="CE722">
        <v>0</v>
      </c>
      <c r="CF722">
        <v>0</v>
      </c>
      <c r="CG722">
        <v>1</v>
      </c>
      <c r="CH722">
        <v>0</v>
      </c>
      <c r="CI722">
        <v>0</v>
      </c>
      <c r="CJ722">
        <v>0</v>
      </c>
      <c r="CK722">
        <v>0</v>
      </c>
      <c r="CL722">
        <v>0</v>
      </c>
      <c r="CM722">
        <v>0</v>
      </c>
      <c r="CN722">
        <v>0</v>
      </c>
      <c r="CO722">
        <v>0</v>
      </c>
      <c r="CP722">
        <v>0</v>
      </c>
      <c r="CQ722">
        <v>0</v>
      </c>
    </row>
    <row r="723" spans="1:95" hidden="1">
      <c r="A723" t="s">
        <v>5577</v>
      </c>
      <c r="B723" t="s">
        <v>904</v>
      </c>
      <c r="C723" t="s">
        <v>826</v>
      </c>
      <c r="D723" t="s">
        <v>826</v>
      </c>
      <c r="E723" t="s">
        <v>190</v>
      </c>
      <c r="F723" t="s">
        <v>5578</v>
      </c>
      <c r="G723">
        <v>1000</v>
      </c>
      <c r="H723">
        <v>0</v>
      </c>
      <c r="I723">
        <f t="shared" si="11"/>
        <v>0</v>
      </c>
      <c r="J723">
        <v>53</v>
      </c>
      <c r="K723">
        <v>-6</v>
      </c>
      <c r="M723" t="s">
        <v>1261</v>
      </c>
      <c r="O723" t="s">
        <v>1467</v>
      </c>
      <c r="P723" t="s">
        <v>634</v>
      </c>
      <c r="R723" t="s">
        <v>204</v>
      </c>
      <c r="S723" t="s">
        <v>5579</v>
      </c>
      <c r="T723" t="s">
        <v>5580</v>
      </c>
      <c r="X723" t="s">
        <v>1007</v>
      </c>
      <c r="AC723" t="s">
        <v>95</v>
      </c>
      <c r="AD723" t="s">
        <v>265</v>
      </c>
      <c r="AE723">
        <v>0</v>
      </c>
      <c r="AH723" t="s">
        <v>4714</v>
      </c>
      <c r="AL723" t="s">
        <v>265</v>
      </c>
      <c r="AQ723">
        <v>0</v>
      </c>
      <c r="AS723">
        <v>0</v>
      </c>
      <c r="AT723">
        <v>0</v>
      </c>
      <c r="AW723">
        <v>0</v>
      </c>
      <c r="AZ723">
        <v>0</v>
      </c>
      <c r="BC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1</v>
      </c>
      <c r="CI723">
        <v>0</v>
      </c>
      <c r="CJ723">
        <v>0</v>
      </c>
      <c r="CK723">
        <v>0</v>
      </c>
      <c r="CL723">
        <v>0</v>
      </c>
      <c r="CM723">
        <v>0</v>
      </c>
      <c r="CN723">
        <v>0</v>
      </c>
      <c r="CO723">
        <v>0</v>
      </c>
      <c r="CP723">
        <v>0</v>
      </c>
      <c r="CQ723">
        <v>0</v>
      </c>
    </row>
    <row r="724" spans="1:95" hidden="1">
      <c r="A724" t="s">
        <v>5581</v>
      </c>
      <c r="B724" t="s">
        <v>904</v>
      </c>
      <c r="C724" t="s">
        <v>904</v>
      </c>
      <c r="D724" t="s">
        <v>904</v>
      </c>
      <c r="E724" t="s">
        <v>190</v>
      </c>
      <c r="F724" t="s">
        <v>5582</v>
      </c>
      <c r="G724">
        <v>0</v>
      </c>
      <c r="H724">
        <v>0</v>
      </c>
      <c r="I724">
        <f t="shared" si="11"/>
        <v>0</v>
      </c>
      <c r="J724">
        <v>-40.120241399999998</v>
      </c>
      <c r="K724">
        <v>148.02000000000001</v>
      </c>
      <c r="M724" t="s">
        <v>5583</v>
      </c>
      <c r="O724" t="s">
        <v>5584</v>
      </c>
      <c r="P724" t="s">
        <v>2403</v>
      </c>
      <c r="R724" t="s">
        <v>636</v>
      </c>
      <c r="S724" t="s">
        <v>5585</v>
      </c>
      <c r="T724" t="s">
        <v>5586</v>
      </c>
      <c r="U724" t="s">
        <v>5587</v>
      </c>
      <c r="X724" t="s">
        <v>1007</v>
      </c>
      <c r="Y724" t="s">
        <v>2405</v>
      </c>
      <c r="Z724" t="s">
        <v>307</v>
      </c>
      <c r="AC724" t="s">
        <v>112</v>
      </c>
      <c r="AD724" t="s">
        <v>2405</v>
      </c>
      <c r="AE724">
        <v>0</v>
      </c>
      <c r="AH724" t="s">
        <v>1627</v>
      </c>
      <c r="AM724" t="s">
        <v>5588</v>
      </c>
      <c r="AQ724">
        <v>0</v>
      </c>
      <c r="AS724">
        <v>12880000</v>
      </c>
      <c r="AT724">
        <v>0</v>
      </c>
      <c r="AU724" t="s">
        <v>705</v>
      </c>
      <c r="AV724" t="s">
        <v>3976</v>
      </c>
      <c r="AW724">
        <v>5500000</v>
      </c>
      <c r="AZ724">
        <v>0</v>
      </c>
      <c r="BC724">
        <v>0</v>
      </c>
      <c r="BD724" t="s">
        <v>3976</v>
      </c>
      <c r="BE724" t="s">
        <v>5589</v>
      </c>
      <c r="BF724" t="s">
        <v>4492</v>
      </c>
      <c r="BO724">
        <v>0</v>
      </c>
      <c r="BP724">
        <v>0</v>
      </c>
      <c r="BQ724">
        <v>0</v>
      </c>
      <c r="BR724">
        <v>0</v>
      </c>
      <c r="BS724">
        <v>0</v>
      </c>
      <c r="BT724">
        <v>0</v>
      </c>
      <c r="BU724">
        <v>0</v>
      </c>
      <c r="BV724">
        <v>0</v>
      </c>
      <c r="BW724">
        <v>0</v>
      </c>
      <c r="BX724">
        <v>0</v>
      </c>
      <c r="BY724">
        <v>0</v>
      </c>
      <c r="BZ724">
        <v>0</v>
      </c>
      <c r="CA724">
        <v>0</v>
      </c>
      <c r="CB724">
        <v>0</v>
      </c>
      <c r="CC724">
        <v>1</v>
      </c>
      <c r="CD724">
        <v>1</v>
      </c>
      <c r="CE724">
        <v>1</v>
      </c>
      <c r="CF724">
        <v>0</v>
      </c>
      <c r="CG724">
        <v>1</v>
      </c>
      <c r="CH724">
        <v>0</v>
      </c>
      <c r="CI724">
        <v>1</v>
      </c>
      <c r="CJ724">
        <v>0</v>
      </c>
      <c r="CK724">
        <v>0</v>
      </c>
      <c r="CL724">
        <v>0</v>
      </c>
      <c r="CM724">
        <v>0</v>
      </c>
      <c r="CN724">
        <v>0</v>
      </c>
      <c r="CO724">
        <v>0</v>
      </c>
      <c r="CP724">
        <v>0</v>
      </c>
      <c r="CQ724">
        <v>0</v>
      </c>
    </row>
    <row r="725" spans="1:95" hidden="1">
      <c r="A725" t="s">
        <v>5590</v>
      </c>
      <c r="B725" t="s">
        <v>904</v>
      </c>
      <c r="C725" t="s">
        <v>904</v>
      </c>
      <c r="D725" t="s">
        <v>904</v>
      </c>
      <c r="E725" t="s">
        <v>13</v>
      </c>
      <c r="F725" t="s">
        <v>5591</v>
      </c>
      <c r="G725">
        <v>2000</v>
      </c>
      <c r="H725">
        <v>0</v>
      </c>
      <c r="I725">
        <f t="shared" si="11"/>
        <v>0</v>
      </c>
      <c r="J725">
        <v>45</v>
      </c>
      <c r="K725">
        <v>-75</v>
      </c>
      <c r="M725" t="s">
        <v>5592</v>
      </c>
      <c r="O725" t="s">
        <v>5593</v>
      </c>
      <c r="P725" t="s">
        <v>817</v>
      </c>
      <c r="R725" t="s">
        <v>107</v>
      </c>
      <c r="S725" t="s">
        <v>5594</v>
      </c>
      <c r="T725" t="s">
        <v>4897</v>
      </c>
      <c r="X725" t="s">
        <v>819</v>
      </c>
      <c r="AC725" t="s">
        <v>112</v>
      </c>
      <c r="AD725" t="s">
        <v>4537</v>
      </c>
      <c r="AE725">
        <v>0</v>
      </c>
      <c r="AQ725">
        <v>0</v>
      </c>
      <c r="AS725">
        <v>0</v>
      </c>
      <c r="AT725">
        <v>0</v>
      </c>
      <c r="AU725" t="s">
        <v>705</v>
      </c>
      <c r="AV725" t="s">
        <v>5595</v>
      </c>
      <c r="AW725">
        <v>1200000</v>
      </c>
      <c r="AX725" t="s">
        <v>4286</v>
      </c>
      <c r="AY725" t="s">
        <v>5596</v>
      </c>
      <c r="AZ725">
        <v>300000</v>
      </c>
      <c r="BC725">
        <v>0</v>
      </c>
      <c r="BD725" t="s">
        <v>5597</v>
      </c>
      <c r="BE725" t="s">
        <v>5598</v>
      </c>
      <c r="BF725" t="s">
        <v>5599</v>
      </c>
      <c r="BO725">
        <v>0</v>
      </c>
      <c r="BP725">
        <v>0</v>
      </c>
      <c r="BQ725">
        <v>0</v>
      </c>
      <c r="BR725">
        <v>0</v>
      </c>
      <c r="BS725">
        <v>0</v>
      </c>
      <c r="BT725">
        <v>0</v>
      </c>
      <c r="BU725">
        <v>0</v>
      </c>
      <c r="BV725">
        <v>0</v>
      </c>
      <c r="BW725">
        <v>0</v>
      </c>
      <c r="BX725">
        <v>0</v>
      </c>
      <c r="BY725">
        <v>0</v>
      </c>
      <c r="BZ725">
        <v>0</v>
      </c>
      <c r="CA725">
        <v>0</v>
      </c>
      <c r="CB725">
        <v>0</v>
      </c>
      <c r="CC725">
        <v>1</v>
      </c>
      <c r="CD725">
        <v>0</v>
      </c>
      <c r="CE725">
        <v>0</v>
      </c>
      <c r="CF725">
        <v>0</v>
      </c>
      <c r="CG725">
        <v>0</v>
      </c>
      <c r="CH725">
        <v>1</v>
      </c>
      <c r="CI725">
        <v>1</v>
      </c>
      <c r="CJ725">
        <v>0</v>
      </c>
      <c r="CK725">
        <v>0</v>
      </c>
      <c r="CL725">
        <v>0</v>
      </c>
      <c r="CM725">
        <v>0</v>
      </c>
      <c r="CN725">
        <v>0</v>
      </c>
      <c r="CO725">
        <v>0</v>
      </c>
      <c r="CP725">
        <v>0</v>
      </c>
      <c r="CQ725">
        <v>0</v>
      </c>
    </row>
    <row r="726" spans="1:95" hidden="1">
      <c r="A726" t="s">
        <v>5600</v>
      </c>
      <c r="B726" t="s">
        <v>904</v>
      </c>
      <c r="C726" t="s">
        <v>1022</v>
      </c>
      <c r="D726" t="s">
        <v>1489</v>
      </c>
      <c r="E726" t="s">
        <v>146</v>
      </c>
      <c r="F726" t="s">
        <v>5601</v>
      </c>
      <c r="G726">
        <v>450</v>
      </c>
      <c r="H726">
        <v>2.25</v>
      </c>
      <c r="I726">
        <f t="shared" si="11"/>
        <v>1012.5</v>
      </c>
      <c r="J726">
        <v>19.8547732</v>
      </c>
      <c r="K726">
        <v>-155.91999999999999</v>
      </c>
      <c r="M726" t="s">
        <v>5602</v>
      </c>
      <c r="O726" t="s">
        <v>5603</v>
      </c>
      <c r="P726" t="s">
        <v>181</v>
      </c>
      <c r="R726" t="s">
        <v>107</v>
      </c>
      <c r="S726" t="s">
        <v>5604</v>
      </c>
      <c r="U726" t="s">
        <v>4677</v>
      </c>
      <c r="X726" t="s">
        <v>1007</v>
      </c>
      <c r="AC726" t="s">
        <v>124</v>
      </c>
      <c r="AD726" t="s">
        <v>5605</v>
      </c>
      <c r="AE726">
        <v>0</v>
      </c>
      <c r="AH726" t="s">
        <v>1494</v>
      </c>
      <c r="AM726" t="s">
        <v>5606</v>
      </c>
      <c r="AQ726">
        <v>0</v>
      </c>
      <c r="AR726" t="s">
        <v>1007</v>
      </c>
      <c r="AS726">
        <v>0</v>
      </c>
      <c r="AT726">
        <v>0</v>
      </c>
      <c r="AW726">
        <v>0</v>
      </c>
      <c r="AZ726">
        <v>0</v>
      </c>
      <c r="BC726">
        <v>0</v>
      </c>
      <c r="BO726">
        <v>0</v>
      </c>
      <c r="BP726">
        <v>0</v>
      </c>
      <c r="BQ726">
        <v>0</v>
      </c>
      <c r="BR726">
        <v>0</v>
      </c>
      <c r="BS726">
        <v>0</v>
      </c>
      <c r="BT726">
        <v>0</v>
      </c>
      <c r="BU726">
        <v>0</v>
      </c>
      <c r="BV726">
        <v>0</v>
      </c>
      <c r="BW726">
        <v>0</v>
      </c>
      <c r="BX726">
        <v>0</v>
      </c>
      <c r="BY726">
        <v>0</v>
      </c>
      <c r="BZ726">
        <v>0</v>
      </c>
      <c r="CA726">
        <v>0</v>
      </c>
      <c r="CB726">
        <v>0</v>
      </c>
      <c r="CC726">
        <v>1</v>
      </c>
      <c r="CD726">
        <v>1</v>
      </c>
      <c r="CE726">
        <v>1</v>
      </c>
      <c r="CF726">
        <v>0</v>
      </c>
      <c r="CG726">
        <v>0</v>
      </c>
      <c r="CH726">
        <v>0</v>
      </c>
      <c r="CI726">
        <v>1</v>
      </c>
      <c r="CJ726">
        <v>0</v>
      </c>
      <c r="CK726">
        <v>0</v>
      </c>
      <c r="CL726">
        <v>0</v>
      </c>
      <c r="CM726">
        <v>0</v>
      </c>
      <c r="CN726">
        <v>0</v>
      </c>
      <c r="CO726">
        <v>0</v>
      </c>
      <c r="CP726">
        <v>0</v>
      </c>
      <c r="CQ726">
        <v>0</v>
      </c>
    </row>
    <row r="727" spans="1:95" hidden="1">
      <c r="A727" t="s">
        <v>5607</v>
      </c>
      <c r="B727" t="s">
        <v>904</v>
      </c>
      <c r="C727" t="s">
        <v>905</v>
      </c>
      <c r="D727" t="s">
        <v>5608</v>
      </c>
      <c r="E727" t="s">
        <v>146</v>
      </c>
      <c r="F727" t="s">
        <v>5609</v>
      </c>
      <c r="G727">
        <v>110</v>
      </c>
      <c r="H727">
        <v>1.92</v>
      </c>
      <c r="I727">
        <f t="shared" si="11"/>
        <v>211.2</v>
      </c>
      <c r="J727">
        <v>33.883409299999997</v>
      </c>
      <c r="K727">
        <v>130.88</v>
      </c>
      <c r="M727" t="s">
        <v>225</v>
      </c>
      <c r="O727" t="s">
        <v>5610</v>
      </c>
      <c r="P727" t="s">
        <v>4624</v>
      </c>
      <c r="R727" t="s">
        <v>724</v>
      </c>
      <c r="S727" t="s">
        <v>5611</v>
      </c>
      <c r="T727" t="s">
        <v>5612</v>
      </c>
      <c r="X727" t="s">
        <v>1007</v>
      </c>
      <c r="AC727" t="s">
        <v>124</v>
      </c>
      <c r="AD727" t="s">
        <v>1007</v>
      </c>
      <c r="AE727">
        <v>0</v>
      </c>
      <c r="AH727" t="s">
        <v>5613</v>
      </c>
      <c r="AQ727">
        <v>0</v>
      </c>
      <c r="AR727" t="s">
        <v>1007</v>
      </c>
      <c r="AS727">
        <v>0</v>
      </c>
      <c r="AT727">
        <v>0</v>
      </c>
      <c r="AW727">
        <v>0</v>
      </c>
      <c r="AZ727">
        <v>0</v>
      </c>
      <c r="BC727">
        <v>0</v>
      </c>
      <c r="BO727">
        <v>0</v>
      </c>
      <c r="BP727">
        <v>0</v>
      </c>
      <c r="BQ727">
        <v>0</v>
      </c>
      <c r="BR727">
        <v>0</v>
      </c>
      <c r="BS727">
        <v>0</v>
      </c>
      <c r="BT727">
        <v>0</v>
      </c>
      <c r="BU727">
        <v>1</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row>
    <row r="728" spans="1:95" hidden="1">
      <c r="A728" t="s">
        <v>5614</v>
      </c>
      <c r="B728" t="s">
        <v>904</v>
      </c>
      <c r="C728" t="s">
        <v>1313</v>
      </c>
      <c r="D728" t="s">
        <v>1112</v>
      </c>
      <c r="E728" t="s">
        <v>146</v>
      </c>
      <c r="F728" t="s">
        <v>5615</v>
      </c>
      <c r="G728">
        <v>10</v>
      </c>
      <c r="H728">
        <v>10</v>
      </c>
      <c r="I728">
        <f t="shared" si="11"/>
        <v>100</v>
      </c>
      <c r="J728">
        <v>53.642034199999998</v>
      </c>
      <c r="K728">
        <v>10.06</v>
      </c>
      <c r="M728" t="s">
        <v>5616</v>
      </c>
      <c r="O728" t="s">
        <v>5617</v>
      </c>
      <c r="P728" t="s">
        <v>5618</v>
      </c>
      <c r="R728" t="s">
        <v>303</v>
      </c>
      <c r="S728" t="s">
        <v>5619</v>
      </c>
      <c r="T728" t="s">
        <v>5612</v>
      </c>
      <c r="X728" t="s">
        <v>1007</v>
      </c>
      <c r="AC728" t="s">
        <v>124</v>
      </c>
      <c r="AD728" t="s">
        <v>5620</v>
      </c>
      <c r="AE728">
        <v>0</v>
      </c>
      <c r="AH728" t="s">
        <v>5621</v>
      </c>
      <c r="AQ728">
        <v>0</v>
      </c>
      <c r="AR728" t="s">
        <v>1007</v>
      </c>
      <c r="AS728">
        <v>0</v>
      </c>
      <c r="AT728">
        <v>0</v>
      </c>
      <c r="AW728">
        <v>0</v>
      </c>
      <c r="AZ728">
        <v>0</v>
      </c>
      <c r="BC728">
        <v>0</v>
      </c>
      <c r="BO728">
        <v>0</v>
      </c>
      <c r="BP728">
        <v>0</v>
      </c>
      <c r="BQ728">
        <v>0</v>
      </c>
      <c r="BR728">
        <v>0</v>
      </c>
      <c r="BS728">
        <v>0</v>
      </c>
      <c r="BT728">
        <v>1</v>
      </c>
      <c r="BU728">
        <v>0</v>
      </c>
      <c r="BV728">
        <v>0</v>
      </c>
      <c r="BW728">
        <v>0</v>
      </c>
      <c r="BX728">
        <v>0</v>
      </c>
      <c r="BY728">
        <v>0</v>
      </c>
      <c r="BZ728">
        <v>0</v>
      </c>
      <c r="CA728">
        <v>0</v>
      </c>
      <c r="CB728">
        <v>0</v>
      </c>
      <c r="CC728">
        <v>0</v>
      </c>
      <c r="CD728">
        <v>1</v>
      </c>
      <c r="CE728">
        <v>0</v>
      </c>
      <c r="CF728">
        <v>0</v>
      </c>
      <c r="CG728">
        <v>0</v>
      </c>
      <c r="CH728">
        <v>0</v>
      </c>
      <c r="CI728">
        <v>0</v>
      </c>
      <c r="CJ728">
        <v>0</v>
      </c>
      <c r="CK728">
        <v>0</v>
      </c>
      <c r="CL728">
        <v>0</v>
      </c>
      <c r="CM728">
        <v>0</v>
      </c>
      <c r="CN728">
        <v>0</v>
      </c>
      <c r="CO728">
        <v>0</v>
      </c>
      <c r="CP728">
        <v>0</v>
      </c>
      <c r="CQ728">
        <v>0</v>
      </c>
    </row>
    <row r="729" spans="1:95" hidden="1">
      <c r="A729" t="s">
        <v>5622</v>
      </c>
      <c r="B729" t="s">
        <v>904</v>
      </c>
      <c r="C729" t="s">
        <v>1313</v>
      </c>
      <c r="D729" t="s">
        <v>1112</v>
      </c>
      <c r="E729" t="s">
        <v>146</v>
      </c>
      <c r="F729" t="s">
        <v>5623</v>
      </c>
      <c r="G729">
        <v>30</v>
      </c>
      <c r="H729">
        <v>10</v>
      </c>
      <c r="I729">
        <f t="shared" si="11"/>
        <v>300</v>
      </c>
      <c r="J729">
        <v>35.7090259</v>
      </c>
      <c r="K729">
        <v>139.72999999999999</v>
      </c>
      <c r="M729" t="s">
        <v>5559</v>
      </c>
      <c r="O729" t="s">
        <v>5624</v>
      </c>
      <c r="P729" t="s">
        <v>5624</v>
      </c>
      <c r="R729" t="s">
        <v>724</v>
      </c>
      <c r="S729" t="s">
        <v>5625</v>
      </c>
      <c r="U729" t="s">
        <v>4774</v>
      </c>
      <c r="X729" t="s">
        <v>1007</v>
      </c>
      <c r="AC729" t="s">
        <v>124</v>
      </c>
      <c r="AD729" t="s">
        <v>5626</v>
      </c>
      <c r="AE729">
        <v>0</v>
      </c>
      <c r="AH729" t="s">
        <v>5621</v>
      </c>
      <c r="AQ729">
        <v>0</v>
      </c>
      <c r="AR729" t="s">
        <v>1007</v>
      </c>
      <c r="AS729">
        <v>0</v>
      </c>
      <c r="AT729">
        <v>0</v>
      </c>
      <c r="AW729">
        <v>0</v>
      </c>
      <c r="AZ729">
        <v>0</v>
      </c>
      <c r="BC729">
        <v>0</v>
      </c>
      <c r="BO729">
        <v>0</v>
      </c>
      <c r="BP729">
        <v>0</v>
      </c>
      <c r="BQ729">
        <v>0</v>
      </c>
      <c r="BR729">
        <v>0</v>
      </c>
      <c r="BS729">
        <v>0</v>
      </c>
      <c r="BT729">
        <v>0</v>
      </c>
      <c r="BU729">
        <v>0</v>
      </c>
      <c r="BV729">
        <v>0</v>
      </c>
      <c r="BW729">
        <v>0</v>
      </c>
      <c r="BX729">
        <v>0</v>
      </c>
      <c r="BY729">
        <v>0</v>
      </c>
      <c r="BZ729">
        <v>0</v>
      </c>
      <c r="CA729">
        <v>0</v>
      </c>
      <c r="CB729">
        <v>0</v>
      </c>
      <c r="CC729">
        <v>0</v>
      </c>
      <c r="CD729">
        <v>1</v>
      </c>
      <c r="CE729">
        <v>0</v>
      </c>
      <c r="CF729">
        <v>0</v>
      </c>
      <c r="CG729">
        <v>1</v>
      </c>
      <c r="CH729">
        <v>0</v>
      </c>
      <c r="CI729">
        <v>1</v>
      </c>
      <c r="CJ729">
        <v>0</v>
      </c>
      <c r="CK729">
        <v>0</v>
      </c>
      <c r="CL729">
        <v>0</v>
      </c>
      <c r="CM729">
        <v>0</v>
      </c>
      <c r="CN729">
        <v>0</v>
      </c>
      <c r="CO729">
        <v>0</v>
      </c>
      <c r="CP729">
        <v>0</v>
      </c>
      <c r="CQ729">
        <v>0</v>
      </c>
    </row>
    <row r="730" spans="1:95" hidden="1">
      <c r="A730" t="s">
        <v>5627</v>
      </c>
      <c r="B730" t="s">
        <v>904</v>
      </c>
      <c r="C730" t="s">
        <v>904</v>
      </c>
      <c r="D730" t="s">
        <v>826</v>
      </c>
      <c r="E730" t="s">
        <v>13</v>
      </c>
      <c r="F730" t="s">
        <v>5628</v>
      </c>
      <c r="G730">
        <v>30000</v>
      </c>
      <c r="H730">
        <v>0</v>
      </c>
      <c r="I730">
        <f t="shared" si="11"/>
        <v>0</v>
      </c>
      <c r="J730">
        <v>52.120533299999998</v>
      </c>
      <c r="K730">
        <v>11.63</v>
      </c>
      <c r="M730" t="s">
        <v>1333</v>
      </c>
      <c r="O730" t="s">
        <v>5629</v>
      </c>
      <c r="P730" t="s">
        <v>5630</v>
      </c>
      <c r="R730" t="s">
        <v>303</v>
      </c>
      <c r="S730" t="s">
        <v>5631</v>
      </c>
      <c r="T730" t="s">
        <v>1750</v>
      </c>
      <c r="X730" t="s">
        <v>1007</v>
      </c>
      <c r="AC730" t="s">
        <v>95</v>
      </c>
      <c r="AD730" t="s">
        <v>5632</v>
      </c>
      <c r="AE730">
        <v>0</v>
      </c>
      <c r="AH730" t="s">
        <v>5633</v>
      </c>
      <c r="AQ730">
        <v>0</v>
      </c>
      <c r="AR730" t="s">
        <v>1007</v>
      </c>
      <c r="AS730">
        <v>0</v>
      </c>
      <c r="AT730">
        <v>0</v>
      </c>
      <c r="AW730">
        <v>0</v>
      </c>
      <c r="AZ730">
        <v>0</v>
      </c>
      <c r="BC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1</v>
      </c>
      <c r="CH730">
        <v>0</v>
      </c>
      <c r="CI730">
        <v>0</v>
      </c>
      <c r="CJ730">
        <v>0</v>
      </c>
      <c r="CK730">
        <v>0</v>
      </c>
      <c r="CL730">
        <v>0</v>
      </c>
      <c r="CM730">
        <v>0</v>
      </c>
      <c r="CN730">
        <v>0</v>
      </c>
      <c r="CO730">
        <v>0</v>
      </c>
      <c r="CP730">
        <v>0</v>
      </c>
      <c r="CQ730">
        <v>0</v>
      </c>
    </row>
    <row r="731" spans="1:95" hidden="1">
      <c r="A731" t="s">
        <v>5634</v>
      </c>
      <c r="B731" t="s">
        <v>904</v>
      </c>
      <c r="C731" t="s">
        <v>826</v>
      </c>
      <c r="D731" t="s">
        <v>826</v>
      </c>
      <c r="E731" t="s">
        <v>146</v>
      </c>
      <c r="F731" t="s">
        <v>5635</v>
      </c>
      <c r="G731">
        <v>2200</v>
      </c>
      <c r="H731">
        <v>0.5</v>
      </c>
      <c r="I731">
        <f t="shared" si="11"/>
        <v>1100</v>
      </c>
      <c r="J731">
        <v>-10.798890099999999</v>
      </c>
      <c r="K731">
        <v>-67</v>
      </c>
      <c r="M731" t="s">
        <v>1333</v>
      </c>
      <c r="O731" t="s">
        <v>1007</v>
      </c>
      <c r="P731" t="s">
        <v>5636</v>
      </c>
      <c r="R731" t="s">
        <v>5637</v>
      </c>
      <c r="S731" t="s">
        <v>5638</v>
      </c>
      <c r="U731" t="s">
        <v>1176</v>
      </c>
      <c r="X731" t="s">
        <v>1007</v>
      </c>
      <c r="AC731" t="s">
        <v>124</v>
      </c>
      <c r="AD731" t="s">
        <v>1007</v>
      </c>
      <c r="AE731">
        <v>0</v>
      </c>
      <c r="AH731" t="s">
        <v>1690</v>
      </c>
      <c r="AJ731" t="s">
        <v>5639</v>
      </c>
      <c r="AQ731">
        <v>0</v>
      </c>
      <c r="AR731" t="s">
        <v>1007</v>
      </c>
      <c r="AS731">
        <v>0</v>
      </c>
      <c r="AT731">
        <v>0</v>
      </c>
      <c r="AW731">
        <v>0</v>
      </c>
      <c r="AZ731">
        <v>0</v>
      </c>
      <c r="BC731">
        <v>0</v>
      </c>
      <c r="BO731">
        <v>0</v>
      </c>
      <c r="BP731">
        <v>0</v>
      </c>
      <c r="BQ731">
        <v>0</v>
      </c>
      <c r="BR731">
        <v>0</v>
      </c>
      <c r="BS731">
        <v>0</v>
      </c>
      <c r="BT731">
        <v>0</v>
      </c>
      <c r="BU731">
        <v>0</v>
      </c>
      <c r="BV731">
        <v>0</v>
      </c>
      <c r="BW731">
        <v>0</v>
      </c>
      <c r="BX731">
        <v>0</v>
      </c>
      <c r="BY731">
        <v>0</v>
      </c>
      <c r="BZ731">
        <v>0</v>
      </c>
      <c r="CA731">
        <v>0</v>
      </c>
      <c r="CB731">
        <v>0</v>
      </c>
      <c r="CC731">
        <v>0</v>
      </c>
      <c r="CD731">
        <v>0</v>
      </c>
      <c r="CE731">
        <v>0</v>
      </c>
      <c r="CF731">
        <v>0</v>
      </c>
      <c r="CG731">
        <v>1</v>
      </c>
      <c r="CH731">
        <v>0</v>
      </c>
      <c r="CI731">
        <v>0</v>
      </c>
      <c r="CJ731">
        <v>0</v>
      </c>
      <c r="CK731">
        <v>0</v>
      </c>
      <c r="CL731">
        <v>0</v>
      </c>
      <c r="CM731">
        <v>0</v>
      </c>
      <c r="CN731">
        <v>0</v>
      </c>
      <c r="CO731">
        <v>0</v>
      </c>
      <c r="CP731">
        <v>0</v>
      </c>
      <c r="CQ731">
        <v>0</v>
      </c>
    </row>
    <row r="732" spans="1:95" hidden="1">
      <c r="A732" t="s">
        <v>5640</v>
      </c>
      <c r="B732" t="s">
        <v>904</v>
      </c>
      <c r="C732" t="s">
        <v>905</v>
      </c>
      <c r="D732" t="s">
        <v>905</v>
      </c>
      <c r="E732" t="s">
        <v>146</v>
      </c>
      <c r="F732" t="s">
        <v>5641</v>
      </c>
      <c r="G732">
        <v>150</v>
      </c>
      <c r="H732">
        <v>0.92</v>
      </c>
      <c r="I732">
        <f t="shared" si="11"/>
        <v>138</v>
      </c>
      <c r="J732">
        <v>33.489011300000001</v>
      </c>
      <c r="K732">
        <v>126.5</v>
      </c>
      <c r="M732" t="s">
        <v>4839</v>
      </c>
      <c r="O732" t="s">
        <v>1007</v>
      </c>
      <c r="P732" t="s">
        <v>5642</v>
      </c>
      <c r="R732" t="s">
        <v>1364</v>
      </c>
      <c r="S732" t="s">
        <v>5643</v>
      </c>
      <c r="U732" t="s">
        <v>2654</v>
      </c>
      <c r="X732" t="s">
        <v>1007</v>
      </c>
      <c r="AC732" t="s">
        <v>124</v>
      </c>
      <c r="AD732" t="s">
        <v>5644</v>
      </c>
      <c r="AE732">
        <v>0</v>
      </c>
      <c r="AH732" t="s">
        <v>1856</v>
      </c>
      <c r="AI732" t="s">
        <v>1856</v>
      </c>
      <c r="AJ732" t="s">
        <v>5644</v>
      </c>
      <c r="AQ732">
        <v>0</v>
      </c>
      <c r="AR732" t="s">
        <v>1007</v>
      </c>
      <c r="AS732">
        <v>0</v>
      </c>
      <c r="AT732">
        <v>0</v>
      </c>
      <c r="AW732">
        <v>0</v>
      </c>
      <c r="AZ732">
        <v>0</v>
      </c>
      <c r="BC732">
        <v>0</v>
      </c>
      <c r="BO732">
        <v>0</v>
      </c>
      <c r="BP732">
        <v>0</v>
      </c>
      <c r="BQ732">
        <v>0</v>
      </c>
      <c r="BR732">
        <v>0</v>
      </c>
      <c r="BS732">
        <v>0</v>
      </c>
      <c r="BT732">
        <v>0</v>
      </c>
      <c r="BU732">
        <v>0</v>
      </c>
      <c r="BV732">
        <v>0</v>
      </c>
      <c r="BW732">
        <v>0</v>
      </c>
      <c r="BX732">
        <v>0</v>
      </c>
      <c r="BY732">
        <v>0</v>
      </c>
      <c r="BZ732">
        <v>0</v>
      </c>
      <c r="CA732">
        <v>0</v>
      </c>
      <c r="CB732">
        <v>0</v>
      </c>
      <c r="CC732">
        <v>1</v>
      </c>
      <c r="CD732">
        <v>0</v>
      </c>
      <c r="CE732">
        <v>0</v>
      </c>
      <c r="CF732">
        <v>0</v>
      </c>
      <c r="CG732">
        <v>0</v>
      </c>
      <c r="CH732">
        <v>0</v>
      </c>
      <c r="CI732">
        <v>1</v>
      </c>
      <c r="CJ732">
        <v>0</v>
      </c>
      <c r="CK732">
        <v>0</v>
      </c>
      <c r="CL732">
        <v>0</v>
      </c>
      <c r="CM732">
        <v>0</v>
      </c>
      <c r="CN732">
        <v>0</v>
      </c>
      <c r="CO732">
        <v>0</v>
      </c>
      <c r="CP732">
        <v>0</v>
      </c>
      <c r="CQ732">
        <v>0</v>
      </c>
    </row>
    <row r="733" spans="1:95" hidden="1">
      <c r="A733" t="s">
        <v>5645</v>
      </c>
      <c r="B733" t="s">
        <v>904</v>
      </c>
      <c r="C733" t="s">
        <v>905</v>
      </c>
      <c r="D733" t="s">
        <v>905</v>
      </c>
      <c r="E733" t="s">
        <v>146</v>
      </c>
      <c r="F733" t="s">
        <v>5646</v>
      </c>
      <c r="G733">
        <v>150</v>
      </c>
      <c r="H733">
        <v>1.92</v>
      </c>
      <c r="I733">
        <f t="shared" si="11"/>
        <v>288</v>
      </c>
      <c r="J733">
        <v>36.5184</v>
      </c>
      <c r="K733">
        <v>126.8</v>
      </c>
      <c r="M733" t="s">
        <v>5647</v>
      </c>
      <c r="O733" t="s">
        <v>1007</v>
      </c>
      <c r="P733" t="s">
        <v>5648</v>
      </c>
      <c r="R733" t="s">
        <v>1364</v>
      </c>
      <c r="S733" t="s">
        <v>5643</v>
      </c>
      <c r="U733" t="s">
        <v>3003</v>
      </c>
      <c r="X733" t="s">
        <v>1007</v>
      </c>
      <c r="AC733" t="s">
        <v>124</v>
      </c>
      <c r="AD733" t="s">
        <v>5649</v>
      </c>
      <c r="AE733">
        <v>0</v>
      </c>
      <c r="AH733" t="s">
        <v>1856</v>
      </c>
      <c r="AI733" t="s">
        <v>1856</v>
      </c>
      <c r="AQ733">
        <v>0</v>
      </c>
      <c r="AR733" t="s">
        <v>1007</v>
      </c>
      <c r="AS733">
        <v>0</v>
      </c>
      <c r="AT733">
        <v>0</v>
      </c>
      <c r="AW733">
        <v>0</v>
      </c>
      <c r="AZ733">
        <v>0</v>
      </c>
      <c r="BC733">
        <v>0</v>
      </c>
      <c r="BO733">
        <v>0</v>
      </c>
      <c r="BP733">
        <v>0</v>
      </c>
      <c r="BQ733">
        <v>0</v>
      </c>
      <c r="BR733">
        <v>0</v>
      </c>
      <c r="BS733">
        <v>0</v>
      </c>
      <c r="BT733">
        <v>0</v>
      </c>
      <c r="BU733">
        <v>0</v>
      </c>
      <c r="BV733">
        <v>0</v>
      </c>
      <c r="BW733">
        <v>0</v>
      </c>
      <c r="BX733">
        <v>0</v>
      </c>
      <c r="BY733">
        <v>0</v>
      </c>
      <c r="BZ733">
        <v>0</v>
      </c>
      <c r="CA733">
        <v>0</v>
      </c>
      <c r="CB733">
        <v>0</v>
      </c>
      <c r="CC733">
        <v>0</v>
      </c>
      <c r="CD733">
        <v>0</v>
      </c>
      <c r="CE733">
        <v>0</v>
      </c>
      <c r="CF733">
        <v>0</v>
      </c>
      <c r="CG733">
        <v>0</v>
      </c>
      <c r="CH733">
        <v>0</v>
      </c>
      <c r="CI733">
        <v>1</v>
      </c>
      <c r="CJ733">
        <v>0</v>
      </c>
      <c r="CK733">
        <v>0</v>
      </c>
      <c r="CL733">
        <v>0</v>
      </c>
      <c r="CM733">
        <v>0</v>
      </c>
      <c r="CN733">
        <v>0</v>
      </c>
      <c r="CO733">
        <v>0</v>
      </c>
      <c r="CP733">
        <v>0</v>
      </c>
      <c r="CQ733">
        <v>1</v>
      </c>
    </row>
    <row r="734" spans="1:95" hidden="1">
      <c r="A734" t="s">
        <v>5650</v>
      </c>
      <c r="B734" t="s">
        <v>904</v>
      </c>
      <c r="C734" t="s">
        <v>826</v>
      </c>
      <c r="D734" t="s">
        <v>826</v>
      </c>
      <c r="E734" t="s">
        <v>146</v>
      </c>
      <c r="F734" t="s">
        <v>5651</v>
      </c>
      <c r="G734">
        <v>500</v>
      </c>
      <c r="H734">
        <v>3.6</v>
      </c>
      <c r="I734">
        <f t="shared" si="11"/>
        <v>1800</v>
      </c>
      <c r="J734">
        <v>35.145371300000001</v>
      </c>
      <c r="K734">
        <v>128.46</v>
      </c>
      <c r="M734" t="s">
        <v>3865</v>
      </c>
      <c r="O734" t="s">
        <v>5652</v>
      </c>
      <c r="P734" t="s">
        <v>5653</v>
      </c>
      <c r="R734" t="s">
        <v>1364</v>
      </c>
      <c r="S734" t="s">
        <v>5643</v>
      </c>
      <c r="V734" t="s">
        <v>2392</v>
      </c>
      <c r="X734" t="s">
        <v>1007</v>
      </c>
      <c r="AC734" t="s">
        <v>124</v>
      </c>
      <c r="AD734" t="s">
        <v>5654</v>
      </c>
      <c r="AE734">
        <v>0</v>
      </c>
      <c r="AH734" t="s">
        <v>1267</v>
      </c>
      <c r="AI734" t="s">
        <v>1856</v>
      </c>
      <c r="AJ734" t="s">
        <v>5655</v>
      </c>
      <c r="AQ734">
        <v>0</v>
      </c>
      <c r="AR734" t="s">
        <v>1007</v>
      </c>
      <c r="AS734">
        <v>0</v>
      </c>
      <c r="AT734">
        <v>0</v>
      </c>
      <c r="AW734">
        <v>0</v>
      </c>
      <c r="AZ734">
        <v>0</v>
      </c>
      <c r="BC734">
        <v>0</v>
      </c>
      <c r="BO734">
        <v>0</v>
      </c>
      <c r="BP734">
        <v>0</v>
      </c>
      <c r="BQ734">
        <v>0</v>
      </c>
      <c r="BR734">
        <v>0</v>
      </c>
      <c r="BS734">
        <v>1</v>
      </c>
      <c r="BT734">
        <v>0</v>
      </c>
      <c r="BU734">
        <v>1</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0</v>
      </c>
    </row>
    <row r="735" spans="1:95" hidden="1">
      <c r="A735" t="s">
        <v>5656</v>
      </c>
      <c r="B735" t="s">
        <v>904</v>
      </c>
      <c r="C735" t="s">
        <v>826</v>
      </c>
      <c r="D735" t="s">
        <v>826</v>
      </c>
      <c r="E735" t="s">
        <v>146</v>
      </c>
      <c r="F735" t="s">
        <v>5657</v>
      </c>
      <c r="G735">
        <v>1000</v>
      </c>
      <c r="H735">
        <v>0.52</v>
      </c>
      <c r="I735">
        <f t="shared" si="11"/>
        <v>520</v>
      </c>
      <c r="J735">
        <v>37.566535000000002</v>
      </c>
      <c r="K735">
        <v>126.98</v>
      </c>
      <c r="M735" t="s">
        <v>3865</v>
      </c>
      <c r="O735" t="s">
        <v>2144</v>
      </c>
      <c r="P735" t="s">
        <v>5658</v>
      </c>
      <c r="R735" t="s">
        <v>1364</v>
      </c>
      <c r="S735" t="s">
        <v>5643</v>
      </c>
      <c r="V735" t="s">
        <v>4889</v>
      </c>
      <c r="X735" t="s">
        <v>1007</v>
      </c>
      <c r="AC735" t="s">
        <v>124</v>
      </c>
      <c r="AD735" t="s">
        <v>5659</v>
      </c>
      <c r="AE735">
        <v>0</v>
      </c>
      <c r="AH735" t="s">
        <v>1977</v>
      </c>
      <c r="AI735" t="s">
        <v>1856</v>
      </c>
      <c r="AQ735">
        <v>0</v>
      </c>
      <c r="AR735" t="s">
        <v>1007</v>
      </c>
      <c r="AS735">
        <v>0</v>
      </c>
      <c r="AT735">
        <v>0</v>
      </c>
      <c r="AW735">
        <v>0</v>
      </c>
      <c r="AZ735">
        <v>0</v>
      </c>
      <c r="BC735">
        <v>0</v>
      </c>
      <c r="BO735">
        <v>0</v>
      </c>
      <c r="BP735">
        <v>0</v>
      </c>
      <c r="BQ735">
        <v>0</v>
      </c>
      <c r="BR735">
        <v>0</v>
      </c>
      <c r="BS735">
        <v>1</v>
      </c>
      <c r="BT735">
        <v>0</v>
      </c>
      <c r="BU735">
        <v>1</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row>
    <row r="736" spans="1:95" hidden="1">
      <c r="A736" t="s">
        <v>5660</v>
      </c>
      <c r="B736" t="s">
        <v>904</v>
      </c>
      <c r="C736" t="s">
        <v>826</v>
      </c>
      <c r="D736" t="s">
        <v>826</v>
      </c>
      <c r="E736" t="s">
        <v>146</v>
      </c>
      <c r="F736" t="s">
        <v>5661</v>
      </c>
      <c r="G736">
        <v>1000</v>
      </c>
      <c r="H736">
        <v>0.52</v>
      </c>
      <c r="I736">
        <f t="shared" si="11"/>
        <v>520</v>
      </c>
      <c r="J736">
        <v>37.658359900000001</v>
      </c>
      <c r="K736">
        <v>126.83</v>
      </c>
      <c r="M736" t="s">
        <v>3865</v>
      </c>
      <c r="O736" t="s">
        <v>5662</v>
      </c>
      <c r="P736" t="s">
        <v>5658</v>
      </c>
      <c r="R736" t="s">
        <v>1364</v>
      </c>
      <c r="S736" t="s">
        <v>5643</v>
      </c>
      <c r="V736" t="s">
        <v>4889</v>
      </c>
      <c r="X736" t="s">
        <v>1007</v>
      </c>
      <c r="AC736" t="s">
        <v>124</v>
      </c>
      <c r="AD736" t="s">
        <v>5659</v>
      </c>
      <c r="AE736">
        <v>0</v>
      </c>
      <c r="AH736" t="s">
        <v>1856</v>
      </c>
      <c r="AI736" t="s">
        <v>1856</v>
      </c>
      <c r="AQ736">
        <v>0</v>
      </c>
      <c r="AR736" t="s">
        <v>1007</v>
      </c>
      <c r="AS736">
        <v>0</v>
      </c>
      <c r="AT736">
        <v>0</v>
      </c>
      <c r="AW736">
        <v>0</v>
      </c>
      <c r="AZ736">
        <v>0</v>
      </c>
      <c r="BC736">
        <v>0</v>
      </c>
      <c r="BO736">
        <v>0</v>
      </c>
      <c r="BP736">
        <v>0</v>
      </c>
      <c r="BQ736">
        <v>0</v>
      </c>
      <c r="BR736">
        <v>0</v>
      </c>
      <c r="BS736">
        <v>1</v>
      </c>
      <c r="BT736">
        <v>0</v>
      </c>
      <c r="BU736">
        <v>1</v>
      </c>
      <c r="BV736">
        <v>0</v>
      </c>
      <c r="BW736">
        <v>0</v>
      </c>
      <c r="BX736">
        <v>0</v>
      </c>
      <c r="BY736">
        <v>0</v>
      </c>
      <c r="BZ736">
        <v>0</v>
      </c>
      <c r="CA736">
        <v>0</v>
      </c>
      <c r="CB736">
        <v>0</v>
      </c>
      <c r="CC736">
        <v>0</v>
      </c>
      <c r="CD736">
        <v>0</v>
      </c>
      <c r="CE736">
        <v>0</v>
      </c>
      <c r="CF736">
        <v>0</v>
      </c>
      <c r="CG736">
        <v>0</v>
      </c>
      <c r="CH736">
        <v>0</v>
      </c>
      <c r="CI736">
        <v>0</v>
      </c>
      <c r="CJ736">
        <v>0</v>
      </c>
      <c r="CK736">
        <v>0</v>
      </c>
      <c r="CL736">
        <v>0</v>
      </c>
      <c r="CM736">
        <v>0</v>
      </c>
      <c r="CN736">
        <v>0</v>
      </c>
      <c r="CO736">
        <v>0</v>
      </c>
      <c r="CP736">
        <v>0</v>
      </c>
      <c r="CQ736">
        <v>0</v>
      </c>
    </row>
    <row r="737" spans="1:95" hidden="1">
      <c r="A737" t="s">
        <v>5663</v>
      </c>
      <c r="B737" t="s">
        <v>904</v>
      </c>
      <c r="C737" t="s">
        <v>826</v>
      </c>
      <c r="D737" t="s">
        <v>826</v>
      </c>
      <c r="E737" t="s">
        <v>146</v>
      </c>
      <c r="F737" t="s">
        <v>5664</v>
      </c>
      <c r="G737">
        <v>1000</v>
      </c>
      <c r="H737">
        <v>0.73</v>
      </c>
      <c r="I737">
        <f t="shared" si="11"/>
        <v>730</v>
      </c>
      <c r="J737">
        <v>37.566535000000002</v>
      </c>
      <c r="K737">
        <v>126.98</v>
      </c>
      <c r="M737" t="s">
        <v>3865</v>
      </c>
      <c r="O737" t="s">
        <v>2144</v>
      </c>
      <c r="P737" t="s">
        <v>5658</v>
      </c>
      <c r="R737" t="s">
        <v>1364</v>
      </c>
      <c r="S737" t="s">
        <v>5643</v>
      </c>
      <c r="V737" t="s">
        <v>4889</v>
      </c>
      <c r="X737" t="s">
        <v>1007</v>
      </c>
      <c r="AC737" t="s">
        <v>124</v>
      </c>
      <c r="AD737" t="s">
        <v>5665</v>
      </c>
      <c r="AE737">
        <v>0</v>
      </c>
      <c r="AH737" t="s">
        <v>1856</v>
      </c>
      <c r="AI737" t="s">
        <v>1856</v>
      </c>
      <c r="AQ737">
        <v>0</v>
      </c>
      <c r="AR737" t="s">
        <v>1007</v>
      </c>
      <c r="AS737">
        <v>0</v>
      </c>
      <c r="AT737">
        <v>0</v>
      </c>
      <c r="AW737">
        <v>0</v>
      </c>
      <c r="AZ737">
        <v>0</v>
      </c>
      <c r="BC737">
        <v>0</v>
      </c>
      <c r="BO737">
        <v>0</v>
      </c>
      <c r="BP737">
        <v>0</v>
      </c>
      <c r="BQ737">
        <v>0</v>
      </c>
      <c r="BR737">
        <v>0</v>
      </c>
      <c r="BS737">
        <v>1</v>
      </c>
      <c r="BT737">
        <v>0</v>
      </c>
      <c r="BU737">
        <v>1</v>
      </c>
      <c r="BV737">
        <v>0</v>
      </c>
      <c r="BW737">
        <v>0</v>
      </c>
      <c r="BX737">
        <v>0</v>
      </c>
      <c r="BY737">
        <v>0</v>
      </c>
      <c r="BZ737">
        <v>0</v>
      </c>
      <c r="CA737">
        <v>0</v>
      </c>
      <c r="CB737">
        <v>0</v>
      </c>
      <c r="CC737">
        <v>0</v>
      </c>
      <c r="CD737">
        <v>0</v>
      </c>
      <c r="CE737">
        <v>0</v>
      </c>
      <c r="CF737">
        <v>0</v>
      </c>
      <c r="CG737">
        <v>0</v>
      </c>
      <c r="CH737">
        <v>0</v>
      </c>
      <c r="CI737">
        <v>0</v>
      </c>
      <c r="CJ737">
        <v>0</v>
      </c>
      <c r="CK737">
        <v>0</v>
      </c>
      <c r="CL737">
        <v>0</v>
      </c>
      <c r="CM737">
        <v>0</v>
      </c>
      <c r="CN737">
        <v>0</v>
      </c>
      <c r="CO737">
        <v>0</v>
      </c>
      <c r="CP737">
        <v>0</v>
      </c>
      <c r="CQ737">
        <v>0</v>
      </c>
    </row>
    <row r="738" spans="1:95" hidden="1">
      <c r="A738" t="s">
        <v>5666</v>
      </c>
      <c r="B738" t="s">
        <v>904</v>
      </c>
      <c r="C738" t="s">
        <v>826</v>
      </c>
      <c r="D738" t="s">
        <v>826</v>
      </c>
      <c r="E738" t="s">
        <v>146</v>
      </c>
      <c r="F738" t="s">
        <v>5667</v>
      </c>
      <c r="G738">
        <v>250</v>
      </c>
      <c r="H738">
        <v>1.8</v>
      </c>
      <c r="I738">
        <f t="shared" si="11"/>
        <v>450</v>
      </c>
      <c r="J738">
        <v>36.642434100000003</v>
      </c>
      <c r="K738">
        <v>127.49</v>
      </c>
      <c r="M738" t="s">
        <v>3865</v>
      </c>
      <c r="O738" t="s">
        <v>5668</v>
      </c>
      <c r="P738" t="s">
        <v>5648</v>
      </c>
      <c r="R738" t="s">
        <v>1364</v>
      </c>
      <c r="S738" t="s">
        <v>5643</v>
      </c>
      <c r="V738" t="s">
        <v>4889</v>
      </c>
      <c r="X738" t="s">
        <v>1007</v>
      </c>
      <c r="AC738" t="s">
        <v>95</v>
      </c>
      <c r="AD738" t="s">
        <v>5669</v>
      </c>
      <c r="AE738">
        <v>0</v>
      </c>
      <c r="AH738" t="s">
        <v>1856</v>
      </c>
      <c r="AI738" t="s">
        <v>1856</v>
      </c>
      <c r="AQ738">
        <v>0</v>
      </c>
      <c r="AR738" t="s">
        <v>1007</v>
      </c>
      <c r="AS738">
        <v>0</v>
      </c>
      <c r="AT738">
        <v>0</v>
      </c>
      <c r="AW738">
        <v>0</v>
      </c>
      <c r="AZ738">
        <v>0</v>
      </c>
      <c r="BC738">
        <v>0</v>
      </c>
      <c r="BO738">
        <v>0</v>
      </c>
      <c r="BP738">
        <v>0</v>
      </c>
      <c r="BQ738">
        <v>0</v>
      </c>
      <c r="BR738">
        <v>0</v>
      </c>
      <c r="BS738">
        <v>1</v>
      </c>
      <c r="BT738">
        <v>0</v>
      </c>
      <c r="BU738">
        <v>1</v>
      </c>
      <c r="BV738">
        <v>0</v>
      </c>
      <c r="BW738">
        <v>0</v>
      </c>
      <c r="BX738">
        <v>0</v>
      </c>
      <c r="BY738">
        <v>0</v>
      </c>
      <c r="BZ738">
        <v>0</v>
      </c>
      <c r="CA738">
        <v>0</v>
      </c>
      <c r="CB738">
        <v>0</v>
      </c>
      <c r="CC738">
        <v>0</v>
      </c>
      <c r="CD738">
        <v>0</v>
      </c>
      <c r="CE738">
        <v>0</v>
      </c>
      <c r="CF738">
        <v>0</v>
      </c>
      <c r="CG738">
        <v>0</v>
      </c>
      <c r="CH738">
        <v>0</v>
      </c>
      <c r="CI738">
        <v>0</v>
      </c>
      <c r="CJ738">
        <v>0</v>
      </c>
      <c r="CK738">
        <v>0</v>
      </c>
      <c r="CL738">
        <v>0</v>
      </c>
      <c r="CM738">
        <v>0</v>
      </c>
      <c r="CN738">
        <v>0</v>
      </c>
      <c r="CO738">
        <v>0</v>
      </c>
      <c r="CP738">
        <v>0</v>
      </c>
      <c r="CQ738">
        <v>0</v>
      </c>
    </row>
    <row r="739" spans="1:95" hidden="1">
      <c r="A739" t="s">
        <v>5670</v>
      </c>
      <c r="B739" t="s">
        <v>904</v>
      </c>
      <c r="C739" t="s">
        <v>826</v>
      </c>
      <c r="D739" t="s">
        <v>826</v>
      </c>
      <c r="E739" t="s">
        <v>146</v>
      </c>
      <c r="F739" t="s">
        <v>5671</v>
      </c>
      <c r="G739">
        <v>250</v>
      </c>
      <c r="H739">
        <v>1.33</v>
      </c>
      <c r="I739">
        <f t="shared" si="11"/>
        <v>332.5</v>
      </c>
      <c r="J739">
        <v>37.566535000000002</v>
      </c>
      <c r="K739">
        <v>126.98</v>
      </c>
      <c r="M739" t="s">
        <v>3865</v>
      </c>
      <c r="O739" t="s">
        <v>2144</v>
      </c>
      <c r="P739" t="s">
        <v>5658</v>
      </c>
      <c r="R739" t="s">
        <v>1364</v>
      </c>
      <c r="S739" t="s">
        <v>5643</v>
      </c>
      <c r="V739" t="s">
        <v>4889</v>
      </c>
      <c r="X739" t="s">
        <v>1007</v>
      </c>
      <c r="AC739" t="s">
        <v>95</v>
      </c>
      <c r="AD739" t="s">
        <v>5669</v>
      </c>
      <c r="AE739">
        <v>0</v>
      </c>
      <c r="AH739" t="s">
        <v>1856</v>
      </c>
      <c r="AI739" t="s">
        <v>1856</v>
      </c>
      <c r="AQ739">
        <v>0</v>
      </c>
      <c r="AR739" t="s">
        <v>1007</v>
      </c>
      <c r="AS739">
        <v>0</v>
      </c>
      <c r="AT739">
        <v>0</v>
      </c>
      <c r="AW739">
        <v>0</v>
      </c>
      <c r="AZ739">
        <v>0</v>
      </c>
      <c r="BC739">
        <v>0</v>
      </c>
      <c r="BO739">
        <v>0</v>
      </c>
      <c r="BP739">
        <v>0</v>
      </c>
      <c r="BQ739">
        <v>0</v>
      </c>
      <c r="BR739">
        <v>0</v>
      </c>
      <c r="BS739">
        <v>1</v>
      </c>
      <c r="BT739">
        <v>0</v>
      </c>
      <c r="BU739">
        <v>1</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row>
    <row r="740" spans="1:95" hidden="1">
      <c r="A740" t="s">
        <v>5672</v>
      </c>
      <c r="B740" t="s">
        <v>985</v>
      </c>
      <c r="C740" t="s">
        <v>1277</v>
      </c>
      <c r="D740" t="s">
        <v>985</v>
      </c>
      <c r="E740" t="s">
        <v>146</v>
      </c>
      <c r="F740" t="s">
        <v>5673</v>
      </c>
      <c r="G740">
        <v>360000</v>
      </c>
      <c r="H740">
        <v>0</v>
      </c>
      <c r="I740">
        <f t="shared" si="11"/>
        <v>0</v>
      </c>
      <c r="J740">
        <v>47.064519099999998</v>
      </c>
      <c r="K740">
        <v>9.93</v>
      </c>
      <c r="M740" t="s">
        <v>5674</v>
      </c>
      <c r="O740" t="s">
        <v>5675</v>
      </c>
      <c r="P740" t="s">
        <v>3126</v>
      </c>
      <c r="R740" t="s">
        <v>2907</v>
      </c>
      <c r="S740" t="s">
        <v>5676</v>
      </c>
      <c r="T740" t="s">
        <v>528</v>
      </c>
      <c r="U740" t="s">
        <v>5307</v>
      </c>
      <c r="X740" t="s">
        <v>1007</v>
      </c>
      <c r="Y740" t="s">
        <v>5677</v>
      </c>
      <c r="Z740" t="s">
        <v>307</v>
      </c>
      <c r="AC740" t="s">
        <v>124</v>
      </c>
      <c r="AD740" t="s">
        <v>5677</v>
      </c>
      <c r="AE740">
        <v>0</v>
      </c>
      <c r="AH740" t="s">
        <v>3146</v>
      </c>
      <c r="AI740" t="s">
        <v>2539</v>
      </c>
      <c r="AP740" t="s">
        <v>5678</v>
      </c>
      <c r="AQ740">
        <v>0</v>
      </c>
      <c r="AR740" t="s">
        <v>1007</v>
      </c>
      <c r="AS740">
        <v>691340000</v>
      </c>
      <c r="AT740">
        <v>0</v>
      </c>
      <c r="AW740">
        <v>0</v>
      </c>
      <c r="AZ740">
        <v>0</v>
      </c>
      <c r="BC740">
        <v>0</v>
      </c>
      <c r="BO740">
        <v>0</v>
      </c>
      <c r="BP740">
        <v>0</v>
      </c>
      <c r="BQ740">
        <v>0</v>
      </c>
      <c r="BR740">
        <v>0</v>
      </c>
      <c r="BS740">
        <v>0</v>
      </c>
      <c r="BT740">
        <v>0</v>
      </c>
      <c r="BU740">
        <v>0</v>
      </c>
      <c r="BV740">
        <v>1</v>
      </c>
      <c r="BW740">
        <v>0</v>
      </c>
      <c r="BX740">
        <v>0</v>
      </c>
      <c r="BY740">
        <v>0</v>
      </c>
      <c r="BZ740">
        <v>0</v>
      </c>
      <c r="CA740">
        <v>0</v>
      </c>
      <c r="CB740">
        <v>1</v>
      </c>
      <c r="CC740">
        <v>0</v>
      </c>
      <c r="CD740">
        <v>0</v>
      </c>
      <c r="CE740">
        <v>0</v>
      </c>
      <c r="CF740">
        <v>0</v>
      </c>
      <c r="CG740">
        <v>0</v>
      </c>
      <c r="CH740">
        <v>0</v>
      </c>
      <c r="CI740">
        <v>0</v>
      </c>
      <c r="CJ740">
        <v>0</v>
      </c>
      <c r="CK740">
        <v>0</v>
      </c>
      <c r="CL740">
        <v>0</v>
      </c>
      <c r="CM740">
        <v>0</v>
      </c>
      <c r="CN740">
        <v>0</v>
      </c>
      <c r="CO740">
        <v>0</v>
      </c>
      <c r="CP740">
        <v>0</v>
      </c>
      <c r="CQ740">
        <v>0</v>
      </c>
    </row>
    <row r="741" spans="1:95" hidden="1">
      <c r="A741" t="s">
        <v>5679</v>
      </c>
      <c r="B741" t="s">
        <v>999</v>
      </c>
      <c r="C741" t="s">
        <v>5680</v>
      </c>
      <c r="D741" t="s">
        <v>1000</v>
      </c>
      <c r="E741" t="s">
        <v>146</v>
      </c>
      <c r="F741" t="s">
        <v>5681</v>
      </c>
      <c r="G741">
        <v>1025</v>
      </c>
      <c r="H741">
        <v>15</v>
      </c>
      <c r="I741">
        <f t="shared" si="11"/>
        <v>15375</v>
      </c>
      <c r="J741">
        <v>40.758942599999997</v>
      </c>
      <c r="K741">
        <v>-73.98</v>
      </c>
      <c r="M741" t="s">
        <v>3865</v>
      </c>
      <c r="N741" t="s">
        <v>5682</v>
      </c>
      <c r="O741" t="s">
        <v>5683</v>
      </c>
      <c r="P741" t="s">
        <v>817</v>
      </c>
      <c r="R741" t="s">
        <v>107</v>
      </c>
      <c r="S741" t="s">
        <v>5684</v>
      </c>
      <c r="T741" t="s">
        <v>5685</v>
      </c>
      <c r="X741" t="s">
        <v>819</v>
      </c>
      <c r="Y741" t="s">
        <v>4372</v>
      </c>
      <c r="Z741" t="s">
        <v>92</v>
      </c>
      <c r="AC741" t="s">
        <v>124</v>
      </c>
      <c r="AD741" t="s">
        <v>5686</v>
      </c>
      <c r="AE741">
        <v>0</v>
      </c>
      <c r="AH741" t="s">
        <v>5450</v>
      </c>
      <c r="AQ741">
        <v>0</v>
      </c>
      <c r="AR741" t="s">
        <v>1007</v>
      </c>
      <c r="AS741">
        <v>0</v>
      </c>
      <c r="AT741">
        <v>0</v>
      </c>
      <c r="AU741" t="s">
        <v>5686</v>
      </c>
      <c r="AV741" t="s">
        <v>5687</v>
      </c>
      <c r="AW741">
        <v>0</v>
      </c>
      <c r="AX741" t="s">
        <v>5688</v>
      </c>
      <c r="AZ741">
        <v>311000</v>
      </c>
      <c r="BC741">
        <v>0</v>
      </c>
      <c r="BD741" t="s">
        <v>5688</v>
      </c>
      <c r="BE741" t="s">
        <v>5689</v>
      </c>
      <c r="BF741">
        <v>311000</v>
      </c>
      <c r="BO741">
        <v>0</v>
      </c>
      <c r="BP741">
        <v>0</v>
      </c>
      <c r="BQ741">
        <v>0</v>
      </c>
      <c r="BR741">
        <v>0</v>
      </c>
      <c r="BS741">
        <v>1</v>
      </c>
      <c r="BT741">
        <v>0</v>
      </c>
      <c r="BU741">
        <v>1</v>
      </c>
      <c r="BV741">
        <v>0</v>
      </c>
      <c r="BW741">
        <v>0</v>
      </c>
      <c r="BX741">
        <v>0</v>
      </c>
      <c r="BY741">
        <v>0</v>
      </c>
      <c r="BZ741">
        <v>0</v>
      </c>
      <c r="CA741">
        <v>0</v>
      </c>
      <c r="CB741">
        <v>0</v>
      </c>
      <c r="CC741">
        <v>0</v>
      </c>
      <c r="CD741">
        <v>0</v>
      </c>
      <c r="CE741">
        <v>0</v>
      </c>
      <c r="CF741">
        <v>0</v>
      </c>
      <c r="CG741">
        <v>0</v>
      </c>
      <c r="CH741">
        <v>0</v>
      </c>
      <c r="CI741">
        <v>0</v>
      </c>
      <c r="CJ741">
        <v>0</v>
      </c>
      <c r="CK741">
        <v>0</v>
      </c>
      <c r="CL741">
        <v>0</v>
      </c>
      <c r="CM741">
        <v>0</v>
      </c>
      <c r="CN741">
        <v>0</v>
      </c>
      <c r="CO741">
        <v>0</v>
      </c>
      <c r="CP741">
        <v>0</v>
      </c>
      <c r="CQ741">
        <v>0</v>
      </c>
    </row>
    <row r="742" spans="1:95" hidden="1">
      <c r="A742" t="s">
        <v>5690</v>
      </c>
      <c r="B742" t="s">
        <v>904</v>
      </c>
      <c r="C742" t="s">
        <v>1313</v>
      </c>
      <c r="D742" t="s">
        <v>1112</v>
      </c>
      <c r="E742" t="s">
        <v>146</v>
      </c>
      <c r="F742" t="s">
        <v>5691</v>
      </c>
      <c r="G742">
        <v>30</v>
      </c>
      <c r="H742">
        <v>4</v>
      </c>
      <c r="I742">
        <f t="shared" si="11"/>
        <v>120</v>
      </c>
      <c r="J742">
        <v>12.926843999999999</v>
      </c>
      <c r="K742">
        <v>77.53</v>
      </c>
      <c r="M742" t="s">
        <v>5692</v>
      </c>
      <c r="N742" t="s">
        <v>5693</v>
      </c>
      <c r="O742" t="s">
        <v>5694</v>
      </c>
      <c r="P742" t="s">
        <v>5695</v>
      </c>
      <c r="R742" t="s">
        <v>1183</v>
      </c>
      <c r="S742" t="s">
        <v>5696</v>
      </c>
      <c r="T742" t="s">
        <v>5697</v>
      </c>
      <c r="U742" t="s">
        <v>5697</v>
      </c>
      <c r="X742" t="s">
        <v>1007</v>
      </c>
      <c r="AB742" t="s">
        <v>5698</v>
      </c>
      <c r="AC742" t="s">
        <v>124</v>
      </c>
      <c r="AD742" t="s">
        <v>5693</v>
      </c>
      <c r="AE742">
        <v>0</v>
      </c>
      <c r="AH742" t="s">
        <v>1779</v>
      </c>
      <c r="AQ742">
        <v>0</v>
      </c>
      <c r="AR742" t="s">
        <v>1007</v>
      </c>
      <c r="AS742">
        <v>0</v>
      </c>
      <c r="AT742">
        <v>0</v>
      </c>
      <c r="AW742">
        <v>0</v>
      </c>
      <c r="AZ742">
        <v>0</v>
      </c>
      <c r="BC742">
        <v>0</v>
      </c>
      <c r="BD742" t="s">
        <v>5693</v>
      </c>
      <c r="BE742" t="s">
        <v>5699</v>
      </c>
      <c r="BF742" t="s">
        <v>5700</v>
      </c>
      <c r="BO742">
        <v>0</v>
      </c>
      <c r="BP742">
        <v>0</v>
      </c>
      <c r="BQ742">
        <v>0</v>
      </c>
      <c r="BR742">
        <v>0</v>
      </c>
      <c r="BS742">
        <v>0</v>
      </c>
      <c r="BT742">
        <v>0</v>
      </c>
      <c r="BU742">
        <v>0</v>
      </c>
      <c r="BV742">
        <v>0</v>
      </c>
      <c r="BW742">
        <v>0</v>
      </c>
      <c r="BX742">
        <v>0</v>
      </c>
      <c r="BY742">
        <v>0</v>
      </c>
      <c r="BZ742">
        <v>0</v>
      </c>
      <c r="CA742">
        <v>0</v>
      </c>
      <c r="CB742">
        <v>0</v>
      </c>
      <c r="CC742">
        <v>1</v>
      </c>
      <c r="CD742">
        <v>1</v>
      </c>
      <c r="CE742">
        <v>1</v>
      </c>
      <c r="CF742">
        <v>0</v>
      </c>
      <c r="CG742">
        <v>1</v>
      </c>
      <c r="CH742">
        <v>0</v>
      </c>
      <c r="CI742">
        <v>0</v>
      </c>
      <c r="CJ742">
        <v>0</v>
      </c>
      <c r="CK742">
        <v>0</v>
      </c>
      <c r="CL742">
        <v>0</v>
      </c>
      <c r="CM742">
        <v>0</v>
      </c>
      <c r="CN742">
        <v>0</v>
      </c>
      <c r="CO742">
        <v>0</v>
      </c>
      <c r="CP742">
        <v>0</v>
      </c>
      <c r="CQ742">
        <v>0</v>
      </c>
    </row>
    <row r="743" spans="1:95" hidden="1">
      <c r="A743" t="s">
        <v>5701</v>
      </c>
      <c r="B743" t="s">
        <v>904</v>
      </c>
      <c r="C743" t="s">
        <v>905</v>
      </c>
      <c r="D743" t="s">
        <v>2356</v>
      </c>
      <c r="E743" t="s">
        <v>146</v>
      </c>
      <c r="F743" t="s">
        <v>5702</v>
      </c>
      <c r="G743">
        <v>1000</v>
      </c>
      <c r="H743">
        <v>4</v>
      </c>
      <c r="I743">
        <f t="shared" si="11"/>
        <v>4000</v>
      </c>
      <c r="J743">
        <v>40.783060300000002</v>
      </c>
      <c r="K743">
        <v>-73.97</v>
      </c>
      <c r="M743" t="s">
        <v>5703</v>
      </c>
      <c r="O743" t="s">
        <v>5704</v>
      </c>
      <c r="P743" t="s">
        <v>817</v>
      </c>
      <c r="R743" t="s">
        <v>107</v>
      </c>
      <c r="S743" t="s">
        <v>5705</v>
      </c>
      <c r="T743" t="s">
        <v>4859</v>
      </c>
      <c r="V743" t="s">
        <v>4859</v>
      </c>
      <c r="X743" t="s">
        <v>819</v>
      </c>
      <c r="Y743" t="s">
        <v>4372</v>
      </c>
      <c r="Z743" t="s">
        <v>92</v>
      </c>
      <c r="AC743" t="s">
        <v>124</v>
      </c>
      <c r="AD743" t="s">
        <v>5706</v>
      </c>
      <c r="AE743">
        <v>0</v>
      </c>
      <c r="AH743" t="s">
        <v>5707</v>
      </c>
      <c r="AI743" t="s">
        <v>5708</v>
      </c>
      <c r="AJ743" t="s">
        <v>5709</v>
      </c>
      <c r="AK743" t="s">
        <v>5709</v>
      </c>
      <c r="AL743" t="s">
        <v>5706</v>
      </c>
      <c r="AQ743">
        <v>0</v>
      </c>
      <c r="AR743" t="s">
        <v>1007</v>
      </c>
      <c r="AS743">
        <v>0</v>
      </c>
      <c r="AT743">
        <v>0</v>
      </c>
      <c r="AW743">
        <v>0</v>
      </c>
      <c r="AZ743">
        <v>0</v>
      </c>
      <c r="BC743">
        <v>0</v>
      </c>
      <c r="BO743">
        <v>0</v>
      </c>
      <c r="BP743">
        <v>1</v>
      </c>
      <c r="BQ743">
        <v>0</v>
      </c>
      <c r="BR743">
        <v>0</v>
      </c>
      <c r="BS743">
        <v>1</v>
      </c>
      <c r="BT743">
        <v>0</v>
      </c>
      <c r="BU743">
        <v>1</v>
      </c>
      <c r="BV743">
        <v>1</v>
      </c>
      <c r="BW743">
        <v>0</v>
      </c>
      <c r="BX743">
        <v>0</v>
      </c>
      <c r="BY743">
        <v>0</v>
      </c>
      <c r="BZ743">
        <v>0</v>
      </c>
      <c r="CA743">
        <v>0</v>
      </c>
      <c r="CB743">
        <v>0</v>
      </c>
      <c r="CC743">
        <v>0</v>
      </c>
      <c r="CD743">
        <v>0</v>
      </c>
      <c r="CE743">
        <v>0</v>
      </c>
      <c r="CF743">
        <v>0</v>
      </c>
      <c r="CG743">
        <v>0</v>
      </c>
      <c r="CH743">
        <v>0</v>
      </c>
      <c r="CI743">
        <v>0</v>
      </c>
      <c r="CJ743">
        <v>0</v>
      </c>
      <c r="CK743">
        <v>0</v>
      </c>
      <c r="CL743">
        <v>0</v>
      </c>
      <c r="CM743">
        <v>0</v>
      </c>
      <c r="CN743">
        <v>0</v>
      </c>
      <c r="CO743">
        <v>0</v>
      </c>
      <c r="CP743">
        <v>0</v>
      </c>
      <c r="CQ743">
        <v>0</v>
      </c>
    </row>
    <row r="744" spans="1:95" hidden="1">
      <c r="A744" t="s">
        <v>5710</v>
      </c>
      <c r="B744" t="s">
        <v>904</v>
      </c>
      <c r="C744" t="s">
        <v>826</v>
      </c>
      <c r="D744" t="s">
        <v>826</v>
      </c>
      <c r="E744" t="s">
        <v>146</v>
      </c>
      <c r="F744" t="s">
        <v>5711</v>
      </c>
      <c r="G744">
        <v>598</v>
      </c>
      <c r="H744">
        <v>0.5</v>
      </c>
      <c r="I744">
        <f t="shared" si="11"/>
        <v>299</v>
      </c>
      <c r="J744">
        <v>50.739013999999997</v>
      </c>
      <c r="K744">
        <v>-2.1</v>
      </c>
      <c r="M744" t="s">
        <v>5712</v>
      </c>
      <c r="N744" t="s">
        <v>5713</v>
      </c>
      <c r="O744" t="s">
        <v>5714</v>
      </c>
      <c r="P744" t="s">
        <v>5489</v>
      </c>
      <c r="R744" t="s">
        <v>119</v>
      </c>
      <c r="S744" t="s">
        <v>5715</v>
      </c>
      <c r="U744" t="s">
        <v>5716</v>
      </c>
      <c r="X744" t="s">
        <v>1007</v>
      </c>
      <c r="Y744" t="s">
        <v>4537</v>
      </c>
      <c r="Z744" t="s">
        <v>92</v>
      </c>
      <c r="AB744" t="s">
        <v>94</v>
      </c>
      <c r="AC744" t="s">
        <v>95</v>
      </c>
      <c r="AD744" t="s">
        <v>5717</v>
      </c>
      <c r="AE744">
        <v>0</v>
      </c>
      <c r="AH744" t="s">
        <v>5718</v>
      </c>
      <c r="AJ744" t="s">
        <v>5719</v>
      </c>
      <c r="AK744" t="s">
        <v>5719</v>
      </c>
      <c r="AL744" t="s">
        <v>5717</v>
      </c>
      <c r="AQ744">
        <v>0</v>
      </c>
      <c r="AS744">
        <v>0</v>
      </c>
      <c r="AT744">
        <v>0</v>
      </c>
      <c r="AW744">
        <v>0</v>
      </c>
      <c r="AZ744">
        <v>0</v>
      </c>
      <c r="BC744">
        <v>0</v>
      </c>
      <c r="BO744">
        <v>0</v>
      </c>
      <c r="BP744">
        <v>0</v>
      </c>
      <c r="BQ744">
        <v>0</v>
      </c>
      <c r="BR744">
        <v>0</v>
      </c>
      <c r="BS744">
        <v>0</v>
      </c>
      <c r="BT744">
        <v>0</v>
      </c>
      <c r="BU744">
        <v>0</v>
      </c>
      <c r="BV744">
        <v>0</v>
      </c>
      <c r="BW744">
        <v>0</v>
      </c>
      <c r="BX744">
        <v>1</v>
      </c>
      <c r="BY744">
        <v>0</v>
      </c>
      <c r="BZ744">
        <v>0</v>
      </c>
      <c r="CA744">
        <v>0</v>
      </c>
      <c r="CB744">
        <v>0</v>
      </c>
      <c r="CC744">
        <v>0</v>
      </c>
      <c r="CD744">
        <v>0</v>
      </c>
      <c r="CE744">
        <v>1</v>
      </c>
      <c r="CF744">
        <v>0</v>
      </c>
      <c r="CG744">
        <v>1</v>
      </c>
      <c r="CH744">
        <v>0</v>
      </c>
      <c r="CI744">
        <v>0</v>
      </c>
      <c r="CJ744">
        <v>0</v>
      </c>
      <c r="CK744">
        <v>0</v>
      </c>
      <c r="CL744">
        <v>0</v>
      </c>
      <c r="CM744">
        <v>0</v>
      </c>
      <c r="CN744">
        <v>0</v>
      </c>
      <c r="CO744">
        <v>0</v>
      </c>
      <c r="CP744">
        <v>0</v>
      </c>
      <c r="CQ744">
        <v>0</v>
      </c>
    </row>
    <row r="745" spans="1:95" hidden="1">
      <c r="A745" t="s">
        <v>5720</v>
      </c>
      <c r="B745" t="s">
        <v>904</v>
      </c>
      <c r="C745" t="s">
        <v>826</v>
      </c>
      <c r="D745" t="s">
        <v>826</v>
      </c>
      <c r="E745" t="s">
        <v>190</v>
      </c>
      <c r="F745" t="s">
        <v>5721</v>
      </c>
      <c r="G745">
        <v>2000</v>
      </c>
      <c r="H745">
        <v>4</v>
      </c>
      <c r="I745">
        <f t="shared" si="11"/>
        <v>8000</v>
      </c>
      <c r="J745">
        <v>40.680427899999998</v>
      </c>
      <c r="K745">
        <v>-122.37</v>
      </c>
      <c r="M745" t="s">
        <v>5722</v>
      </c>
      <c r="O745" t="s">
        <v>5466</v>
      </c>
      <c r="P745" t="s">
        <v>214</v>
      </c>
      <c r="R745" t="s">
        <v>107</v>
      </c>
      <c r="S745" t="s">
        <v>5723</v>
      </c>
      <c r="T745" t="s">
        <v>5468</v>
      </c>
      <c r="V745" t="s">
        <v>5724</v>
      </c>
      <c r="X745" t="s">
        <v>218</v>
      </c>
      <c r="AC745" t="s">
        <v>95</v>
      </c>
      <c r="AD745" t="s">
        <v>5470</v>
      </c>
      <c r="AE745">
        <v>0</v>
      </c>
      <c r="AH745" t="s">
        <v>1375</v>
      </c>
      <c r="AK745" t="s">
        <v>1375</v>
      </c>
      <c r="AQ745">
        <v>0</v>
      </c>
      <c r="AS745">
        <v>0</v>
      </c>
      <c r="AT745">
        <v>0</v>
      </c>
      <c r="AW745">
        <v>0</v>
      </c>
      <c r="AZ745">
        <v>0</v>
      </c>
      <c r="BC745">
        <v>0</v>
      </c>
      <c r="BO745">
        <v>0</v>
      </c>
      <c r="BP745">
        <v>0</v>
      </c>
      <c r="BQ745">
        <v>0</v>
      </c>
      <c r="BR745">
        <v>0</v>
      </c>
      <c r="BS745">
        <v>0</v>
      </c>
      <c r="BT745">
        <v>0</v>
      </c>
      <c r="BU745">
        <v>0</v>
      </c>
      <c r="BV745">
        <v>0</v>
      </c>
      <c r="BW745">
        <v>0</v>
      </c>
      <c r="BX745">
        <v>1</v>
      </c>
      <c r="BY745">
        <v>0</v>
      </c>
      <c r="BZ745">
        <v>0</v>
      </c>
      <c r="CA745">
        <v>0</v>
      </c>
      <c r="CB745">
        <v>0</v>
      </c>
      <c r="CC745">
        <v>0</v>
      </c>
      <c r="CD745">
        <v>0</v>
      </c>
      <c r="CE745">
        <v>0</v>
      </c>
      <c r="CF745">
        <v>0</v>
      </c>
      <c r="CG745">
        <v>0</v>
      </c>
      <c r="CH745">
        <v>1</v>
      </c>
      <c r="CI745">
        <v>0</v>
      </c>
      <c r="CJ745">
        <v>0</v>
      </c>
      <c r="CK745">
        <v>0</v>
      </c>
      <c r="CL745">
        <v>0</v>
      </c>
      <c r="CM745">
        <v>0</v>
      </c>
      <c r="CN745">
        <v>0</v>
      </c>
      <c r="CO745">
        <v>0</v>
      </c>
      <c r="CP745">
        <v>0</v>
      </c>
      <c r="CQ745">
        <v>0</v>
      </c>
    </row>
    <row r="746" spans="1:95" hidden="1">
      <c r="A746" t="s">
        <v>5725</v>
      </c>
      <c r="B746" t="s">
        <v>904</v>
      </c>
      <c r="C746" t="s">
        <v>826</v>
      </c>
      <c r="D746" t="s">
        <v>826</v>
      </c>
      <c r="E746" t="s">
        <v>146</v>
      </c>
      <c r="F746" t="s">
        <v>5726</v>
      </c>
      <c r="G746">
        <v>1200</v>
      </c>
      <c r="H746">
        <v>0.5</v>
      </c>
      <c r="I746">
        <f t="shared" si="11"/>
        <v>600</v>
      </c>
      <c r="J746">
        <v>60.169855699999999</v>
      </c>
      <c r="K746">
        <v>24.94</v>
      </c>
      <c r="M746" t="s">
        <v>5727</v>
      </c>
      <c r="O746" t="s">
        <v>5728</v>
      </c>
      <c r="P746" t="s">
        <v>4464</v>
      </c>
      <c r="R746" t="s">
        <v>4465</v>
      </c>
      <c r="S746" t="s">
        <v>5729</v>
      </c>
      <c r="T746" t="s">
        <v>5491</v>
      </c>
      <c r="U746" t="s">
        <v>5730</v>
      </c>
      <c r="V746" t="s">
        <v>1290</v>
      </c>
      <c r="X746" t="s">
        <v>1007</v>
      </c>
      <c r="Y746" t="s">
        <v>5731</v>
      </c>
      <c r="AB746" t="s">
        <v>5732</v>
      </c>
      <c r="AC746" t="s">
        <v>112</v>
      </c>
      <c r="AD746" t="s">
        <v>5731</v>
      </c>
      <c r="AE746">
        <v>0</v>
      </c>
      <c r="AH746" t="s">
        <v>1627</v>
      </c>
      <c r="AJ746" t="s">
        <v>5733</v>
      </c>
      <c r="AL746" t="s">
        <v>5733</v>
      </c>
      <c r="AQ746">
        <v>0</v>
      </c>
      <c r="AS746">
        <v>0</v>
      </c>
      <c r="AT746">
        <v>0</v>
      </c>
      <c r="AW746">
        <v>0</v>
      </c>
      <c r="AZ746">
        <v>0</v>
      </c>
      <c r="BC746">
        <v>0</v>
      </c>
      <c r="BO746">
        <v>0</v>
      </c>
      <c r="BP746">
        <v>0</v>
      </c>
      <c r="BQ746">
        <v>0</v>
      </c>
      <c r="BR746">
        <v>0</v>
      </c>
      <c r="BS746">
        <v>0</v>
      </c>
      <c r="BT746">
        <v>0</v>
      </c>
      <c r="BU746">
        <v>0</v>
      </c>
      <c r="BV746">
        <v>0</v>
      </c>
      <c r="BW746">
        <v>0</v>
      </c>
      <c r="BX746">
        <v>0</v>
      </c>
      <c r="BY746">
        <v>1</v>
      </c>
      <c r="BZ746">
        <v>0</v>
      </c>
      <c r="CA746">
        <v>0</v>
      </c>
      <c r="CB746">
        <v>0</v>
      </c>
      <c r="CC746">
        <v>0</v>
      </c>
      <c r="CD746">
        <v>0</v>
      </c>
      <c r="CE746">
        <v>0</v>
      </c>
      <c r="CF746">
        <v>0</v>
      </c>
      <c r="CG746">
        <v>1</v>
      </c>
      <c r="CH746">
        <v>1</v>
      </c>
      <c r="CI746">
        <v>1</v>
      </c>
      <c r="CJ746">
        <v>0</v>
      </c>
      <c r="CK746">
        <v>0</v>
      </c>
      <c r="CL746">
        <v>0</v>
      </c>
      <c r="CM746">
        <v>0</v>
      </c>
      <c r="CN746">
        <v>0</v>
      </c>
      <c r="CO746">
        <v>0</v>
      </c>
      <c r="CP746">
        <v>0</v>
      </c>
      <c r="CQ746">
        <v>1</v>
      </c>
    </row>
    <row r="747" spans="1:95" hidden="1">
      <c r="A747" t="s">
        <v>1675</v>
      </c>
      <c r="B747" t="s">
        <v>999</v>
      </c>
      <c r="C747" t="s">
        <v>1000</v>
      </c>
      <c r="D747" t="s">
        <v>1000</v>
      </c>
      <c r="E747" t="s">
        <v>13</v>
      </c>
      <c r="F747" t="s">
        <v>1676</v>
      </c>
      <c r="G747">
        <v>5000</v>
      </c>
      <c r="H747">
        <v>6</v>
      </c>
      <c r="I747">
        <f t="shared" si="11"/>
        <v>30000</v>
      </c>
      <c r="J747">
        <v>34</v>
      </c>
      <c r="K747">
        <v>-117</v>
      </c>
      <c r="M747" t="s">
        <v>1162</v>
      </c>
      <c r="O747" t="s">
        <v>1677</v>
      </c>
      <c r="P747" t="s">
        <v>214</v>
      </c>
      <c r="R747" t="s">
        <v>107</v>
      </c>
      <c r="S747" t="s">
        <v>1678</v>
      </c>
      <c r="T747" t="s">
        <v>1679</v>
      </c>
      <c r="X747" t="s">
        <v>218</v>
      </c>
      <c r="Y747" t="s">
        <v>1680</v>
      </c>
      <c r="Z747" t="s">
        <v>599</v>
      </c>
      <c r="AC747" t="s">
        <v>112</v>
      </c>
      <c r="AD747" t="s">
        <v>1680</v>
      </c>
      <c r="AE747">
        <v>0</v>
      </c>
      <c r="AH747" t="s">
        <v>1010</v>
      </c>
      <c r="AQ747">
        <v>0</v>
      </c>
      <c r="AR747" t="s">
        <v>1007</v>
      </c>
      <c r="AS747">
        <v>0</v>
      </c>
      <c r="AT747">
        <v>0</v>
      </c>
      <c r="AW747">
        <v>0</v>
      </c>
      <c r="AZ747">
        <v>0</v>
      </c>
      <c r="BC747">
        <v>0</v>
      </c>
      <c r="BO747">
        <v>0</v>
      </c>
      <c r="BP747">
        <v>0</v>
      </c>
      <c r="BQ747">
        <v>0</v>
      </c>
      <c r="BR747">
        <v>0</v>
      </c>
      <c r="BS747">
        <v>0</v>
      </c>
      <c r="BT747">
        <v>0</v>
      </c>
      <c r="BU747">
        <v>1</v>
      </c>
      <c r="BV747">
        <v>0</v>
      </c>
      <c r="BW747">
        <v>0</v>
      </c>
      <c r="BX747">
        <v>0</v>
      </c>
      <c r="BY747">
        <v>0</v>
      </c>
      <c r="BZ747">
        <v>0</v>
      </c>
      <c r="CA747">
        <v>0</v>
      </c>
      <c r="CB747">
        <v>0</v>
      </c>
      <c r="CC747">
        <v>0</v>
      </c>
      <c r="CD747">
        <v>0</v>
      </c>
      <c r="CE747">
        <v>0</v>
      </c>
      <c r="CF747">
        <v>0</v>
      </c>
      <c r="CG747">
        <v>0</v>
      </c>
      <c r="CH747">
        <v>1</v>
      </c>
      <c r="CI747">
        <v>0</v>
      </c>
      <c r="CJ747">
        <v>1</v>
      </c>
      <c r="CK747">
        <v>0</v>
      </c>
      <c r="CL747">
        <v>0</v>
      </c>
      <c r="CM747">
        <v>0</v>
      </c>
      <c r="CN747">
        <v>0</v>
      </c>
      <c r="CO747">
        <v>0</v>
      </c>
      <c r="CP747">
        <v>0</v>
      </c>
      <c r="CQ747">
        <v>0</v>
      </c>
    </row>
    <row r="748" spans="1:95" hidden="1">
      <c r="A748" t="s">
        <v>5734</v>
      </c>
      <c r="B748" t="s">
        <v>985</v>
      </c>
      <c r="C748" t="s">
        <v>986</v>
      </c>
      <c r="D748" t="s">
        <v>986</v>
      </c>
      <c r="E748" t="s">
        <v>13</v>
      </c>
      <c r="F748" t="s">
        <v>5735</v>
      </c>
      <c r="G748">
        <v>680000</v>
      </c>
      <c r="H748">
        <v>24</v>
      </c>
      <c r="I748">
        <f t="shared" si="11"/>
        <v>16320000</v>
      </c>
      <c r="J748">
        <v>38.863256700000001</v>
      </c>
      <c r="K748">
        <v>21.17</v>
      </c>
      <c r="M748" t="s">
        <v>5736</v>
      </c>
      <c r="O748" t="s">
        <v>5737</v>
      </c>
      <c r="P748" t="s">
        <v>5738</v>
      </c>
      <c r="R748" t="s">
        <v>1662</v>
      </c>
      <c r="S748" t="s">
        <v>5739</v>
      </c>
      <c r="T748" t="s">
        <v>5740</v>
      </c>
      <c r="X748" t="s">
        <v>1007</v>
      </c>
      <c r="AC748" t="s">
        <v>124</v>
      </c>
      <c r="AD748" t="s">
        <v>5741</v>
      </c>
      <c r="AE748">
        <v>0</v>
      </c>
      <c r="AJ748" t="s">
        <v>5741</v>
      </c>
      <c r="AQ748">
        <v>50</v>
      </c>
      <c r="AS748">
        <v>502000000</v>
      </c>
      <c r="AT748">
        <v>17480000</v>
      </c>
      <c r="AU748" t="s">
        <v>822</v>
      </c>
      <c r="AW748">
        <v>0</v>
      </c>
      <c r="AZ748">
        <v>0</v>
      </c>
      <c r="BC748">
        <v>0</v>
      </c>
      <c r="BO748">
        <v>0</v>
      </c>
      <c r="BP748">
        <v>0</v>
      </c>
      <c r="BQ748">
        <v>0</v>
      </c>
      <c r="BR748">
        <v>0</v>
      </c>
      <c r="BS748">
        <v>0</v>
      </c>
      <c r="BT748">
        <v>0</v>
      </c>
      <c r="BU748">
        <v>0</v>
      </c>
      <c r="BV748">
        <v>0</v>
      </c>
      <c r="BW748">
        <v>1</v>
      </c>
      <c r="BX748">
        <v>0</v>
      </c>
      <c r="BY748">
        <v>1</v>
      </c>
      <c r="BZ748">
        <v>0</v>
      </c>
      <c r="CA748">
        <v>0</v>
      </c>
      <c r="CB748">
        <v>1</v>
      </c>
      <c r="CC748">
        <v>0</v>
      </c>
      <c r="CD748">
        <v>0</v>
      </c>
      <c r="CE748">
        <v>0</v>
      </c>
      <c r="CF748">
        <v>1</v>
      </c>
      <c r="CG748">
        <v>1</v>
      </c>
      <c r="CH748">
        <v>1</v>
      </c>
      <c r="CI748">
        <v>0</v>
      </c>
      <c r="CJ748">
        <v>0</v>
      </c>
      <c r="CK748">
        <v>0</v>
      </c>
      <c r="CL748">
        <v>0</v>
      </c>
      <c r="CM748">
        <v>0</v>
      </c>
      <c r="CN748">
        <v>0</v>
      </c>
      <c r="CO748">
        <v>0</v>
      </c>
      <c r="CP748">
        <v>0</v>
      </c>
      <c r="CQ748">
        <v>1</v>
      </c>
    </row>
    <row r="749" spans="1:95" hidden="1">
      <c r="A749" t="s">
        <v>5742</v>
      </c>
      <c r="B749" t="s">
        <v>904</v>
      </c>
      <c r="C749" t="s">
        <v>826</v>
      </c>
      <c r="D749" t="s">
        <v>826</v>
      </c>
      <c r="E749" t="s">
        <v>146</v>
      </c>
      <c r="F749" t="s">
        <v>5743</v>
      </c>
      <c r="G749">
        <v>2000</v>
      </c>
      <c r="H749">
        <v>0.5</v>
      </c>
      <c r="I749">
        <f t="shared" si="11"/>
        <v>1000</v>
      </c>
      <c r="J749">
        <v>22.247847199999999</v>
      </c>
      <c r="K749">
        <v>113.92</v>
      </c>
      <c r="M749" t="s">
        <v>572</v>
      </c>
      <c r="O749" t="s">
        <v>5744</v>
      </c>
      <c r="P749" t="s">
        <v>5745</v>
      </c>
      <c r="R749" t="s">
        <v>5745</v>
      </c>
      <c r="S749" t="s">
        <v>5746</v>
      </c>
      <c r="T749" t="s">
        <v>5747</v>
      </c>
      <c r="U749" t="s">
        <v>4043</v>
      </c>
      <c r="V749" t="s">
        <v>4849</v>
      </c>
      <c r="X749" t="s">
        <v>1007</v>
      </c>
      <c r="AC749" t="s">
        <v>124</v>
      </c>
      <c r="AD749" t="s">
        <v>5748</v>
      </c>
      <c r="AE749">
        <v>0</v>
      </c>
      <c r="AH749" t="s">
        <v>2656</v>
      </c>
      <c r="AQ749">
        <v>0</v>
      </c>
      <c r="AS749">
        <v>0</v>
      </c>
      <c r="AT749">
        <v>0</v>
      </c>
      <c r="AW749">
        <v>0</v>
      </c>
      <c r="AZ749">
        <v>0</v>
      </c>
      <c r="BC749">
        <v>0</v>
      </c>
      <c r="BO749">
        <v>0</v>
      </c>
      <c r="BP749">
        <v>0</v>
      </c>
      <c r="BQ749">
        <v>0</v>
      </c>
      <c r="BR749">
        <v>0</v>
      </c>
      <c r="BS749">
        <v>1</v>
      </c>
      <c r="BT749">
        <v>0</v>
      </c>
      <c r="BU749">
        <v>0</v>
      </c>
      <c r="BV749">
        <v>0</v>
      </c>
      <c r="BW749">
        <v>0</v>
      </c>
      <c r="BX749">
        <v>0</v>
      </c>
      <c r="BY749">
        <v>0</v>
      </c>
      <c r="BZ749">
        <v>0</v>
      </c>
      <c r="CA749">
        <v>0</v>
      </c>
      <c r="CB749">
        <v>0</v>
      </c>
      <c r="CC749">
        <v>0</v>
      </c>
      <c r="CD749">
        <v>0</v>
      </c>
      <c r="CE749">
        <v>0</v>
      </c>
      <c r="CF749">
        <v>0</v>
      </c>
      <c r="CG749">
        <v>0</v>
      </c>
      <c r="CH749">
        <v>0</v>
      </c>
      <c r="CI749">
        <v>0</v>
      </c>
      <c r="CJ749">
        <v>0</v>
      </c>
      <c r="CK749">
        <v>0</v>
      </c>
      <c r="CL749">
        <v>0</v>
      </c>
      <c r="CM749">
        <v>0</v>
      </c>
      <c r="CN749">
        <v>0</v>
      </c>
      <c r="CO749">
        <v>0</v>
      </c>
      <c r="CP749">
        <v>1</v>
      </c>
      <c r="CQ749">
        <v>1</v>
      </c>
    </row>
    <row r="750" spans="1:95" hidden="1">
      <c r="A750" t="s">
        <v>5749</v>
      </c>
      <c r="B750" t="s">
        <v>904</v>
      </c>
      <c r="C750" t="s">
        <v>826</v>
      </c>
      <c r="D750" t="s">
        <v>826</v>
      </c>
      <c r="E750" t="s">
        <v>146</v>
      </c>
      <c r="F750" t="s">
        <v>5750</v>
      </c>
      <c r="G750">
        <v>2000</v>
      </c>
      <c r="H750">
        <v>0.5</v>
      </c>
      <c r="I750">
        <f t="shared" si="11"/>
        <v>1000</v>
      </c>
      <c r="J750">
        <v>22.373643999999999</v>
      </c>
      <c r="K750">
        <v>114.12</v>
      </c>
      <c r="M750" t="s">
        <v>572</v>
      </c>
      <c r="O750" t="s">
        <v>5751</v>
      </c>
      <c r="P750" t="s">
        <v>5745</v>
      </c>
      <c r="R750" t="s">
        <v>5745</v>
      </c>
      <c r="S750" t="s">
        <v>5746</v>
      </c>
      <c r="T750" t="s">
        <v>5747</v>
      </c>
      <c r="U750" t="s">
        <v>4043</v>
      </c>
      <c r="V750" t="s">
        <v>4849</v>
      </c>
      <c r="X750" t="s">
        <v>1007</v>
      </c>
      <c r="AC750" t="s">
        <v>124</v>
      </c>
      <c r="AD750" t="s">
        <v>5748</v>
      </c>
      <c r="AE750">
        <v>0</v>
      </c>
      <c r="AH750" t="s">
        <v>2656</v>
      </c>
      <c r="AQ750">
        <v>0</v>
      </c>
      <c r="AS750">
        <v>0</v>
      </c>
      <c r="AT750">
        <v>0</v>
      </c>
      <c r="AW750">
        <v>0</v>
      </c>
      <c r="AZ750">
        <v>0</v>
      </c>
      <c r="BC750">
        <v>0</v>
      </c>
      <c r="BO750">
        <v>0</v>
      </c>
      <c r="BP750">
        <v>0</v>
      </c>
      <c r="BQ750">
        <v>0</v>
      </c>
      <c r="BR750">
        <v>0</v>
      </c>
      <c r="BS750">
        <v>1</v>
      </c>
      <c r="BT750">
        <v>0</v>
      </c>
      <c r="BU750">
        <v>0</v>
      </c>
      <c r="BV750">
        <v>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1</v>
      </c>
      <c r="CQ750">
        <v>1</v>
      </c>
    </row>
    <row r="751" spans="1:95" hidden="1">
      <c r="A751" t="s">
        <v>5752</v>
      </c>
      <c r="B751" t="s">
        <v>904</v>
      </c>
      <c r="C751" t="s">
        <v>826</v>
      </c>
      <c r="D751" t="s">
        <v>826</v>
      </c>
      <c r="E751" t="s">
        <v>146</v>
      </c>
      <c r="F751" t="s">
        <v>5753</v>
      </c>
      <c r="G751">
        <v>40000</v>
      </c>
      <c r="H751">
        <v>1</v>
      </c>
      <c r="I751">
        <f t="shared" si="11"/>
        <v>40000</v>
      </c>
      <c r="J751">
        <v>37.642160799999999</v>
      </c>
      <c r="K751">
        <v>140.96</v>
      </c>
      <c r="M751" t="s">
        <v>679</v>
      </c>
      <c r="O751" t="s">
        <v>5754</v>
      </c>
      <c r="P751" t="s">
        <v>2741</v>
      </c>
      <c r="R751" t="s">
        <v>724</v>
      </c>
      <c r="S751" t="s">
        <v>5755</v>
      </c>
      <c r="T751" t="s">
        <v>5756</v>
      </c>
      <c r="U751" t="s">
        <v>4820</v>
      </c>
      <c r="X751" t="s">
        <v>1007</v>
      </c>
      <c r="Y751" t="s">
        <v>2744</v>
      </c>
      <c r="Z751" t="s">
        <v>123</v>
      </c>
      <c r="AC751" t="s">
        <v>112</v>
      </c>
      <c r="AD751" t="s">
        <v>2744</v>
      </c>
      <c r="AE751">
        <v>0</v>
      </c>
      <c r="AH751" t="s">
        <v>5757</v>
      </c>
      <c r="AQ751">
        <v>0</v>
      </c>
      <c r="AS751">
        <v>0</v>
      </c>
      <c r="AT751">
        <v>0</v>
      </c>
      <c r="AU751" t="s">
        <v>234</v>
      </c>
      <c r="AW751">
        <v>0</v>
      </c>
      <c r="AZ751">
        <v>0</v>
      </c>
      <c r="BC751">
        <v>0</v>
      </c>
      <c r="BO751">
        <v>0</v>
      </c>
      <c r="BP751">
        <v>0</v>
      </c>
      <c r="BQ751">
        <v>0</v>
      </c>
      <c r="BR751">
        <v>0</v>
      </c>
      <c r="BS751">
        <v>0</v>
      </c>
      <c r="BT751">
        <v>0</v>
      </c>
      <c r="BU751">
        <v>0</v>
      </c>
      <c r="BV751">
        <v>0</v>
      </c>
      <c r="BW751">
        <v>0</v>
      </c>
      <c r="BX751">
        <v>0</v>
      </c>
      <c r="BY751">
        <v>0</v>
      </c>
      <c r="BZ751">
        <v>0</v>
      </c>
      <c r="CA751">
        <v>0</v>
      </c>
      <c r="CB751">
        <v>0</v>
      </c>
      <c r="CC751">
        <v>0</v>
      </c>
      <c r="CD751">
        <v>0</v>
      </c>
      <c r="CE751">
        <v>0</v>
      </c>
      <c r="CF751">
        <v>0</v>
      </c>
      <c r="CG751">
        <v>1</v>
      </c>
      <c r="CH751">
        <v>1</v>
      </c>
      <c r="CI751">
        <v>0</v>
      </c>
      <c r="CJ751">
        <v>0</v>
      </c>
      <c r="CK751">
        <v>0</v>
      </c>
      <c r="CL751">
        <v>0</v>
      </c>
      <c r="CM751">
        <v>0</v>
      </c>
      <c r="CN751">
        <v>0</v>
      </c>
      <c r="CO751">
        <v>0</v>
      </c>
      <c r="CP751">
        <v>0</v>
      </c>
      <c r="CQ751">
        <v>0</v>
      </c>
    </row>
    <row r="752" spans="1:95" hidden="1">
      <c r="A752" t="s">
        <v>5758</v>
      </c>
      <c r="B752" t="s">
        <v>904</v>
      </c>
      <c r="C752" t="s">
        <v>904</v>
      </c>
      <c r="D752" t="s">
        <v>904</v>
      </c>
      <c r="E752" t="s">
        <v>146</v>
      </c>
      <c r="F752" t="s">
        <v>5759</v>
      </c>
      <c r="G752">
        <v>1000</v>
      </c>
      <c r="H752">
        <v>0.5</v>
      </c>
      <c r="I752">
        <f t="shared" si="11"/>
        <v>500</v>
      </c>
      <c r="J752">
        <v>18.526766599999998</v>
      </c>
      <c r="K752">
        <v>-64.36</v>
      </c>
      <c r="M752" t="s">
        <v>5602</v>
      </c>
      <c r="O752" t="s">
        <v>1007</v>
      </c>
      <c r="P752" t="s">
        <v>5760</v>
      </c>
      <c r="R752" t="s">
        <v>5761</v>
      </c>
      <c r="S752" t="s">
        <v>5762</v>
      </c>
      <c r="T752" t="s">
        <v>5612</v>
      </c>
      <c r="X752" t="s">
        <v>1007</v>
      </c>
      <c r="AB752" t="s">
        <v>4304</v>
      </c>
      <c r="AC752" t="s">
        <v>124</v>
      </c>
      <c r="AD752" t="s">
        <v>5763</v>
      </c>
      <c r="AE752">
        <v>0</v>
      </c>
      <c r="AJ752" t="s">
        <v>5764</v>
      </c>
      <c r="AQ752">
        <v>0</v>
      </c>
      <c r="AR752" t="s">
        <v>1007</v>
      </c>
      <c r="AS752">
        <v>0</v>
      </c>
      <c r="AT752">
        <v>0</v>
      </c>
      <c r="AW752">
        <v>0</v>
      </c>
      <c r="AZ752">
        <v>0</v>
      </c>
      <c r="BC752">
        <v>0</v>
      </c>
      <c r="BO752">
        <v>0</v>
      </c>
      <c r="BP752">
        <v>0</v>
      </c>
      <c r="BQ752">
        <v>0</v>
      </c>
      <c r="BR752">
        <v>0</v>
      </c>
      <c r="BS752">
        <v>0</v>
      </c>
      <c r="BT752">
        <v>0</v>
      </c>
      <c r="BU752">
        <v>0</v>
      </c>
      <c r="BV752">
        <v>0</v>
      </c>
      <c r="BW752">
        <v>0</v>
      </c>
      <c r="BX752">
        <v>0</v>
      </c>
      <c r="BY752">
        <v>0</v>
      </c>
      <c r="BZ752">
        <v>0</v>
      </c>
      <c r="CA752">
        <v>0</v>
      </c>
      <c r="CB752">
        <v>0</v>
      </c>
      <c r="CC752">
        <v>1</v>
      </c>
      <c r="CD752">
        <v>1</v>
      </c>
      <c r="CE752">
        <v>1</v>
      </c>
      <c r="CF752">
        <v>0</v>
      </c>
      <c r="CG752">
        <v>0</v>
      </c>
      <c r="CH752">
        <v>0</v>
      </c>
      <c r="CI752">
        <v>1</v>
      </c>
      <c r="CJ752">
        <v>0</v>
      </c>
      <c r="CK752">
        <v>0</v>
      </c>
      <c r="CL752">
        <v>0</v>
      </c>
      <c r="CM752">
        <v>0</v>
      </c>
      <c r="CN752">
        <v>0</v>
      </c>
      <c r="CO752">
        <v>0</v>
      </c>
      <c r="CP752">
        <v>0</v>
      </c>
      <c r="CQ752">
        <v>0</v>
      </c>
    </row>
    <row r="753" spans="1:95" hidden="1">
      <c r="A753" t="s">
        <v>5765</v>
      </c>
      <c r="B753" t="s">
        <v>904</v>
      </c>
      <c r="C753" t="s">
        <v>905</v>
      </c>
      <c r="D753" t="s">
        <v>5608</v>
      </c>
      <c r="E753" t="s">
        <v>146</v>
      </c>
      <c r="F753" t="s">
        <v>5766</v>
      </c>
      <c r="G753">
        <v>100</v>
      </c>
      <c r="H753">
        <v>1.92</v>
      </c>
      <c r="I753">
        <f t="shared" si="11"/>
        <v>192</v>
      </c>
      <c r="J753">
        <v>37.050419499999997</v>
      </c>
      <c r="K753">
        <v>140.88999999999999</v>
      </c>
      <c r="M753" t="s">
        <v>2385</v>
      </c>
      <c r="O753" t="s">
        <v>5767</v>
      </c>
      <c r="P753" t="s">
        <v>5768</v>
      </c>
      <c r="R753" t="s">
        <v>724</v>
      </c>
      <c r="S753" t="s">
        <v>5611</v>
      </c>
      <c r="U753" t="s">
        <v>5769</v>
      </c>
      <c r="X753" t="s">
        <v>1007</v>
      </c>
      <c r="AC753" t="s">
        <v>124</v>
      </c>
      <c r="AD753" t="s">
        <v>5613</v>
      </c>
      <c r="AE753">
        <v>0</v>
      </c>
      <c r="AH753" t="s">
        <v>5613</v>
      </c>
      <c r="AQ753">
        <v>0</v>
      </c>
      <c r="AR753" t="s">
        <v>1007</v>
      </c>
      <c r="AS753">
        <v>0</v>
      </c>
      <c r="AT753">
        <v>0</v>
      </c>
      <c r="AW753">
        <v>0</v>
      </c>
      <c r="AZ753">
        <v>0</v>
      </c>
      <c r="BC753">
        <v>0</v>
      </c>
      <c r="BO753">
        <v>0</v>
      </c>
      <c r="BP753">
        <v>0</v>
      </c>
      <c r="BQ753">
        <v>0</v>
      </c>
      <c r="BR753">
        <v>0</v>
      </c>
      <c r="BS753">
        <v>0</v>
      </c>
      <c r="BT753">
        <v>0</v>
      </c>
      <c r="BU753">
        <v>0</v>
      </c>
      <c r="BV753">
        <v>0</v>
      </c>
      <c r="BW753">
        <v>0</v>
      </c>
      <c r="BX753">
        <v>0</v>
      </c>
      <c r="BY753">
        <v>0</v>
      </c>
      <c r="BZ753">
        <v>0</v>
      </c>
      <c r="CA753">
        <v>0</v>
      </c>
      <c r="CB753">
        <v>1</v>
      </c>
      <c r="CC753">
        <v>0</v>
      </c>
      <c r="CD753">
        <v>0</v>
      </c>
      <c r="CE753">
        <v>0</v>
      </c>
      <c r="CF753">
        <v>0</v>
      </c>
      <c r="CG753">
        <v>0</v>
      </c>
      <c r="CH753">
        <v>0</v>
      </c>
      <c r="CI753">
        <v>0</v>
      </c>
      <c r="CJ753">
        <v>0</v>
      </c>
      <c r="CK753">
        <v>0</v>
      </c>
      <c r="CL753">
        <v>0</v>
      </c>
      <c r="CM753">
        <v>0</v>
      </c>
      <c r="CN753">
        <v>0</v>
      </c>
      <c r="CO753">
        <v>0</v>
      </c>
      <c r="CP753">
        <v>0</v>
      </c>
      <c r="CQ753">
        <v>0</v>
      </c>
    </row>
    <row r="754" spans="1:95" hidden="1">
      <c r="A754" t="s">
        <v>5770</v>
      </c>
      <c r="B754" t="s">
        <v>904</v>
      </c>
      <c r="C754" t="s">
        <v>905</v>
      </c>
      <c r="D754" t="s">
        <v>5608</v>
      </c>
      <c r="E754" t="s">
        <v>146</v>
      </c>
      <c r="F754" t="s">
        <v>5771</v>
      </c>
      <c r="G754">
        <v>85</v>
      </c>
      <c r="H754">
        <v>1.92</v>
      </c>
      <c r="I754">
        <f t="shared" si="11"/>
        <v>163.19999999999999</v>
      </c>
      <c r="J754">
        <v>35.7090259</v>
      </c>
      <c r="K754">
        <v>139.72999999999999</v>
      </c>
      <c r="M754" t="s">
        <v>104</v>
      </c>
      <c r="O754" t="s">
        <v>5624</v>
      </c>
      <c r="P754" t="s">
        <v>5624</v>
      </c>
      <c r="R754" t="s">
        <v>724</v>
      </c>
      <c r="S754" t="s">
        <v>5611</v>
      </c>
      <c r="T754" t="s">
        <v>5612</v>
      </c>
      <c r="X754" t="s">
        <v>1007</v>
      </c>
      <c r="AC754" t="s">
        <v>124</v>
      </c>
      <c r="AD754" t="s">
        <v>1007</v>
      </c>
      <c r="AE754">
        <v>0</v>
      </c>
      <c r="AH754" t="s">
        <v>5613</v>
      </c>
      <c r="AQ754">
        <v>0</v>
      </c>
      <c r="AR754" t="s">
        <v>1007</v>
      </c>
      <c r="AS754">
        <v>0</v>
      </c>
      <c r="AT754">
        <v>0</v>
      </c>
      <c r="AW754">
        <v>0</v>
      </c>
      <c r="AZ754">
        <v>0</v>
      </c>
      <c r="BC754">
        <v>0</v>
      </c>
      <c r="BO754">
        <v>0</v>
      </c>
      <c r="BP754">
        <v>0</v>
      </c>
      <c r="BQ754">
        <v>0</v>
      </c>
      <c r="BR754">
        <v>0</v>
      </c>
      <c r="BS754">
        <v>0</v>
      </c>
      <c r="BT754">
        <v>0</v>
      </c>
      <c r="BU754">
        <v>0</v>
      </c>
      <c r="BV754">
        <v>0</v>
      </c>
      <c r="BW754">
        <v>0</v>
      </c>
      <c r="BX754">
        <v>0</v>
      </c>
      <c r="BY754">
        <v>0</v>
      </c>
      <c r="BZ754">
        <v>0</v>
      </c>
      <c r="CA754">
        <v>0</v>
      </c>
      <c r="CB754">
        <v>0</v>
      </c>
      <c r="CC754">
        <v>1</v>
      </c>
      <c r="CD754">
        <v>0</v>
      </c>
      <c r="CE754">
        <v>0</v>
      </c>
      <c r="CF754">
        <v>0</v>
      </c>
      <c r="CG754">
        <v>0</v>
      </c>
      <c r="CH754">
        <v>0</v>
      </c>
      <c r="CI754">
        <v>0</v>
      </c>
      <c r="CJ754">
        <v>0</v>
      </c>
      <c r="CK754">
        <v>0</v>
      </c>
      <c r="CL754">
        <v>0</v>
      </c>
      <c r="CM754">
        <v>0</v>
      </c>
      <c r="CN754">
        <v>0</v>
      </c>
      <c r="CO754">
        <v>0</v>
      </c>
      <c r="CP754">
        <v>0</v>
      </c>
      <c r="CQ754">
        <v>0</v>
      </c>
    </row>
    <row r="755" spans="1:95" hidden="1">
      <c r="A755" t="s">
        <v>5772</v>
      </c>
      <c r="B755" t="s">
        <v>904</v>
      </c>
      <c r="C755" t="s">
        <v>905</v>
      </c>
      <c r="D755" t="s">
        <v>1464</v>
      </c>
      <c r="E755" t="s">
        <v>146</v>
      </c>
      <c r="F755" t="s">
        <v>5773</v>
      </c>
      <c r="G755">
        <v>300</v>
      </c>
      <c r="H755">
        <v>1.1200000000000001</v>
      </c>
      <c r="I755">
        <f t="shared" si="11"/>
        <v>336.00000000000006</v>
      </c>
      <c r="J755">
        <v>34</v>
      </c>
      <c r="K755">
        <v>131</v>
      </c>
      <c r="M755" t="s">
        <v>2385</v>
      </c>
      <c r="O755" t="s">
        <v>5610</v>
      </c>
      <c r="P755" t="s">
        <v>4624</v>
      </c>
      <c r="R755" t="s">
        <v>724</v>
      </c>
      <c r="S755" t="s">
        <v>5611</v>
      </c>
      <c r="T755" t="s">
        <v>5612</v>
      </c>
      <c r="X755" t="s">
        <v>1007</v>
      </c>
      <c r="AC755" t="s">
        <v>124</v>
      </c>
      <c r="AD755" t="s">
        <v>1007</v>
      </c>
      <c r="AE755">
        <v>0</v>
      </c>
      <c r="AH755" t="s">
        <v>5613</v>
      </c>
      <c r="AQ755">
        <v>0</v>
      </c>
      <c r="AR755" t="s">
        <v>1007</v>
      </c>
      <c r="AS755">
        <v>0</v>
      </c>
      <c r="AT755">
        <v>0</v>
      </c>
      <c r="AW755">
        <v>0</v>
      </c>
      <c r="AZ755">
        <v>0</v>
      </c>
      <c r="BC755">
        <v>0</v>
      </c>
      <c r="BO755">
        <v>0</v>
      </c>
      <c r="BP755">
        <v>0</v>
      </c>
      <c r="BQ755">
        <v>0</v>
      </c>
      <c r="BR755">
        <v>0</v>
      </c>
      <c r="BS755">
        <v>0</v>
      </c>
      <c r="BT755">
        <v>0</v>
      </c>
      <c r="BU755">
        <v>0</v>
      </c>
      <c r="BV755">
        <v>0</v>
      </c>
      <c r="BW755">
        <v>0</v>
      </c>
      <c r="BX755">
        <v>0</v>
      </c>
      <c r="BY755">
        <v>0</v>
      </c>
      <c r="BZ755">
        <v>0</v>
      </c>
      <c r="CA755">
        <v>0</v>
      </c>
      <c r="CB755">
        <v>1</v>
      </c>
      <c r="CC755">
        <v>0</v>
      </c>
      <c r="CD755">
        <v>0</v>
      </c>
      <c r="CE755">
        <v>0</v>
      </c>
      <c r="CF755">
        <v>0</v>
      </c>
      <c r="CG755">
        <v>0</v>
      </c>
      <c r="CH755">
        <v>0</v>
      </c>
      <c r="CI755">
        <v>0</v>
      </c>
      <c r="CJ755">
        <v>0</v>
      </c>
      <c r="CK755">
        <v>0</v>
      </c>
      <c r="CL755">
        <v>0</v>
      </c>
      <c r="CM755">
        <v>0</v>
      </c>
      <c r="CN755">
        <v>0</v>
      </c>
      <c r="CO755">
        <v>0</v>
      </c>
      <c r="CP755">
        <v>0</v>
      </c>
      <c r="CQ755">
        <v>0</v>
      </c>
    </row>
    <row r="756" spans="1:95" hidden="1">
      <c r="A756" t="s">
        <v>5774</v>
      </c>
      <c r="B756" t="s">
        <v>904</v>
      </c>
      <c r="C756" t="s">
        <v>826</v>
      </c>
      <c r="D756" t="s">
        <v>826</v>
      </c>
      <c r="E756" t="s">
        <v>146</v>
      </c>
      <c r="F756" t="s">
        <v>5775</v>
      </c>
      <c r="G756">
        <v>4000</v>
      </c>
      <c r="H756">
        <v>4</v>
      </c>
      <c r="I756">
        <f t="shared" si="11"/>
        <v>16000</v>
      </c>
      <c r="J756">
        <v>37.249147000000001</v>
      </c>
      <c r="K756">
        <v>126.46</v>
      </c>
      <c r="M756" t="s">
        <v>3992</v>
      </c>
      <c r="N756" t="s">
        <v>5776</v>
      </c>
      <c r="O756" t="s">
        <v>5777</v>
      </c>
      <c r="P756" t="s">
        <v>1858</v>
      </c>
      <c r="R756" t="s">
        <v>1364</v>
      </c>
      <c r="S756" t="s">
        <v>5778</v>
      </c>
      <c r="T756" t="s">
        <v>5779</v>
      </c>
      <c r="V756" t="s">
        <v>1653</v>
      </c>
      <c r="X756" t="s">
        <v>1007</v>
      </c>
      <c r="Y756" t="s">
        <v>5780</v>
      </c>
      <c r="Z756" t="s">
        <v>123</v>
      </c>
      <c r="AB756" t="s">
        <v>5781</v>
      </c>
      <c r="AC756" t="s">
        <v>112</v>
      </c>
      <c r="AD756" t="s">
        <v>5780</v>
      </c>
      <c r="AE756">
        <v>0</v>
      </c>
      <c r="AH756" t="s">
        <v>1267</v>
      </c>
      <c r="AI756" t="s">
        <v>5782</v>
      </c>
      <c r="AM756" t="s">
        <v>5783</v>
      </c>
      <c r="AQ756">
        <v>0</v>
      </c>
      <c r="AR756" t="s">
        <v>1007</v>
      </c>
      <c r="AS756">
        <v>0</v>
      </c>
      <c r="AT756">
        <v>0</v>
      </c>
      <c r="AW756">
        <v>0</v>
      </c>
      <c r="AZ756">
        <v>0</v>
      </c>
      <c r="BC756">
        <v>0</v>
      </c>
      <c r="BO756">
        <v>0</v>
      </c>
      <c r="BP756">
        <v>0</v>
      </c>
      <c r="BQ756">
        <v>0</v>
      </c>
      <c r="BR756">
        <v>0</v>
      </c>
      <c r="BS756">
        <v>0</v>
      </c>
      <c r="BT756">
        <v>0</v>
      </c>
      <c r="BU756">
        <v>0</v>
      </c>
      <c r="BV756">
        <v>0</v>
      </c>
      <c r="BW756">
        <v>0</v>
      </c>
      <c r="BX756">
        <v>0</v>
      </c>
      <c r="BY756">
        <v>0</v>
      </c>
      <c r="BZ756">
        <v>0</v>
      </c>
      <c r="CA756">
        <v>0</v>
      </c>
      <c r="CB756">
        <v>0</v>
      </c>
      <c r="CC756">
        <v>0</v>
      </c>
      <c r="CD756">
        <v>0</v>
      </c>
      <c r="CE756">
        <v>1</v>
      </c>
      <c r="CF756">
        <v>0</v>
      </c>
      <c r="CG756">
        <v>1</v>
      </c>
      <c r="CH756">
        <v>1</v>
      </c>
      <c r="CI756">
        <v>0</v>
      </c>
      <c r="CJ756">
        <v>0</v>
      </c>
      <c r="CK756">
        <v>0</v>
      </c>
      <c r="CL756">
        <v>0</v>
      </c>
      <c r="CM756">
        <v>0</v>
      </c>
      <c r="CN756">
        <v>0</v>
      </c>
      <c r="CO756">
        <v>0</v>
      </c>
      <c r="CP756">
        <v>0</v>
      </c>
      <c r="CQ756">
        <v>0</v>
      </c>
    </row>
    <row r="757" spans="1:95" hidden="1">
      <c r="A757" t="s">
        <v>5784</v>
      </c>
      <c r="B757" t="s">
        <v>904</v>
      </c>
      <c r="C757" t="s">
        <v>826</v>
      </c>
      <c r="D757" t="s">
        <v>826</v>
      </c>
      <c r="E757" t="s">
        <v>146</v>
      </c>
      <c r="F757" t="s">
        <v>5785</v>
      </c>
      <c r="G757">
        <v>2000</v>
      </c>
      <c r="H757">
        <v>0</v>
      </c>
      <c r="I757">
        <f t="shared" si="11"/>
        <v>0</v>
      </c>
      <c r="J757">
        <v>38.948675700000003</v>
      </c>
      <c r="K757">
        <v>-84.28</v>
      </c>
      <c r="M757" t="s">
        <v>116</v>
      </c>
      <c r="O757" t="s">
        <v>5786</v>
      </c>
      <c r="P757" t="s">
        <v>1623</v>
      </c>
      <c r="Q757">
        <v>45157</v>
      </c>
      <c r="R757" t="s">
        <v>107</v>
      </c>
      <c r="S757" t="s">
        <v>5787</v>
      </c>
      <c r="T757" t="s">
        <v>5788</v>
      </c>
      <c r="U757" t="s">
        <v>5789</v>
      </c>
      <c r="X757" t="s">
        <v>376</v>
      </c>
      <c r="Y757" t="s">
        <v>2489</v>
      </c>
      <c r="Z757" t="s">
        <v>92</v>
      </c>
      <c r="AB757" t="s">
        <v>5790</v>
      </c>
      <c r="AC757" t="s">
        <v>112</v>
      </c>
      <c r="AD757" t="s">
        <v>2489</v>
      </c>
      <c r="AE757">
        <v>0</v>
      </c>
      <c r="AH757" t="s">
        <v>1267</v>
      </c>
      <c r="AI757" t="s">
        <v>1628</v>
      </c>
      <c r="AJ757" t="s">
        <v>5791</v>
      </c>
      <c r="AL757" t="s">
        <v>2489</v>
      </c>
      <c r="AQ757">
        <v>0</v>
      </c>
      <c r="AS757">
        <v>0</v>
      </c>
      <c r="AT757">
        <v>0</v>
      </c>
      <c r="AW757">
        <v>0</v>
      </c>
      <c r="AZ757">
        <v>0</v>
      </c>
      <c r="BC757">
        <v>0</v>
      </c>
      <c r="BO757">
        <v>0</v>
      </c>
      <c r="BP757">
        <v>0</v>
      </c>
      <c r="BQ757">
        <v>0</v>
      </c>
      <c r="BR757">
        <v>0</v>
      </c>
      <c r="BS757">
        <v>0</v>
      </c>
      <c r="BT757">
        <v>0</v>
      </c>
      <c r="BU757">
        <v>0</v>
      </c>
      <c r="BV757">
        <v>0</v>
      </c>
      <c r="BW757">
        <v>0</v>
      </c>
      <c r="BX757">
        <v>0</v>
      </c>
      <c r="BY757">
        <v>1</v>
      </c>
      <c r="BZ757">
        <v>0</v>
      </c>
      <c r="CA757">
        <v>0</v>
      </c>
      <c r="CB757">
        <v>0</v>
      </c>
      <c r="CC757">
        <v>0</v>
      </c>
      <c r="CD757">
        <v>0</v>
      </c>
      <c r="CE757">
        <v>0</v>
      </c>
      <c r="CF757">
        <v>0</v>
      </c>
      <c r="CG757">
        <v>0</v>
      </c>
      <c r="CH757">
        <v>0</v>
      </c>
      <c r="CI757">
        <v>0</v>
      </c>
      <c r="CJ757">
        <v>0</v>
      </c>
      <c r="CK757">
        <v>0</v>
      </c>
      <c r="CL757">
        <v>0</v>
      </c>
      <c r="CM757">
        <v>0</v>
      </c>
      <c r="CN757">
        <v>0</v>
      </c>
      <c r="CO757">
        <v>0</v>
      </c>
      <c r="CP757">
        <v>0</v>
      </c>
      <c r="CQ757">
        <v>0</v>
      </c>
    </row>
    <row r="758" spans="1:95" hidden="1">
      <c r="A758" t="s">
        <v>5792</v>
      </c>
      <c r="B758" t="s">
        <v>904</v>
      </c>
      <c r="C758" t="s">
        <v>826</v>
      </c>
      <c r="D758" t="s">
        <v>826</v>
      </c>
      <c r="E758" t="s">
        <v>146</v>
      </c>
      <c r="F758" t="s">
        <v>5793</v>
      </c>
      <c r="G758">
        <v>1100</v>
      </c>
      <c r="H758">
        <v>0.22</v>
      </c>
      <c r="I758">
        <f t="shared" si="11"/>
        <v>242</v>
      </c>
      <c r="J758">
        <v>67.0386393</v>
      </c>
      <c r="K758">
        <v>-126.09</v>
      </c>
      <c r="M758" t="s">
        <v>5794</v>
      </c>
      <c r="O758" t="s">
        <v>5795</v>
      </c>
      <c r="P758" t="s">
        <v>5796</v>
      </c>
      <c r="R758" t="s">
        <v>195</v>
      </c>
      <c r="S758" t="s">
        <v>5797</v>
      </c>
      <c r="T758" t="s">
        <v>5798</v>
      </c>
      <c r="U758" t="s">
        <v>1653</v>
      </c>
      <c r="X758" t="s">
        <v>1007</v>
      </c>
      <c r="Y758" t="s">
        <v>5799</v>
      </c>
      <c r="Z758" t="s">
        <v>599</v>
      </c>
      <c r="AA758" t="s">
        <v>518</v>
      </c>
      <c r="AB758" t="s">
        <v>5800</v>
      </c>
      <c r="AC758" t="s">
        <v>112</v>
      </c>
      <c r="AD758" t="s">
        <v>5801</v>
      </c>
      <c r="AE758">
        <v>0</v>
      </c>
      <c r="AH758" t="s">
        <v>5802</v>
      </c>
      <c r="AI758" t="s">
        <v>113</v>
      </c>
      <c r="AQ758">
        <v>0</v>
      </c>
      <c r="AR758" t="s">
        <v>1007</v>
      </c>
      <c r="AS758">
        <v>0</v>
      </c>
      <c r="AT758">
        <v>0</v>
      </c>
      <c r="AW758">
        <v>0</v>
      </c>
      <c r="AZ758">
        <v>0</v>
      </c>
      <c r="BC758">
        <v>0</v>
      </c>
      <c r="BO758">
        <v>0</v>
      </c>
      <c r="BP758">
        <v>0</v>
      </c>
      <c r="BQ758">
        <v>0</v>
      </c>
      <c r="BR758">
        <v>0</v>
      </c>
      <c r="BS758">
        <v>0</v>
      </c>
      <c r="BT758">
        <v>0</v>
      </c>
      <c r="BU758">
        <v>0</v>
      </c>
      <c r="BV758">
        <v>0</v>
      </c>
      <c r="BW758">
        <v>0</v>
      </c>
      <c r="BX758">
        <v>0</v>
      </c>
      <c r="BY758">
        <v>0</v>
      </c>
      <c r="BZ758">
        <v>1</v>
      </c>
      <c r="CA758">
        <v>0</v>
      </c>
      <c r="CB758">
        <v>0</v>
      </c>
      <c r="CC758">
        <v>1</v>
      </c>
      <c r="CD758">
        <v>0</v>
      </c>
      <c r="CE758">
        <v>0</v>
      </c>
      <c r="CF758">
        <v>0</v>
      </c>
      <c r="CG758">
        <v>1</v>
      </c>
      <c r="CH758">
        <v>1</v>
      </c>
      <c r="CI758">
        <v>0</v>
      </c>
      <c r="CJ758">
        <v>0</v>
      </c>
      <c r="CK758">
        <v>0</v>
      </c>
      <c r="CL758">
        <v>0</v>
      </c>
      <c r="CM758">
        <v>0</v>
      </c>
      <c r="CN758">
        <v>0</v>
      </c>
      <c r="CO758">
        <v>0</v>
      </c>
      <c r="CP758">
        <v>0</v>
      </c>
      <c r="CQ758">
        <v>1</v>
      </c>
    </row>
    <row r="759" spans="1:95" hidden="1">
      <c r="A759" t="s">
        <v>5803</v>
      </c>
      <c r="B759" t="s">
        <v>999</v>
      </c>
      <c r="C759" t="s">
        <v>5300</v>
      </c>
      <c r="D759" t="s">
        <v>5300</v>
      </c>
      <c r="E759" t="s">
        <v>13</v>
      </c>
      <c r="F759" t="s">
        <v>5804</v>
      </c>
      <c r="G759">
        <v>100000</v>
      </c>
      <c r="H759">
        <v>4.5</v>
      </c>
      <c r="I759">
        <f t="shared" si="11"/>
        <v>450000</v>
      </c>
      <c r="J759">
        <v>-27.7</v>
      </c>
      <c r="K759">
        <v>23.05</v>
      </c>
      <c r="M759" t="s">
        <v>2019</v>
      </c>
      <c r="O759" t="s">
        <v>5805</v>
      </c>
      <c r="P759" t="s">
        <v>5806</v>
      </c>
      <c r="R759" t="s">
        <v>1343</v>
      </c>
      <c r="S759" t="s">
        <v>5807</v>
      </c>
      <c r="T759" t="s">
        <v>5808</v>
      </c>
      <c r="X759" t="s">
        <v>1007</v>
      </c>
      <c r="Y759" t="s">
        <v>5809</v>
      </c>
      <c r="AA759" t="s">
        <v>93</v>
      </c>
      <c r="AB759" t="s">
        <v>5810</v>
      </c>
      <c r="AC759" t="s">
        <v>95</v>
      </c>
      <c r="AD759" t="s">
        <v>5811</v>
      </c>
      <c r="AE759">
        <v>51</v>
      </c>
      <c r="AF759" t="s">
        <v>3189</v>
      </c>
      <c r="AG759">
        <v>49</v>
      </c>
      <c r="AH759" t="s">
        <v>5812</v>
      </c>
      <c r="AL759" t="s">
        <v>3189</v>
      </c>
      <c r="AM759" t="s">
        <v>5813</v>
      </c>
      <c r="AN759" t="s">
        <v>5812</v>
      </c>
      <c r="AQ759">
        <v>0</v>
      </c>
      <c r="AR759" t="s">
        <v>1007</v>
      </c>
      <c r="AS759">
        <v>553142000</v>
      </c>
      <c r="AT759">
        <v>0</v>
      </c>
      <c r="AU759" t="s">
        <v>234</v>
      </c>
      <c r="AV759" t="s">
        <v>5814</v>
      </c>
      <c r="AW759">
        <v>0</v>
      </c>
      <c r="AZ759">
        <v>0</v>
      </c>
      <c r="BC759">
        <v>0</v>
      </c>
      <c r="BO759">
        <v>0</v>
      </c>
      <c r="BP759">
        <v>0</v>
      </c>
      <c r="BQ759">
        <v>0</v>
      </c>
      <c r="BR759">
        <v>0</v>
      </c>
      <c r="BS759">
        <v>0</v>
      </c>
      <c r="BT759">
        <v>0</v>
      </c>
      <c r="BU759">
        <v>0</v>
      </c>
      <c r="BV759">
        <v>1</v>
      </c>
      <c r="BW759">
        <v>0</v>
      </c>
      <c r="BX759">
        <v>0</v>
      </c>
      <c r="BY759">
        <v>0</v>
      </c>
      <c r="BZ759">
        <v>0</v>
      </c>
      <c r="CA759">
        <v>0</v>
      </c>
      <c r="CB759">
        <v>0</v>
      </c>
      <c r="CC759">
        <v>0</v>
      </c>
      <c r="CD759">
        <v>0</v>
      </c>
      <c r="CE759">
        <v>1</v>
      </c>
      <c r="CF759">
        <v>0</v>
      </c>
      <c r="CG759">
        <v>0</v>
      </c>
      <c r="CH759">
        <v>1</v>
      </c>
      <c r="CI759">
        <v>0</v>
      </c>
      <c r="CJ759">
        <v>0</v>
      </c>
      <c r="CK759">
        <v>0</v>
      </c>
      <c r="CL759">
        <v>0</v>
      </c>
      <c r="CM759">
        <v>0</v>
      </c>
      <c r="CN759">
        <v>0</v>
      </c>
      <c r="CO759">
        <v>0</v>
      </c>
      <c r="CP759">
        <v>0</v>
      </c>
      <c r="CQ759">
        <v>0</v>
      </c>
    </row>
    <row r="760" spans="1:95" hidden="1">
      <c r="A760" t="s">
        <v>5815</v>
      </c>
      <c r="B760" t="s">
        <v>904</v>
      </c>
      <c r="C760" t="s">
        <v>826</v>
      </c>
      <c r="D760" t="s">
        <v>826</v>
      </c>
      <c r="E760" t="s">
        <v>146</v>
      </c>
      <c r="F760" t="s">
        <v>5816</v>
      </c>
      <c r="G760">
        <v>300</v>
      </c>
      <c r="H760">
        <v>0.5</v>
      </c>
      <c r="I760">
        <f t="shared" si="11"/>
        <v>150</v>
      </c>
      <c r="J760">
        <v>53</v>
      </c>
      <c r="K760">
        <v>-6</v>
      </c>
      <c r="M760" t="s">
        <v>5817</v>
      </c>
      <c r="O760" t="s">
        <v>1467</v>
      </c>
      <c r="P760" t="s">
        <v>634</v>
      </c>
      <c r="R760" t="s">
        <v>204</v>
      </c>
      <c r="S760" t="s">
        <v>5818</v>
      </c>
      <c r="T760" t="s">
        <v>5819</v>
      </c>
      <c r="U760" t="s">
        <v>5820</v>
      </c>
      <c r="X760" t="s">
        <v>1007</v>
      </c>
      <c r="Y760" t="s">
        <v>5821</v>
      </c>
      <c r="Z760" t="s">
        <v>307</v>
      </c>
      <c r="AC760" t="s">
        <v>112</v>
      </c>
      <c r="AD760" t="s">
        <v>5822</v>
      </c>
      <c r="AE760">
        <v>0</v>
      </c>
      <c r="AH760" t="s">
        <v>1472</v>
      </c>
      <c r="AI760" t="s">
        <v>126</v>
      </c>
      <c r="AL760" t="s">
        <v>126</v>
      </c>
      <c r="AQ760">
        <v>0</v>
      </c>
      <c r="AR760" t="s">
        <v>1007</v>
      </c>
      <c r="AS760">
        <v>0</v>
      </c>
      <c r="AT760">
        <v>0</v>
      </c>
      <c r="AW760">
        <v>0</v>
      </c>
      <c r="AZ760">
        <v>0</v>
      </c>
      <c r="BC760">
        <v>0</v>
      </c>
      <c r="BO760">
        <v>0</v>
      </c>
      <c r="BP760">
        <v>0</v>
      </c>
      <c r="BQ760">
        <v>0</v>
      </c>
      <c r="BR760">
        <v>0</v>
      </c>
      <c r="BS760">
        <v>0</v>
      </c>
      <c r="BT760">
        <v>0</v>
      </c>
      <c r="BU760">
        <v>1</v>
      </c>
      <c r="BV760">
        <v>0</v>
      </c>
      <c r="BW760">
        <v>0</v>
      </c>
      <c r="BX760">
        <v>1</v>
      </c>
      <c r="BY760">
        <v>1</v>
      </c>
      <c r="BZ760">
        <v>1</v>
      </c>
      <c r="CA760">
        <v>0</v>
      </c>
      <c r="CB760">
        <v>0</v>
      </c>
      <c r="CC760">
        <v>0</v>
      </c>
      <c r="CD760">
        <v>0</v>
      </c>
      <c r="CE760">
        <v>0</v>
      </c>
      <c r="CF760">
        <v>0</v>
      </c>
      <c r="CG760">
        <v>1</v>
      </c>
      <c r="CH760">
        <v>0</v>
      </c>
      <c r="CI760">
        <v>0</v>
      </c>
      <c r="CJ760">
        <v>0</v>
      </c>
      <c r="CK760">
        <v>0</v>
      </c>
      <c r="CL760">
        <v>0</v>
      </c>
      <c r="CM760">
        <v>0</v>
      </c>
      <c r="CN760">
        <v>0</v>
      </c>
      <c r="CO760">
        <v>0</v>
      </c>
      <c r="CP760">
        <v>0</v>
      </c>
      <c r="CQ760">
        <v>1</v>
      </c>
    </row>
    <row r="761" spans="1:95" hidden="1">
      <c r="A761" t="s">
        <v>5823</v>
      </c>
      <c r="B761" t="s">
        <v>904</v>
      </c>
      <c r="C761" t="s">
        <v>826</v>
      </c>
      <c r="D761" t="s">
        <v>826</v>
      </c>
      <c r="E761" t="s">
        <v>146</v>
      </c>
      <c r="F761" t="s">
        <v>5824</v>
      </c>
      <c r="G761">
        <v>1000</v>
      </c>
      <c r="H761">
        <v>0.52</v>
      </c>
      <c r="I761">
        <f t="shared" si="11"/>
        <v>520</v>
      </c>
      <c r="J761">
        <v>34.374649400000003</v>
      </c>
      <c r="K761">
        <v>139.27000000000001</v>
      </c>
      <c r="M761" t="s">
        <v>5825</v>
      </c>
      <c r="O761" t="s">
        <v>5826</v>
      </c>
      <c r="P761" t="s">
        <v>5827</v>
      </c>
      <c r="R761" t="s">
        <v>724</v>
      </c>
      <c r="S761" t="s">
        <v>5828</v>
      </c>
      <c r="T761" t="s">
        <v>5798</v>
      </c>
      <c r="V761" t="s">
        <v>5798</v>
      </c>
      <c r="X761" t="s">
        <v>1007</v>
      </c>
      <c r="Y761" t="s">
        <v>728</v>
      </c>
      <c r="Z761" t="s">
        <v>123</v>
      </c>
      <c r="AB761" t="s">
        <v>5829</v>
      </c>
      <c r="AC761" t="s">
        <v>112</v>
      </c>
      <c r="AD761" t="s">
        <v>5830</v>
      </c>
      <c r="AE761">
        <v>0</v>
      </c>
      <c r="AH761" t="s">
        <v>5802</v>
      </c>
      <c r="AI761" t="s">
        <v>5831</v>
      </c>
      <c r="AJ761" t="s">
        <v>5831</v>
      </c>
      <c r="AL761" t="s">
        <v>5831</v>
      </c>
      <c r="AM761" t="s">
        <v>5832</v>
      </c>
      <c r="AN761" t="s">
        <v>5833</v>
      </c>
      <c r="AQ761">
        <v>5</v>
      </c>
      <c r="AS761">
        <v>0</v>
      </c>
      <c r="AT761">
        <v>0</v>
      </c>
      <c r="AU761" t="s">
        <v>187</v>
      </c>
      <c r="AW761">
        <v>0</v>
      </c>
      <c r="AZ761">
        <v>0</v>
      </c>
      <c r="BC761">
        <v>0</v>
      </c>
      <c r="BO761">
        <v>0</v>
      </c>
      <c r="BP761">
        <v>0</v>
      </c>
      <c r="BQ761">
        <v>0</v>
      </c>
      <c r="BR761">
        <v>0</v>
      </c>
      <c r="BS761">
        <v>0</v>
      </c>
      <c r="BT761">
        <v>0</v>
      </c>
      <c r="BU761">
        <v>0</v>
      </c>
      <c r="BV761">
        <v>0</v>
      </c>
      <c r="BW761">
        <v>0</v>
      </c>
      <c r="BX761">
        <v>0</v>
      </c>
      <c r="BY761">
        <v>1</v>
      </c>
      <c r="BZ761">
        <v>0</v>
      </c>
      <c r="CA761">
        <v>0</v>
      </c>
      <c r="CB761">
        <v>0</v>
      </c>
      <c r="CC761">
        <v>1</v>
      </c>
      <c r="CD761">
        <v>0</v>
      </c>
      <c r="CE761">
        <v>1</v>
      </c>
      <c r="CF761">
        <v>1</v>
      </c>
      <c r="CG761">
        <v>1</v>
      </c>
      <c r="CH761">
        <v>0</v>
      </c>
      <c r="CI761">
        <v>0</v>
      </c>
      <c r="CJ761">
        <v>0</v>
      </c>
      <c r="CK761">
        <v>0</v>
      </c>
      <c r="CL761">
        <v>0</v>
      </c>
      <c r="CM761">
        <v>0</v>
      </c>
      <c r="CN761">
        <v>0</v>
      </c>
      <c r="CO761">
        <v>0</v>
      </c>
      <c r="CP761">
        <v>0</v>
      </c>
      <c r="CQ761">
        <v>0</v>
      </c>
    </row>
    <row r="762" spans="1:95" hidden="1">
      <c r="A762" t="s">
        <v>5834</v>
      </c>
      <c r="B762" t="s">
        <v>904</v>
      </c>
      <c r="C762" t="s">
        <v>826</v>
      </c>
      <c r="D762" t="s">
        <v>826</v>
      </c>
      <c r="E762" t="s">
        <v>146</v>
      </c>
      <c r="F762" t="s">
        <v>5835</v>
      </c>
      <c r="G762">
        <v>20000</v>
      </c>
      <c r="H762">
        <v>1</v>
      </c>
      <c r="I762">
        <f t="shared" si="11"/>
        <v>20000</v>
      </c>
      <c r="J762">
        <v>39.711313500000003</v>
      </c>
      <c r="K762">
        <v>-86.19</v>
      </c>
      <c r="M762" t="s">
        <v>116</v>
      </c>
      <c r="N762" t="s">
        <v>5836</v>
      </c>
      <c r="O762" t="s">
        <v>5837</v>
      </c>
      <c r="P762" t="s">
        <v>5838</v>
      </c>
      <c r="Q762">
        <v>46217</v>
      </c>
      <c r="R762" t="s">
        <v>107</v>
      </c>
      <c r="S762" t="s">
        <v>5839</v>
      </c>
      <c r="T762" t="s">
        <v>5840</v>
      </c>
      <c r="U762" t="s">
        <v>5841</v>
      </c>
      <c r="X762" t="s">
        <v>403</v>
      </c>
      <c r="Y762" t="s">
        <v>5842</v>
      </c>
      <c r="Z762" t="s">
        <v>92</v>
      </c>
      <c r="AA762" t="s">
        <v>93</v>
      </c>
      <c r="AB762" t="s">
        <v>5843</v>
      </c>
      <c r="AC762" t="s">
        <v>112</v>
      </c>
      <c r="AD762" t="s">
        <v>5844</v>
      </c>
      <c r="AE762">
        <v>100</v>
      </c>
      <c r="AH762" t="s">
        <v>1480</v>
      </c>
      <c r="AI762" t="s">
        <v>1628</v>
      </c>
      <c r="AJ762" t="s">
        <v>3862</v>
      </c>
      <c r="AL762" t="s">
        <v>5844</v>
      </c>
      <c r="AM762" t="s">
        <v>5845</v>
      </c>
      <c r="AQ762">
        <v>0</v>
      </c>
      <c r="AS762">
        <v>0</v>
      </c>
      <c r="AT762">
        <v>0</v>
      </c>
      <c r="AW762">
        <v>0</v>
      </c>
      <c r="AZ762">
        <v>0</v>
      </c>
      <c r="BC762">
        <v>0</v>
      </c>
      <c r="BO762">
        <v>0</v>
      </c>
      <c r="BP762">
        <v>0</v>
      </c>
      <c r="BQ762">
        <v>0</v>
      </c>
      <c r="BR762">
        <v>0</v>
      </c>
      <c r="BS762">
        <v>0</v>
      </c>
      <c r="BT762">
        <v>0</v>
      </c>
      <c r="BU762">
        <v>0</v>
      </c>
      <c r="BV762">
        <v>0</v>
      </c>
      <c r="BW762">
        <v>0</v>
      </c>
      <c r="BX762">
        <v>0</v>
      </c>
      <c r="BY762">
        <v>1</v>
      </c>
      <c r="BZ762">
        <v>0</v>
      </c>
      <c r="CA762">
        <v>0</v>
      </c>
      <c r="CB762">
        <v>0</v>
      </c>
      <c r="CC762">
        <v>0</v>
      </c>
      <c r="CD762">
        <v>0</v>
      </c>
      <c r="CE762">
        <v>0</v>
      </c>
      <c r="CF762">
        <v>0</v>
      </c>
      <c r="CG762">
        <v>0</v>
      </c>
      <c r="CH762">
        <v>0</v>
      </c>
      <c r="CI762">
        <v>0</v>
      </c>
      <c r="CJ762">
        <v>0</v>
      </c>
      <c r="CK762">
        <v>0</v>
      </c>
      <c r="CL762">
        <v>0</v>
      </c>
      <c r="CM762">
        <v>0</v>
      </c>
      <c r="CN762">
        <v>0</v>
      </c>
      <c r="CO762">
        <v>0</v>
      </c>
      <c r="CP762">
        <v>0</v>
      </c>
      <c r="CQ762">
        <v>0</v>
      </c>
    </row>
    <row r="763" spans="1:95" hidden="1">
      <c r="A763" t="s">
        <v>5846</v>
      </c>
      <c r="B763" t="s">
        <v>904</v>
      </c>
      <c r="C763" t="s">
        <v>1313</v>
      </c>
      <c r="D763" t="s">
        <v>5110</v>
      </c>
      <c r="E763" t="s">
        <v>146</v>
      </c>
      <c r="F763" t="s">
        <v>5847</v>
      </c>
      <c r="G763">
        <v>300</v>
      </c>
      <c r="H763">
        <v>2.2000000000000002</v>
      </c>
      <c r="I763">
        <f t="shared" si="11"/>
        <v>660</v>
      </c>
      <c r="J763">
        <v>-34.928621200000002</v>
      </c>
      <c r="K763">
        <v>138.6</v>
      </c>
      <c r="M763" t="s">
        <v>5848</v>
      </c>
      <c r="O763" t="s">
        <v>5849</v>
      </c>
      <c r="P763" t="s">
        <v>967</v>
      </c>
      <c r="R763" t="s">
        <v>636</v>
      </c>
      <c r="S763" t="s">
        <v>5850</v>
      </c>
      <c r="T763" t="s">
        <v>5851</v>
      </c>
      <c r="V763" t="s">
        <v>1653</v>
      </c>
      <c r="X763" t="s">
        <v>1007</v>
      </c>
      <c r="AB763" t="s">
        <v>94</v>
      </c>
      <c r="AC763" t="s">
        <v>124</v>
      </c>
      <c r="AD763" t="s">
        <v>5852</v>
      </c>
      <c r="AE763">
        <v>100</v>
      </c>
      <c r="AH763" t="s">
        <v>5853</v>
      </c>
      <c r="AQ763">
        <v>0</v>
      </c>
      <c r="AS763">
        <v>1000000</v>
      </c>
      <c r="AT763">
        <v>0</v>
      </c>
      <c r="AW763">
        <v>0</v>
      </c>
      <c r="AZ763">
        <v>0</v>
      </c>
      <c r="BC763">
        <v>0</v>
      </c>
      <c r="BO763">
        <v>0</v>
      </c>
      <c r="BP763">
        <v>0</v>
      </c>
      <c r="BQ763">
        <v>0</v>
      </c>
      <c r="BR763">
        <v>0</v>
      </c>
      <c r="BS763">
        <v>1</v>
      </c>
      <c r="BT763">
        <v>0</v>
      </c>
      <c r="BU763">
        <v>0</v>
      </c>
      <c r="BV763">
        <v>0</v>
      </c>
      <c r="BW763">
        <v>0</v>
      </c>
      <c r="BX763">
        <v>1</v>
      </c>
      <c r="BY763">
        <v>0</v>
      </c>
      <c r="BZ763">
        <v>0</v>
      </c>
      <c r="CA763">
        <v>0</v>
      </c>
      <c r="CB763">
        <v>0</v>
      </c>
      <c r="CC763">
        <v>1</v>
      </c>
      <c r="CD763">
        <v>1</v>
      </c>
      <c r="CE763">
        <v>1</v>
      </c>
      <c r="CF763">
        <v>0</v>
      </c>
      <c r="CG763">
        <v>1</v>
      </c>
      <c r="CH763">
        <v>0</v>
      </c>
      <c r="CI763">
        <v>0</v>
      </c>
      <c r="CJ763">
        <v>0</v>
      </c>
      <c r="CK763">
        <v>0</v>
      </c>
      <c r="CL763">
        <v>0</v>
      </c>
      <c r="CM763">
        <v>0</v>
      </c>
      <c r="CN763">
        <v>0</v>
      </c>
      <c r="CO763">
        <v>0</v>
      </c>
      <c r="CP763">
        <v>0</v>
      </c>
      <c r="CQ763">
        <v>0</v>
      </c>
    </row>
    <row r="764" spans="1:95" hidden="1">
      <c r="A764" t="s">
        <v>5854</v>
      </c>
      <c r="B764" t="s">
        <v>904</v>
      </c>
      <c r="C764" t="s">
        <v>826</v>
      </c>
      <c r="D764" t="s">
        <v>826</v>
      </c>
      <c r="E764" t="s">
        <v>146</v>
      </c>
      <c r="F764" t="s">
        <v>5855</v>
      </c>
      <c r="G764">
        <v>1000</v>
      </c>
      <c r="H764">
        <v>0.45</v>
      </c>
      <c r="I764">
        <f t="shared" si="11"/>
        <v>450</v>
      </c>
      <c r="J764">
        <v>39.844002699999997</v>
      </c>
      <c r="K764">
        <v>-75.02</v>
      </c>
      <c r="M764" t="s">
        <v>4730</v>
      </c>
      <c r="O764" t="s">
        <v>5856</v>
      </c>
      <c r="P764" t="s">
        <v>373</v>
      </c>
      <c r="R764" t="s">
        <v>107</v>
      </c>
      <c r="S764" t="s">
        <v>5857</v>
      </c>
      <c r="T764" t="s">
        <v>5858</v>
      </c>
      <c r="U764" t="s">
        <v>5858</v>
      </c>
      <c r="X764" t="s">
        <v>376</v>
      </c>
      <c r="AC764" t="s">
        <v>95</v>
      </c>
      <c r="AD764" t="s">
        <v>5859</v>
      </c>
      <c r="AE764">
        <v>0</v>
      </c>
      <c r="AH764" t="s">
        <v>2656</v>
      </c>
      <c r="AI764" t="s">
        <v>2656</v>
      </c>
      <c r="AJ764" t="s">
        <v>2656</v>
      </c>
      <c r="AL764" t="s">
        <v>5859</v>
      </c>
      <c r="AM764" t="s">
        <v>5859</v>
      </c>
      <c r="AQ764">
        <v>2</v>
      </c>
      <c r="AS764">
        <v>0</v>
      </c>
      <c r="AT764">
        <v>0</v>
      </c>
      <c r="AW764">
        <v>0</v>
      </c>
      <c r="AZ764">
        <v>0</v>
      </c>
      <c r="BC764">
        <v>0</v>
      </c>
      <c r="BO764">
        <v>0</v>
      </c>
      <c r="BP764">
        <v>0</v>
      </c>
      <c r="BQ764">
        <v>0</v>
      </c>
      <c r="BR764">
        <v>0</v>
      </c>
      <c r="BS764">
        <v>0</v>
      </c>
      <c r="BT764">
        <v>0</v>
      </c>
      <c r="BU764">
        <v>0</v>
      </c>
      <c r="BV764">
        <v>1</v>
      </c>
      <c r="BW764">
        <v>0</v>
      </c>
      <c r="BX764">
        <v>0</v>
      </c>
      <c r="BY764">
        <v>1</v>
      </c>
      <c r="BZ764">
        <v>0</v>
      </c>
      <c r="CA764">
        <v>0</v>
      </c>
      <c r="CB764">
        <v>0</v>
      </c>
      <c r="CC764">
        <v>0</v>
      </c>
      <c r="CD764">
        <v>0</v>
      </c>
      <c r="CE764">
        <v>0</v>
      </c>
      <c r="CF764">
        <v>0</v>
      </c>
      <c r="CG764">
        <v>0</v>
      </c>
      <c r="CH764">
        <v>0</v>
      </c>
      <c r="CI764">
        <v>0</v>
      </c>
      <c r="CJ764">
        <v>0</v>
      </c>
      <c r="CK764">
        <v>0</v>
      </c>
      <c r="CL764">
        <v>0</v>
      </c>
      <c r="CM764">
        <v>0</v>
      </c>
      <c r="CN764">
        <v>0</v>
      </c>
      <c r="CO764">
        <v>0</v>
      </c>
      <c r="CP764">
        <v>0</v>
      </c>
      <c r="CQ764">
        <v>0</v>
      </c>
    </row>
    <row r="765" spans="1:95" hidden="1">
      <c r="A765" t="s">
        <v>5860</v>
      </c>
      <c r="B765" t="s">
        <v>904</v>
      </c>
      <c r="C765" t="s">
        <v>826</v>
      </c>
      <c r="D765" t="s">
        <v>826</v>
      </c>
      <c r="E765" t="s">
        <v>146</v>
      </c>
      <c r="F765" t="s">
        <v>5861</v>
      </c>
      <c r="G765">
        <v>1000</v>
      </c>
      <c r="H765">
        <v>1</v>
      </c>
      <c r="I765">
        <f t="shared" si="11"/>
        <v>1000</v>
      </c>
      <c r="J765">
        <v>-37.681199100000001</v>
      </c>
      <c r="K765">
        <v>145.01</v>
      </c>
      <c r="M765" t="s">
        <v>5862</v>
      </c>
      <c r="O765" t="s">
        <v>5863</v>
      </c>
      <c r="P765" t="s">
        <v>1117</v>
      </c>
      <c r="R765" t="s">
        <v>636</v>
      </c>
      <c r="S765" t="s">
        <v>5864</v>
      </c>
      <c r="U765" t="s">
        <v>1176</v>
      </c>
      <c r="X765" t="s">
        <v>1007</v>
      </c>
      <c r="Y765" t="s">
        <v>5865</v>
      </c>
      <c r="Z765" t="s">
        <v>92</v>
      </c>
      <c r="AB765" t="s">
        <v>5866</v>
      </c>
      <c r="AC765" t="s">
        <v>112</v>
      </c>
      <c r="AD765" t="s">
        <v>5865</v>
      </c>
      <c r="AE765">
        <v>0</v>
      </c>
      <c r="AH765" t="s">
        <v>1480</v>
      </c>
      <c r="AI765" t="s">
        <v>5867</v>
      </c>
      <c r="AK765" t="s">
        <v>5867</v>
      </c>
      <c r="AL765" t="s">
        <v>5865</v>
      </c>
      <c r="AQ765">
        <v>0</v>
      </c>
      <c r="AS765">
        <v>0</v>
      </c>
      <c r="AT765">
        <v>0</v>
      </c>
      <c r="AW765">
        <v>0</v>
      </c>
      <c r="AZ765">
        <v>0</v>
      </c>
      <c r="BC765">
        <v>0</v>
      </c>
      <c r="BO765">
        <v>0</v>
      </c>
      <c r="BP765">
        <v>0</v>
      </c>
      <c r="BQ765">
        <v>0</v>
      </c>
      <c r="BR765">
        <v>0</v>
      </c>
      <c r="BS765">
        <v>0</v>
      </c>
      <c r="BT765">
        <v>0</v>
      </c>
      <c r="BU765">
        <v>1</v>
      </c>
      <c r="BV765">
        <v>0</v>
      </c>
      <c r="BW765">
        <v>0</v>
      </c>
      <c r="BX765">
        <v>0</v>
      </c>
      <c r="BY765">
        <v>0</v>
      </c>
      <c r="BZ765">
        <v>1</v>
      </c>
      <c r="CA765">
        <v>0</v>
      </c>
      <c r="CB765">
        <v>0</v>
      </c>
      <c r="CC765">
        <v>1</v>
      </c>
      <c r="CD765">
        <v>0</v>
      </c>
      <c r="CE765">
        <v>0</v>
      </c>
      <c r="CF765">
        <v>0</v>
      </c>
      <c r="CG765">
        <v>0</v>
      </c>
      <c r="CH765">
        <v>0</v>
      </c>
      <c r="CI765">
        <v>0</v>
      </c>
      <c r="CJ765">
        <v>1</v>
      </c>
      <c r="CK765">
        <v>0</v>
      </c>
      <c r="CL765">
        <v>0</v>
      </c>
      <c r="CM765">
        <v>0</v>
      </c>
      <c r="CN765">
        <v>0</v>
      </c>
      <c r="CO765">
        <v>0</v>
      </c>
      <c r="CP765">
        <v>0</v>
      </c>
      <c r="CQ765">
        <v>1</v>
      </c>
    </row>
    <row r="766" spans="1:95" hidden="1">
      <c r="A766" t="s">
        <v>5868</v>
      </c>
      <c r="B766" t="s">
        <v>904</v>
      </c>
      <c r="C766" t="s">
        <v>826</v>
      </c>
      <c r="D766" t="s">
        <v>826</v>
      </c>
      <c r="E766" t="s">
        <v>146</v>
      </c>
      <c r="F766" t="s">
        <v>5869</v>
      </c>
      <c r="G766">
        <v>2300</v>
      </c>
      <c r="H766">
        <v>0.3</v>
      </c>
      <c r="I766">
        <f t="shared" si="11"/>
        <v>690</v>
      </c>
      <c r="J766">
        <v>62.007863999999998</v>
      </c>
      <c r="K766">
        <v>-6.79</v>
      </c>
      <c r="M766" t="s">
        <v>5870</v>
      </c>
      <c r="O766" t="s">
        <v>5871</v>
      </c>
      <c r="P766" t="s">
        <v>5872</v>
      </c>
      <c r="R766" t="s">
        <v>5873</v>
      </c>
      <c r="S766" t="s">
        <v>5874</v>
      </c>
      <c r="T766" t="s">
        <v>5875</v>
      </c>
      <c r="U766" t="s">
        <v>1382</v>
      </c>
      <c r="X766" t="s">
        <v>1007</v>
      </c>
      <c r="Y766" t="s">
        <v>5876</v>
      </c>
      <c r="Z766" t="s">
        <v>307</v>
      </c>
      <c r="AB766" t="s">
        <v>5877</v>
      </c>
      <c r="AC766" t="s">
        <v>112</v>
      </c>
      <c r="AD766" t="s">
        <v>5876</v>
      </c>
      <c r="AE766">
        <v>0</v>
      </c>
      <c r="AH766" t="s">
        <v>1690</v>
      </c>
      <c r="AI766" t="s">
        <v>5878</v>
      </c>
      <c r="AQ766">
        <v>0</v>
      </c>
      <c r="AR766" t="s">
        <v>1007</v>
      </c>
      <c r="AS766">
        <v>0</v>
      </c>
      <c r="AT766">
        <v>0</v>
      </c>
      <c r="AW766">
        <v>0</v>
      </c>
      <c r="AZ766">
        <v>0</v>
      </c>
      <c r="BC766">
        <v>0</v>
      </c>
      <c r="BO766">
        <v>0</v>
      </c>
      <c r="BP766">
        <v>0</v>
      </c>
      <c r="BQ766">
        <v>0</v>
      </c>
      <c r="BR766">
        <v>0</v>
      </c>
      <c r="BS766">
        <v>0</v>
      </c>
      <c r="BT766">
        <v>0</v>
      </c>
      <c r="BU766">
        <v>0</v>
      </c>
      <c r="BV766">
        <v>0</v>
      </c>
      <c r="BW766">
        <v>0</v>
      </c>
      <c r="BX766">
        <v>0</v>
      </c>
      <c r="BY766">
        <v>1</v>
      </c>
      <c r="BZ766">
        <v>1</v>
      </c>
      <c r="CA766">
        <v>0</v>
      </c>
      <c r="CB766">
        <v>0</v>
      </c>
      <c r="CC766">
        <v>0</v>
      </c>
      <c r="CD766">
        <v>0</v>
      </c>
      <c r="CE766">
        <v>0</v>
      </c>
      <c r="CF766">
        <v>1</v>
      </c>
      <c r="CG766">
        <v>1</v>
      </c>
      <c r="CH766">
        <v>0</v>
      </c>
      <c r="CI766">
        <v>0</v>
      </c>
      <c r="CJ766">
        <v>0</v>
      </c>
      <c r="CK766">
        <v>0</v>
      </c>
      <c r="CL766">
        <v>0</v>
      </c>
      <c r="CM766">
        <v>0</v>
      </c>
      <c r="CN766">
        <v>0</v>
      </c>
      <c r="CO766">
        <v>0</v>
      </c>
      <c r="CP766">
        <v>0</v>
      </c>
      <c r="CQ766">
        <v>1</v>
      </c>
    </row>
    <row r="767" spans="1:95" hidden="1">
      <c r="A767" t="s">
        <v>5879</v>
      </c>
      <c r="B767" t="s">
        <v>904</v>
      </c>
      <c r="C767" t="s">
        <v>826</v>
      </c>
      <c r="D767" t="s">
        <v>826</v>
      </c>
      <c r="E767" t="s">
        <v>146</v>
      </c>
      <c r="F767" t="s">
        <v>5880</v>
      </c>
      <c r="G767">
        <v>200</v>
      </c>
      <c r="H767">
        <v>2</v>
      </c>
      <c r="I767">
        <f t="shared" si="11"/>
        <v>400</v>
      </c>
      <c r="J767">
        <v>33</v>
      </c>
      <c r="K767">
        <v>-97</v>
      </c>
      <c r="M767" t="s">
        <v>5881</v>
      </c>
      <c r="O767" t="s">
        <v>5882</v>
      </c>
      <c r="P767" t="s">
        <v>416</v>
      </c>
      <c r="R767" t="s">
        <v>107</v>
      </c>
      <c r="S767" t="s">
        <v>5883</v>
      </c>
      <c r="T767" t="s">
        <v>5808</v>
      </c>
      <c r="U767" t="s">
        <v>5808</v>
      </c>
      <c r="X767" t="s">
        <v>419</v>
      </c>
      <c r="Y767" t="s">
        <v>1785</v>
      </c>
      <c r="Z767" t="s">
        <v>92</v>
      </c>
      <c r="AB767" t="s">
        <v>5884</v>
      </c>
      <c r="AC767" t="s">
        <v>112</v>
      </c>
      <c r="AD767" t="s">
        <v>1785</v>
      </c>
      <c r="AE767">
        <v>0</v>
      </c>
      <c r="AH767" t="s">
        <v>5885</v>
      </c>
      <c r="AI767" t="s">
        <v>1691</v>
      </c>
      <c r="AJ767" t="s">
        <v>1691</v>
      </c>
      <c r="AL767" t="s">
        <v>1785</v>
      </c>
      <c r="AM767" t="s">
        <v>5886</v>
      </c>
      <c r="AN767" t="s">
        <v>5887</v>
      </c>
      <c r="AQ767">
        <v>0</v>
      </c>
      <c r="AR767" t="s">
        <v>1007</v>
      </c>
      <c r="AS767">
        <v>0</v>
      </c>
      <c r="AT767">
        <v>0</v>
      </c>
      <c r="AW767">
        <v>0</v>
      </c>
      <c r="AZ767">
        <v>0</v>
      </c>
      <c r="BC767">
        <v>0</v>
      </c>
      <c r="BO767">
        <v>0</v>
      </c>
      <c r="BP767">
        <v>0</v>
      </c>
      <c r="BQ767">
        <v>0</v>
      </c>
      <c r="BR767">
        <v>0</v>
      </c>
      <c r="BS767">
        <v>0</v>
      </c>
      <c r="BT767">
        <v>0</v>
      </c>
      <c r="BU767">
        <v>0</v>
      </c>
      <c r="BV767">
        <v>0</v>
      </c>
      <c r="BW767">
        <v>0</v>
      </c>
      <c r="BX767">
        <v>1</v>
      </c>
      <c r="BY767">
        <v>0</v>
      </c>
      <c r="BZ767">
        <v>0</v>
      </c>
      <c r="CA767">
        <v>0</v>
      </c>
      <c r="CB767">
        <v>0</v>
      </c>
      <c r="CC767">
        <v>1</v>
      </c>
      <c r="CD767">
        <v>0</v>
      </c>
      <c r="CE767">
        <v>1</v>
      </c>
      <c r="CF767">
        <v>0</v>
      </c>
      <c r="CG767">
        <v>1</v>
      </c>
      <c r="CH767">
        <v>0</v>
      </c>
      <c r="CI767">
        <v>0</v>
      </c>
      <c r="CJ767">
        <v>0</v>
      </c>
      <c r="CK767">
        <v>0</v>
      </c>
      <c r="CL767">
        <v>0</v>
      </c>
      <c r="CM767">
        <v>0</v>
      </c>
      <c r="CN767">
        <v>0</v>
      </c>
      <c r="CO767">
        <v>0</v>
      </c>
      <c r="CP767">
        <v>0</v>
      </c>
      <c r="CQ767">
        <v>1</v>
      </c>
    </row>
    <row r="768" spans="1:95" hidden="1">
      <c r="A768" t="s">
        <v>5888</v>
      </c>
      <c r="B768" t="s">
        <v>999</v>
      </c>
      <c r="C768" t="s">
        <v>1000</v>
      </c>
      <c r="D768" t="s">
        <v>1000</v>
      </c>
      <c r="E768" t="s">
        <v>146</v>
      </c>
      <c r="F768" t="s">
        <v>1001</v>
      </c>
      <c r="G768">
        <v>8</v>
      </c>
      <c r="H768">
        <v>0</v>
      </c>
      <c r="I768">
        <f t="shared" si="11"/>
        <v>0</v>
      </c>
      <c r="J768">
        <v>34.149829599999997</v>
      </c>
      <c r="K768">
        <v>-118.34</v>
      </c>
      <c r="M768" t="s">
        <v>1002</v>
      </c>
      <c r="N768" t="s">
        <v>5889</v>
      </c>
      <c r="O768" t="s">
        <v>1004</v>
      </c>
      <c r="P768" t="s">
        <v>214</v>
      </c>
      <c r="R768" t="s">
        <v>107</v>
      </c>
      <c r="S768" t="s">
        <v>1005</v>
      </c>
      <c r="T768" t="s">
        <v>1006</v>
      </c>
      <c r="X768" t="s">
        <v>1007</v>
      </c>
      <c r="Y768" t="s">
        <v>5890</v>
      </c>
      <c r="Z768" t="s">
        <v>599</v>
      </c>
      <c r="AC768" t="s">
        <v>124</v>
      </c>
      <c r="AD768" t="s">
        <v>1009</v>
      </c>
      <c r="AE768">
        <v>0</v>
      </c>
      <c r="AH768" t="s">
        <v>1010</v>
      </c>
      <c r="AJ768" t="s">
        <v>1010</v>
      </c>
      <c r="AK768" t="s">
        <v>1010</v>
      </c>
      <c r="AL768" t="s">
        <v>1010</v>
      </c>
      <c r="AQ768">
        <v>0</v>
      </c>
      <c r="AR768" t="s">
        <v>1007</v>
      </c>
      <c r="AS768">
        <v>0</v>
      </c>
      <c r="AT768">
        <v>0</v>
      </c>
      <c r="AW768">
        <v>0</v>
      </c>
      <c r="AZ768">
        <v>0</v>
      </c>
      <c r="BC768">
        <v>0</v>
      </c>
      <c r="BO768">
        <v>0</v>
      </c>
      <c r="BP768">
        <v>0</v>
      </c>
      <c r="BQ768">
        <v>0</v>
      </c>
      <c r="BR768">
        <v>0</v>
      </c>
      <c r="BS768">
        <v>1</v>
      </c>
      <c r="BT768">
        <v>0</v>
      </c>
      <c r="BU768">
        <v>0</v>
      </c>
      <c r="BV768">
        <v>1</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row>
    <row r="769" spans="1:95" hidden="1">
      <c r="A769" t="s">
        <v>5891</v>
      </c>
      <c r="B769" t="s">
        <v>999</v>
      </c>
      <c r="C769" t="s">
        <v>1000</v>
      </c>
      <c r="D769" t="s">
        <v>1000</v>
      </c>
      <c r="E769" t="s">
        <v>146</v>
      </c>
      <c r="F769" t="s">
        <v>1001</v>
      </c>
      <c r="G769">
        <v>8</v>
      </c>
      <c r="H769">
        <v>0</v>
      </c>
      <c r="I769">
        <f t="shared" si="11"/>
        <v>0</v>
      </c>
      <c r="J769">
        <v>34.1499697</v>
      </c>
      <c r="K769">
        <v>-118.34</v>
      </c>
      <c r="M769" t="s">
        <v>1002</v>
      </c>
      <c r="N769" t="s">
        <v>5892</v>
      </c>
      <c r="O769" t="s">
        <v>1004</v>
      </c>
      <c r="P769" t="s">
        <v>214</v>
      </c>
      <c r="R769" t="s">
        <v>107</v>
      </c>
      <c r="S769" t="s">
        <v>1005</v>
      </c>
      <c r="T769" t="s">
        <v>1006</v>
      </c>
      <c r="X769" t="s">
        <v>1007</v>
      </c>
      <c r="Y769" t="s">
        <v>5890</v>
      </c>
      <c r="Z769" t="s">
        <v>599</v>
      </c>
      <c r="AC769" t="s">
        <v>124</v>
      </c>
      <c r="AD769" t="s">
        <v>1009</v>
      </c>
      <c r="AE769">
        <v>0</v>
      </c>
      <c r="AH769" t="s">
        <v>1010</v>
      </c>
      <c r="AJ769" t="s">
        <v>1010</v>
      </c>
      <c r="AK769" t="s">
        <v>1010</v>
      </c>
      <c r="AL769" t="s">
        <v>1010</v>
      </c>
      <c r="AQ769">
        <v>0</v>
      </c>
      <c r="AR769" t="s">
        <v>1007</v>
      </c>
      <c r="AS769">
        <v>0</v>
      </c>
      <c r="AT769">
        <v>0</v>
      </c>
      <c r="AW769">
        <v>0</v>
      </c>
      <c r="AZ769">
        <v>0</v>
      </c>
      <c r="BC769">
        <v>0</v>
      </c>
      <c r="BO769">
        <v>0</v>
      </c>
      <c r="BP769">
        <v>0</v>
      </c>
      <c r="BQ769">
        <v>0</v>
      </c>
      <c r="BR769">
        <v>0</v>
      </c>
      <c r="BS769">
        <v>1</v>
      </c>
      <c r="BT769">
        <v>0</v>
      </c>
      <c r="BU769">
        <v>0</v>
      </c>
      <c r="BV769">
        <v>1</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0</v>
      </c>
      <c r="CP769">
        <v>0</v>
      </c>
      <c r="CQ769">
        <v>0</v>
      </c>
    </row>
    <row r="770" spans="1:95" hidden="1">
      <c r="A770" t="s">
        <v>5893</v>
      </c>
      <c r="B770" t="s">
        <v>999</v>
      </c>
      <c r="C770" t="s">
        <v>1000</v>
      </c>
      <c r="D770" t="s">
        <v>1000</v>
      </c>
      <c r="E770" t="s">
        <v>146</v>
      </c>
      <c r="F770" t="s">
        <v>1001</v>
      </c>
      <c r="G770">
        <v>8</v>
      </c>
      <c r="H770">
        <v>0</v>
      </c>
      <c r="I770">
        <f t="shared" si="11"/>
        <v>0</v>
      </c>
      <c r="J770">
        <v>34.149945099999997</v>
      </c>
      <c r="K770">
        <v>-118.34</v>
      </c>
      <c r="M770" t="s">
        <v>1002</v>
      </c>
      <c r="N770" t="s">
        <v>5894</v>
      </c>
      <c r="O770" t="s">
        <v>1004</v>
      </c>
      <c r="P770" t="s">
        <v>214</v>
      </c>
      <c r="R770" t="s">
        <v>107</v>
      </c>
      <c r="S770" t="s">
        <v>1005</v>
      </c>
      <c r="T770" t="s">
        <v>1006</v>
      </c>
      <c r="X770" t="s">
        <v>1007</v>
      </c>
      <c r="Y770" t="s">
        <v>5890</v>
      </c>
      <c r="Z770" t="s">
        <v>599</v>
      </c>
      <c r="AC770" t="s">
        <v>124</v>
      </c>
      <c r="AD770" t="s">
        <v>1009</v>
      </c>
      <c r="AE770">
        <v>0</v>
      </c>
      <c r="AH770" t="s">
        <v>1010</v>
      </c>
      <c r="AJ770" t="s">
        <v>1010</v>
      </c>
      <c r="AK770" t="s">
        <v>1010</v>
      </c>
      <c r="AL770" t="s">
        <v>1010</v>
      </c>
      <c r="AQ770">
        <v>0</v>
      </c>
      <c r="AR770" t="s">
        <v>1007</v>
      </c>
      <c r="AS770">
        <v>0</v>
      </c>
      <c r="AT770">
        <v>0</v>
      </c>
      <c r="AW770">
        <v>0</v>
      </c>
      <c r="AZ770">
        <v>0</v>
      </c>
      <c r="BC770">
        <v>0</v>
      </c>
      <c r="BO770">
        <v>0</v>
      </c>
      <c r="BP770">
        <v>0</v>
      </c>
      <c r="BQ770">
        <v>0</v>
      </c>
      <c r="BR770">
        <v>0</v>
      </c>
      <c r="BS770">
        <v>1</v>
      </c>
      <c r="BT770">
        <v>0</v>
      </c>
      <c r="BU770">
        <v>0</v>
      </c>
      <c r="BV770">
        <v>1</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0</v>
      </c>
      <c r="CP770">
        <v>0</v>
      </c>
      <c r="CQ770">
        <v>0</v>
      </c>
    </row>
    <row r="771" spans="1:95" hidden="1">
      <c r="A771" t="s">
        <v>5895</v>
      </c>
      <c r="B771" t="s">
        <v>999</v>
      </c>
      <c r="C771" t="s">
        <v>1000</v>
      </c>
      <c r="D771" t="s">
        <v>1000</v>
      </c>
      <c r="E771" t="s">
        <v>146</v>
      </c>
      <c r="F771" t="s">
        <v>1001</v>
      </c>
      <c r="G771">
        <v>8</v>
      </c>
      <c r="H771">
        <v>0</v>
      </c>
      <c r="I771">
        <f t="shared" ref="I771:I834" si="12">H771*G771</f>
        <v>0</v>
      </c>
      <c r="J771">
        <v>34.194960999999999</v>
      </c>
      <c r="K771">
        <v>-118.35</v>
      </c>
      <c r="M771" t="s">
        <v>1002</v>
      </c>
      <c r="N771" t="s">
        <v>1018</v>
      </c>
      <c r="O771" t="s">
        <v>1004</v>
      </c>
      <c r="P771" t="s">
        <v>214</v>
      </c>
      <c r="R771" t="s">
        <v>107</v>
      </c>
      <c r="S771" t="s">
        <v>1005</v>
      </c>
      <c r="T771" t="s">
        <v>1006</v>
      </c>
      <c r="X771" t="s">
        <v>1007</v>
      </c>
      <c r="Y771" t="s">
        <v>5890</v>
      </c>
      <c r="Z771" t="s">
        <v>599</v>
      </c>
      <c r="AC771" t="s">
        <v>124</v>
      </c>
      <c r="AD771" t="s">
        <v>1009</v>
      </c>
      <c r="AE771">
        <v>0</v>
      </c>
      <c r="AH771" t="s">
        <v>1010</v>
      </c>
      <c r="AJ771" t="s">
        <v>1010</v>
      </c>
      <c r="AK771" t="s">
        <v>1010</v>
      </c>
      <c r="AL771" t="s">
        <v>1010</v>
      </c>
      <c r="AQ771">
        <v>0</v>
      </c>
      <c r="AR771" t="s">
        <v>1007</v>
      </c>
      <c r="AS771">
        <v>0</v>
      </c>
      <c r="AT771">
        <v>0</v>
      </c>
      <c r="AW771">
        <v>0</v>
      </c>
      <c r="AZ771">
        <v>0</v>
      </c>
      <c r="BC771">
        <v>0</v>
      </c>
      <c r="BO771">
        <v>0</v>
      </c>
      <c r="BP771">
        <v>0</v>
      </c>
      <c r="BQ771">
        <v>0</v>
      </c>
      <c r="BR771">
        <v>0</v>
      </c>
      <c r="BS771">
        <v>1</v>
      </c>
      <c r="BT771">
        <v>0</v>
      </c>
      <c r="BU771">
        <v>0</v>
      </c>
      <c r="BV771">
        <v>1</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row>
    <row r="772" spans="1:95" hidden="1">
      <c r="A772" t="s">
        <v>5896</v>
      </c>
      <c r="B772" t="s">
        <v>904</v>
      </c>
      <c r="C772" t="s">
        <v>904</v>
      </c>
      <c r="D772" t="s">
        <v>1538</v>
      </c>
      <c r="E772" t="s">
        <v>146</v>
      </c>
      <c r="F772" t="s">
        <v>5897</v>
      </c>
      <c r="G772">
        <v>31500</v>
      </c>
      <c r="H772">
        <v>0</v>
      </c>
      <c r="I772">
        <f t="shared" si="12"/>
        <v>0</v>
      </c>
      <c r="J772">
        <v>37.963173300000001</v>
      </c>
      <c r="K772">
        <v>-80.69</v>
      </c>
      <c r="M772" t="s">
        <v>5898</v>
      </c>
      <c r="O772" t="s">
        <v>5899</v>
      </c>
      <c r="P772" t="s">
        <v>5900</v>
      </c>
      <c r="R772" t="s">
        <v>107</v>
      </c>
      <c r="S772" t="s">
        <v>5901</v>
      </c>
      <c r="T772" t="s">
        <v>5902</v>
      </c>
      <c r="U772" t="s">
        <v>5204</v>
      </c>
      <c r="X772" t="s">
        <v>376</v>
      </c>
      <c r="AB772" t="s">
        <v>5903</v>
      </c>
      <c r="AC772" t="s">
        <v>95</v>
      </c>
      <c r="AD772" t="s">
        <v>5904</v>
      </c>
      <c r="AE772">
        <v>0</v>
      </c>
      <c r="AH772" t="s">
        <v>1545</v>
      </c>
      <c r="AL772" t="s">
        <v>5905</v>
      </c>
      <c r="AQ772">
        <v>0</v>
      </c>
      <c r="AS772">
        <v>0</v>
      </c>
      <c r="AT772">
        <v>0</v>
      </c>
      <c r="AW772">
        <v>0</v>
      </c>
      <c r="AZ772">
        <v>0</v>
      </c>
      <c r="BC772">
        <v>0</v>
      </c>
      <c r="BO772">
        <v>0</v>
      </c>
      <c r="BP772">
        <v>0</v>
      </c>
      <c r="BQ772">
        <v>0</v>
      </c>
      <c r="BR772">
        <v>0</v>
      </c>
      <c r="BS772">
        <v>0</v>
      </c>
      <c r="BT772">
        <v>0</v>
      </c>
      <c r="BU772">
        <v>0</v>
      </c>
      <c r="BV772">
        <v>0</v>
      </c>
      <c r="BW772">
        <v>0</v>
      </c>
      <c r="BX772">
        <v>0</v>
      </c>
      <c r="BY772">
        <v>1</v>
      </c>
      <c r="BZ772">
        <v>0</v>
      </c>
      <c r="CA772">
        <v>0</v>
      </c>
      <c r="CB772">
        <v>0</v>
      </c>
      <c r="CC772">
        <v>0</v>
      </c>
      <c r="CD772">
        <v>0</v>
      </c>
      <c r="CE772">
        <v>0</v>
      </c>
      <c r="CF772">
        <v>1</v>
      </c>
      <c r="CG772">
        <v>1</v>
      </c>
      <c r="CH772">
        <v>0</v>
      </c>
      <c r="CI772">
        <v>0</v>
      </c>
      <c r="CJ772">
        <v>0</v>
      </c>
      <c r="CK772">
        <v>0</v>
      </c>
      <c r="CL772">
        <v>0</v>
      </c>
      <c r="CM772">
        <v>0</v>
      </c>
      <c r="CN772">
        <v>0</v>
      </c>
      <c r="CO772">
        <v>0</v>
      </c>
      <c r="CP772">
        <v>0</v>
      </c>
      <c r="CQ772">
        <v>0</v>
      </c>
    </row>
    <row r="773" spans="1:95" hidden="1">
      <c r="A773" t="s">
        <v>5906</v>
      </c>
      <c r="B773" t="s">
        <v>904</v>
      </c>
      <c r="C773" t="s">
        <v>826</v>
      </c>
      <c r="D773" t="s">
        <v>1538</v>
      </c>
      <c r="E773" t="s">
        <v>146</v>
      </c>
      <c r="F773" t="s">
        <v>5907</v>
      </c>
      <c r="G773">
        <v>31500</v>
      </c>
      <c r="H773">
        <v>0.38</v>
      </c>
      <c r="I773">
        <f t="shared" si="12"/>
        <v>11970</v>
      </c>
      <c r="J773">
        <v>41.3308666</v>
      </c>
      <c r="K773">
        <v>-88.71</v>
      </c>
      <c r="M773" t="s">
        <v>116</v>
      </c>
      <c r="O773" t="s">
        <v>5908</v>
      </c>
      <c r="P773" t="s">
        <v>435</v>
      </c>
      <c r="R773" t="s">
        <v>107</v>
      </c>
      <c r="S773" t="s">
        <v>5909</v>
      </c>
      <c r="U773" t="s">
        <v>5431</v>
      </c>
      <c r="X773" t="s">
        <v>376</v>
      </c>
      <c r="AB773" t="s">
        <v>5910</v>
      </c>
      <c r="AC773" t="s">
        <v>95</v>
      </c>
      <c r="AD773" t="s">
        <v>5911</v>
      </c>
      <c r="AE773">
        <v>0</v>
      </c>
      <c r="AH773" t="s">
        <v>5912</v>
      </c>
      <c r="AQ773">
        <v>0</v>
      </c>
      <c r="AS773">
        <v>0</v>
      </c>
      <c r="AT773">
        <v>0</v>
      </c>
      <c r="AW773">
        <v>0</v>
      </c>
      <c r="AZ773">
        <v>0</v>
      </c>
      <c r="BC773">
        <v>0</v>
      </c>
      <c r="BO773">
        <v>0</v>
      </c>
      <c r="BP773">
        <v>0</v>
      </c>
      <c r="BQ773">
        <v>0</v>
      </c>
      <c r="BR773">
        <v>0</v>
      </c>
      <c r="BS773">
        <v>0</v>
      </c>
      <c r="BT773">
        <v>0</v>
      </c>
      <c r="BU773">
        <v>0</v>
      </c>
      <c r="BV773">
        <v>0</v>
      </c>
      <c r="BW773">
        <v>0</v>
      </c>
      <c r="BX773">
        <v>0</v>
      </c>
      <c r="BY773">
        <v>1</v>
      </c>
      <c r="BZ773">
        <v>0</v>
      </c>
      <c r="CA773">
        <v>0</v>
      </c>
      <c r="CB773">
        <v>0</v>
      </c>
      <c r="CC773">
        <v>0</v>
      </c>
      <c r="CD773">
        <v>0</v>
      </c>
      <c r="CE773">
        <v>0</v>
      </c>
      <c r="CF773">
        <v>0</v>
      </c>
      <c r="CG773">
        <v>0</v>
      </c>
      <c r="CH773">
        <v>0</v>
      </c>
      <c r="CI773">
        <v>0</v>
      </c>
      <c r="CJ773">
        <v>0</v>
      </c>
      <c r="CK773">
        <v>0</v>
      </c>
      <c r="CL773">
        <v>0</v>
      </c>
      <c r="CM773">
        <v>0</v>
      </c>
      <c r="CN773">
        <v>0</v>
      </c>
      <c r="CO773">
        <v>0</v>
      </c>
      <c r="CP773">
        <v>0</v>
      </c>
      <c r="CQ773">
        <v>0</v>
      </c>
    </row>
    <row r="774" spans="1:95" hidden="1">
      <c r="A774" t="s">
        <v>5913</v>
      </c>
      <c r="B774" t="s">
        <v>904</v>
      </c>
      <c r="C774" t="s">
        <v>826</v>
      </c>
      <c r="D774" t="s">
        <v>851</v>
      </c>
      <c r="E774" t="s">
        <v>146</v>
      </c>
      <c r="F774" t="s">
        <v>5914</v>
      </c>
      <c r="G774">
        <v>2000</v>
      </c>
      <c r="H774">
        <v>1</v>
      </c>
      <c r="I774">
        <f t="shared" si="12"/>
        <v>2000</v>
      </c>
      <c r="J774">
        <v>51.015794</v>
      </c>
      <c r="K774">
        <v>13.79</v>
      </c>
      <c r="M774" t="s">
        <v>5915</v>
      </c>
      <c r="O774" t="s">
        <v>5916</v>
      </c>
      <c r="P774" t="s">
        <v>5917</v>
      </c>
      <c r="R774" t="s">
        <v>303</v>
      </c>
      <c r="S774" t="s">
        <v>5918</v>
      </c>
      <c r="U774" t="s">
        <v>4859</v>
      </c>
      <c r="X774" t="s">
        <v>1007</v>
      </c>
      <c r="Z774" t="s">
        <v>307</v>
      </c>
      <c r="AA774" t="s">
        <v>518</v>
      </c>
      <c r="AC774" t="s">
        <v>112</v>
      </c>
      <c r="AD774" t="s">
        <v>5919</v>
      </c>
      <c r="AE774">
        <v>0</v>
      </c>
      <c r="AH774" t="s">
        <v>1267</v>
      </c>
      <c r="AI774" t="s">
        <v>5920</v>
      </c>
      <c r="AJ774" t="s">
        <v>5920</v>
      </c>
      <c r="AK774" t="s">
        <v>5920</v>
      </c>
      <c r="AQ774">
        <v>10</v>
      </c>
      <c r="AR774" t="s">
        <v>5921</v>
      </c>
      <c r="AS774">
        <v>0</v>
      </c>
      <c r="AT774">
        <v>0</v>
      </c>
      <c r="AV774" t="s">
        <v>5922</v>
      </c>
      <c r="AW774">
        <v>0</v>
      </c>
      <c r="AX774" t="s">
        <v>234</v>
      </c>
      <c r="AY774" t="s">
        <v>5923</v>
      </c>
      <c r="AZ774">
        <v>0</v>
      </c>
      <c r="BC774">
        <v>0</v>
      </c>
      <c r="BO774">
        <v>0</v>
      </c>
      <c r="BP774">
        <v>0</v>
      </c>
      <c r="BQ774">
        <v>0</v>
      </c>
      <c r="BR774">
        <v>0</v>
      </c>
      <c r="BS774">
        <v>0</v>
      </c>
      <c r="BT774">
        <v>0</v>
      </c>
      <c r="BU774">
        <v>0</v>
      </c>
      <c r="BV774">
        <v>0</v>
      </c>
      <c r="BW774">
        <v>1</v>
      </c>
      <c r="BX774">
        <v>0</v>
      </c>
      <c r="BY774">
        <v>0</v>
      </c>
      <c r="BZ774">
        <v>0</v>
      </c>
      <c r="CA774">
        <v>0</v>
      </c>
      <c r="CB774">
        <v>0</v>
      </c>
      <c r="CC774">
        <v>0</v>
      </c>
      <c r="CD774">
        <v>0</v>
      </c>
      <c r="CE774">
        <v>0</v>
      </c>
      <c r="CF774">
        <v>0</v>
      </c>
      <c r="CG774">
        <v>0</v>
      </c>
      <c r="CH774">
        <v>0</v>
      </c>
      <c r="CI774">
        <v>0</v>
      </c>
      <c r="CJ774">
        <v>0</v>
      </c>
      <c r="CK774">
        <v>0</v>
      </c>
      <c r="CL774">
        <v>0</v>
      </c>
      <c r="CM774">
        <v>0</v>
      </c>
      <c r="CN774">
        <v>0</v>
      </c>
      <c r="CO774">
        <v>0</v>
      </c>
      <c r="CP774">
        <v>0</v>
      </c>
      <c r="CQ774">
        <v>0</v>
      </c>
    </row>
    <row r="775" spans="1:95" hidden="1">
      <c r="A775" t="s">
        <v>5924</v>
      </c>
      <c r="B775" t="s">
        <v>904</v>
      </c>
      <c r="C775" t="s">
        <v>826</v>
      </c>
      <c r="D775" t="s">
        <v>826</v>
      </c>
      <c r="E775" t="s">
        <v>146</v>
      </c>
      <c r="F775" t="s">
        <v>5925</v>
      </c>
      <c r="G775">
        <v>400</v>
      </c>
      <c r="H775">
        <v>0.5</v>
      </c>
      <c r="I775">
        <f t="shared" si="12"/>
        <v>200</v>
      </c>
      <c r="J775">
        <v>51.5922561</v>
      </c>
      <c r="K775">
        <v>4.6500000000000004</v>
      </c>
      <c r="M775" t="s">
        <v>5926</v>
      </c>
      <c r="N775" t="s">
        <v>5927</v>
      </c>
      <c r="O775" t="s">
        <v>5928</v>
      </c>
      <c r="P775" t="s">
        <v>5929</v>
      </c>
      <c r="Q775" t="s">
        <v>5930</v>
      </c>
      <c r="R775" t="s">
        <v>682</v>
      </c>
      <c r="S775" t="s">
        <v>5931</v>
      </c>
      <c r="T775" t="s">
        <v>2662</v>
      </c>
      <c r="U775" t="s">
        <v>5932</v>
      </c>
      <c r="V775" t="s">
        <v>5933</v>
      </c>
      <c r="X775" t="s">
        <v>1007</v>
      </c>
      <c r="Y775" t="s">
        <v>5934</v>
      </c>
      <c r="Z775" t="s">
        <v>307</v>
      </c>
      <c r="AA775" t="s">
        <v>164</v>
      </c>
      <c r="AB775" t="s">
        <v>5935</v>
      </c>
      <c r="AC775" t="s">
        <v>112</v>
      </c>
      <c r="AD775" t="s">
        <v>5934</v>
      </c>
      <c r="AE775">
        <v>1</v>
      </c>
      <c r="AH775" t="s">
        <v>1690</v>
      </c>
      <c r="AI775" t="s">
        <v>5936</v>
      </c>
      <c r="AJ775" t="s">
        <v>5937</v>
      </c>
      <c r="AK775" t="s">
        <v>5937</v>
      </c>
      <c r="AL775" t="s">
        <v>5934</v>
      </c>
      <c r="AM775" t="s">
        <v>5936</v>
      </c>
      <c r="AN775" t="s">
        <v>5937</v>
      </c>
      <c r="AO775" t="s">
        <v>5938</v>
      </c>
      <c r="AQ775">
        <v>4</v>
      </c>
      <c r="AR775" t="s">
        <v>1007</v>
      </c>
      <c r="AS775">
        <v>0</v>
      </c>
      <c r="AT775">
        <v>0</v>
      </c>
      <c r="AU775" t="s">
        <v>1518</v>
      </c>
      <c r="AV775" t="s">
        <v>5939</v>
      </c>
      <c r="AW775">
        <v>0</v>
      </c>
      <c r="AX775" t="s">
        <v>267</v>
      </c>
      <c r="AY775" t="s">
        <v>5940</v>
      </c>
      <c r="AZ775">
        <v>0</v>
      </c>
      <c r="BC775">
        <v>0</v>
      </c>
      <c r="BD775" t="s">
        <v>5941</v>
      </c>
      <c r="BE775" t="s">
        <v>5942</v>
      </c>
      <c r="BF775" t="s">
        <v>5943</v>
      </c>
      <c r="BO775">
        <v>1</v>
      </c>
      <c r="BP775">
        <v>0</v>
      </c>
      <c r="BQ775">
        <v>1</v>
      </c>
      <c r="BR775">
        <v>0</v>
      </c>
      <c r="BS775">
        <v>0</v>
      </c>
      <c r="BT775">
        <v>0</v>
      </c>
      <c r="BU775">
        <v>0</v>
      </c>
      <c r="BV775">
        <v>0</v>
      </c>
      <c r="BW775">
        <v>0</v>
      </c>
      <c r="BX775">
        <v>0</v>
      </c>
      <c r="BY775">
        <v>0</v>
      </c>
      <c r="BZ775">
        <v>0</v>
      </c>
      <c r="CA775">
        <v>0</v>
      </c>
      <c r="CB775">
        <v>0</v>
      </c>
      <c r="CC775">
        <v>1</v>
      </c>
      <c r="CD775">
        <v>0</v>
      </c>
      <c r="CE775">
        <v>0</v>
      </c>
      <c r="CF775">
        <v>0</v>
      </c>
      <c r="CG775">
        <v>0</v>
      </c>
      <c r="CH775">
        <v>0</v>
      </c>
      <c r="CI775">
        <v>0</v>
      </c>
      <c r="CJ775">
        <v>0</v>
      </c>
      <c r="CK775">
        <v>0</v>
      </c>
      <c r="CL775">
        <v>0</v>
      </c>
      <c r="CM775">
        <v>0</v>
      </c>
      <c r="CN775">
        <v>0</v>
      </c>
      <c r="CO775">
        <v>0</v>
      </c>
      <c r="CP775">
        <v>0</v>
      </c>
      <c r="CQ775">
        <v>0</v>
      </c>
    </row>
    <row r="776" spans="1:95" hidden="1">
      <c r="A776" t="s">
        <v>5944</v>
      </c>
      <c r="B776" t="s">
        <v>904</v>
      </c>
      <c r="C776" t="s">
        <v>826</v>
      </c>
      <c r="D776" t="s">
        <v>1538</v>
      </c>
      <c r="E776" t="s">
        <v>146</v>
      </c>
      <c r="F776" t="s">
        <v>5945</v>
      </c>
      <c r="G776">
        <v>33</v>
      </c>
      <c r="H776">
        <v>1.25</v>
      </c>
      <c r="I776">
        <f t="shared" si="12"/>
        <v>41.25</v>
      </c>
      <c r="J776">
        <v>-38</v>
      </c>
      <c r="K776">
        <v>145</v>
      </c>
      <c r="M776" t="s">
        <v>5946</v>
      </c>
      <c r="O776" t="s">
        <v>5947</v>
      </c>
      <c r="P776" t="s">
        <v>1117</v>
      </c>
      <c r="Q776">
        <v>3759</v>
      </c>
      <c r="R776" t="s">
        <v>636</v>
      </c>
      <c r="S776" t="s">
        <v>5948</v>
      </c>
      <c r="T776" t="s">
        <v>5747</v>
      </c>
      <c r="X776" t="s">
        <v>1007</v>
      </c>
      <c r="Z776" t="s">
        <v>92</v>
      </c>
      <c r="AC776" t="s">
        <v>124</v>
      </c>
      <c r="AD776" t="s">
        <v>5949</v>
      </c>
      <c r="AE776">
        <v>0</v>
      </c>
      <c r="AH776" t="s">
        <v>1545</v>
      </c>
      <c r="AJ776" t="s">
        <v>5950</v>
      </c>
      <c r="AQ776">
        <v>0</v>
      </c>
      <c r="AS776">
        <v>100000</v>
      </c>
      <c r="AT776">
        <v>0</v>
      </c>
      <c r="AU776" t="s">
        <v>1133</v>
      </c>
      <c r="AW776">
        <v>0</v>
      </c>
      <c r="AZ776">
        <v>0</v>
      </c>
      <c r="BC776">
        <v>0</v>
      </c>
      <c r="BO776">
        <v>0</v>
      </c>
      <c r="BP776">
        <v>0</v>
      </c>
      <c r="BQ776">
        <v>0</v>
      </c>
      <c r="BR776">
        <v>0</v>
      </c>
      <c r="BS776">
        <v>0</v>
      </c>
      <c r="BT776">
        <v>0</v>
      </c>
      <c r="BU776">
        <v>0</v>
      </c>
      <c r="BV776">
        <v>1</v>
      </c>
      <c r="BW776">
        <v>0</v>
      </c>
      <c r="BX776">
        <v>0</v>
      </c>
      <c r="BY776">
        <v>0</v>
      </c>
      <c r="BZ776">
        <v>0</v>
      </c>
      <c r="CA776">
        <v>0</v>
      </c>
      <c r="CB776">
        <v>0</v>
      </c>
      <c r="CC776">
        <v>1</v>
      </c>
      <c r="CD776">
        <v>0</v>
      </c>
      <c r="CE776">
        <v>0</v>
      </c>
      <c r="CF776">
        <v>0</v>
      </c>
      <c r="CG776">
        <v>0</v>
      </c>
      <c r="CH776">
        <v>0</v>
      </c>
      <c r="CI776">
        <v>0</v>
      </c>
      <c r="CJ776">
        <v>0</v>
      </c>
      <c r="CK776">
        <v>0</v>
      </c>
      <c r="CL776">
        <v>0</v>
      </c>
      <c r="CM776">
        <v>0</v>
      </c>
      <c r="CN776">
        <v>0</v>
      </c>
      <c r="CO776">
        <v>0</v>
      </c>
      <c r="CP776">
        <v>0</v>
      </c>
      <c r="CQ776">
        <v>0</v>
      </c>
    </row>
    <row r="777" spans="1:95" hidden="1">
      <c r="A777" t="s">
        <v>5951</v>
      </c>
      <c r="B777" t="s">
        <v>904</v>
      </c>
      <c r="C777" t="s">
        <v>826</v>
      </c>
      <c r="D777" t="s">
        <v>826</v>
      </c>
      <c r="E777" t="s">
        <v>146</v>
      </c>
      <c r="F777" t="s">
        <v>5952</v>
      </c>
      <c r="G777">
        <v>2000</v>
      </c>
      <c r="H777">
        <v>1</v>
      </c>
      <c r="I777">
        <f t="shared" si="12"/>
        <v>2000</v>
      </c>
      <c r="J777">
        <v>-37.648406899999998</v>
      </c>
      <c r="K777">
        <v>143.88</v>
      </c>
      <c r="M777" t="s">
        <v>5953</v>
      </c>
      <c r="O777" t="s">
        <v>5954</v>
      </c>
      <c r="P777" t="s">
        <v>1117</v>
      </c>
      <c r="Q777">
        <v>3357</v>
      </c>
      <c r="R777" t="s">
        <v>636</v>
      </c>
      <c r="S777" t="s">
        <v>5955</v>
      </c>
      <c r="T777" t="s">
        <v>5956</v>
      </c>
      <c r="U777" t="s">
        <v>5957</v>
      </c>
      <c r="X777" t="s">
        <v>1007</v>
      </c>
      <c r="Y777" t="s">
        <v>5958</v>
      </c>
      <c r="Z777" t="s">
        <v>92</v>
      </c>
      <c r="AA777" t="s">
        <v>518</v>
      </c>
      <c r="AB777" t="s">
        <v>5959</v>
      </c>
      <c r="AC777" t="s">
        <v>112</v>
      </c>
      <c r="AD777" t="s">
        <v>5960</v>
      </c>
      <c r="AE777">
        <v>0</v>
      </c>
      <c r="AH777" t="s">
        <v>1977</v>
      </c>
      <c r="AI777" t="s">
        <v>5961</v>
      </c>
      <c r="AJ777" t="s">
        <v>5961</v>
      </c>
      <c r="AK777" t="s">
        <v>5961</v>
      </c>
      <c r="AL777" t="s">
        <v>5962</v>
      </c>
      <c r="AQ777">
        <v>15</v>
      </c>
      <c r="AS777">
        <v>0</v>
      </c>
      <c r="AT777">
        <v>0</v>
      </c>
      <c r="AU777" t="s">
        <v>234</v>
      </c>
      <c r="AW777">
        <v>0</v>
      </c>
      <c r="AZ777">
        <v>0</v>
      </c>
      <c r="BC777">
        <v>0</v>
      </c>
      <c r="BO777">
        <v>0</v>
      </c>
      <c r="BP777">
        <v>0</v>
      </c>
      <c r="BQ777">
        <v>0</v>
      </c>
      <c r="BR777">
        <v>0</v>
      </c>
      <c r="BS777">
        <v>0</v>
      </c>
      <c r="BT777">
        <v>0</v>
      </c>
      <c r="BU777">
        <v>1</v>
      </c>
      <c r="BV777">
        <v>1</v>
      </c>
      <c r="BW777">
        <v>1</v>
      </c>
      <c r="BX777">
        <v>0</v>
      </c>
      <c r="BY777">
        <v>1</v>
      </c>
      <c r="BZ777">
        <v>0</v>
      </c>
      <c r="CA777">
        <v>0</v>
      </c>
      <c r="CB777">
        <v>0</v>
      </c>
      <c r="CC777">
        <v>0</v>
      </c>
      <c r="CD777">
        <v>0</v>
      </c>
      <c r="CE777">
        <v>0</v>
      </c>
      <c r="CF777">
        <v>0</v>
      </c>
      <c r="CG777">
        <v>0</v>
      </c>
      <c r="CH777">
        <v>0</v>
      </c>
      <c r="CI777">
        <v>1</v>
      </c>
      <c r="CJ777">
        <v>1</v>
      </c>
      <c r="CK777">
        <v>1</v>
      </c>
      <c r="CL777">
        <v>1</v>
      </c>
      <c r="CM777">
        <v>0</v>
      </c>
      <c r="CN777">
        <v>0</v>
      </c>
      <c r="CO777">
        <v>0</v>
      </c>
      <c r="CP777">
        <v>0</v>
      </c>
      <c r="CQ777">
        <v>1</v>
      </c>
    </row>
    <row r="778" spans="1:95" hidden="1">
      <c r="A778" t="s">
        <v>5963</v>
      </c>
      <c r="B778" t="s">
        <v>904</v>
      </c>
      <c r="C778" t="s">
        <v>1022</v>
      </c>
      <c r="D778" t="s">
        <v>1800</v>
      </c>
      <c r="E778" t="s">
        <v>146</v>
      </c>
      <c r="F778" t="s">
        <v>5964</v>
      </c>
      <c r="G778">
        <v>120</v>
      </c>
      <c r="H778">
        <v>1.67</v>
      </c>
      <c r="I778">
        <f t="shared" si="12"/>
        <v>200.39999999999998</v>
      </c>
      <c r="J778">
        <v>15</v>
      </c>
      <c r="K778">
        <v>-61</v>
      </c>
      <c r="M778" t="s">
        <v>5965</v>
      </c>
      <c r="N778" t="s">
        <v>5966</v>
      </c>
      <c r="O778" t="s">
        <v>5967</v>
      </c>
      <c r="P778" t="s">
        <v>4945</v>
      </c>
      <c r="Q778">
        <v>97240</v>
      </c>
      <c r="R778" t="s">
        <v>4945</v>
      </c>
      <c r="S778" t="s">
        <v>5968</v>
      </c>
      <c r="T778" t="s">
        <v>5969</v>
      </c>
      <c r="U778" t="s">
        <v>3950</v>
      </c>
      <c r="V778" t="s">
        <v>5970</v>
      </c>
      <c r="X778" t="s">
        <v>1007</v>
      </c>
      <c r="AC778" t="s">
        <v>124</v>
      </c>
      <c r="AD778" t="s">
        <v>5971</v>
      </c>
      <c r="AE778">
        <v>100</v>
      </c>
      <c r="AH778" t="s">
        <v>5972</v>
      </c>
      <c r="AI778" t="s">
        <v>5973</v>
      </c>
      <c r="AJ778" t="s">
        <v>5973</v>
      </c>
      <c r="AQ778">
        <v>5</v>
      </c>
      <c r="AS778">
        <v>290000</v>
      </c>
      <c r="AT778">
        <v>0</v>
      </c>
      <c r="AU778" t="s">
        <v>705</v>
      </c>
      <c r="AV778" t="s">
        <v>5974</v>
      </c>
      <c r="AW778">
        <v>0</v>
      </c>
      <c r="AX778" t="s">
        <v>492</v>
      </c>
      <c r="AY778" t="s">
        <v>5975</v>
      </c>
      <c r="AZ778">
        <v>0</v>
      </c>
      <c r="BC778">
        <v>0</v>
      </c>
      <c r="BD778" t="s">
        <v>5976</v>
      </c>
      <c r="BF778" t="s">
        <v>4006</v>
      </c>
      <c r="BO778">
        <v>0</v>
      </c>
      <c r="BP778">
        <v>0</v>
      </c>
      <c r="BQ778">
        <v>1</v>
      </c>
      <c r="BR778">
        <v>0</v>
      </c>
      <c r="BS778">
        <v>0</v>
      </c>
      <c r="BT778">
        <v>1</v>
      </c>
      <c r="BU778">
        <v>1</v>
      </c>
      <c r="BV778">
        <v>1</v>
      </c>
      <c r="BW778">
        <v>0</v>
      </c>
      <c r="BX778">
        <v>0</v>
      </c>
      <c r="BY778">
        <v>0</v>
      </c>
      <c r="BZ778">
        <v>0</v>
      </c>
      <c r="CA778">
        <v>0</v>
      </c>
      <c r="CB778">
        <v>1</v>
      </c>
      <c r="CC778">
        <v>1</v>
      </c>
      <c r="CD778">
        <v>1</v>
      </c>
      <c r="CE778">
        <v>0</v>
      </c>
      <c r="CF778">
        <v>0</v>
      </c>
      <c r="CG778">
        <v>0</v>
      </c>
      <c r="CH778">
        <v>1</v>
      </c>
      <c r="CI778">
        <v>0</v>
      </c>
      <c r="CJ778">
        <v>0</v>
      </c>
      <c r="CK778">
        <v>0</v>
      </c>
      <c r="CL778">
        <v>0</v>
      </c>
      <c r="CM778">
        <v>0</v>
      </c>
      <c r="CN778">
        <v>0</v>
      </c>
      <c r="CO778">
        <v>0</v>
      </c>
      <c r="CP778">
        <v>0</v>
      </c>
      <c r="CQ778">
        <v>1</v>
      </c>
    </row>
    <row r="779" spans="1:95" hidden="1">
      <c r="A779" t="s">
        <v>5977</v>
      </c>
      <c r="B779" t="s">
        <v>999</v>
      </c>
      <c r="C779" t="s">
        <v>1000</v>
      </c>
      <c r="D779" t="s">
        <v>1000</v>
      </c>
      <c r="E779" t="s">
        <v>146</v>
      </c>
      <c r="F779" t="s">
        <v>1001</v>
      </c>
      <c r="G779">
        <v>8</v>
      </c>
      <c r="H779">
        <v>0</v>
      </c>
      <c r="I779">
        <f t="shared" si="12"/>
        <v>0</v>
      </c>
      <c r="J779">
        <v>34.187480999999998</v>
      </c>
      <c r="K779">
        <v>-118.35</v>
      </c>
      <c r="M779" t="s">
        <v>1002</v>
      </c>
      <c r="N779" t="s">
        <v>1020</v>
      </c>
      <c r="O779" t="s">
        <v>1004</v>
      </c>
      <c r="P779" t="s">
        <v>214</v>
      </c>
      <c r="R779" t="s">
        <v>107</v>
      </c>
      <c r="S779" t="s">
        <v>1005</v>
      </c>
      <c r="T779" t="s">
        <v>1006</v>
      </c>
      <c r="X779" t="s">
        <v>1007</v>
      </c>
      <c r="Y779" t="s">
        <v>5890</v>
      </c>
      <c r="Z779" t="s">
        <v>599</v>
      </c>
      <c r="AC779" t="s">
        <v>124</v>
      </c>
      <c r="AD779" t="s">
        <v>1009</v>
      </c>
      <c r="AE779">
        <v>0</v>
      </c>
      <c r="AH779" t="s">
        <v>1010</v>
      </c>
      <c r="AJ779" t="s">
        <v>1010</v>
      </c>
      <c r="AK779" t="s">
        <v>1010</v>
      </c>
      <c r="AL779" t="s">
        <v>1010</v>
      </c>
      <c r="AQ779">
        <v>0</v>
      </c>
      <c r="AR779" t="s">
        <v>1007</v>
      </c>
      <c r="AS779">
        <v>0</v>
      </c>
      <c r="AT779">
        <v>0</v>
      </c>
      <c r="AW779">
        <v>0</v>
      </c>
      <c r="AZ779">
        <v>0</v>
      </c>
      <c r="BC779">
        <v>0</v>
      </c>
      <c r="BO779">
        <v>0</v>
      </c>
      <c r="BP779">
        <v>0</v>
      </c>
      <c r="BQ779">
        <v>0</v>
      </c>
      <c r="BR779">
        <v>0</v>
      </c>
      <c r="BS779">
        <v>1</v>
      </c>
      <c r="BT779">
        <v>0</v>
      </c>
      <c r="BU779">
        <v>0</v>
      </c>
      <c r="BV779">
        <v>1</v>
      </c>
      <c r="BW779">
        <v>0</v>
      </c>
      <c r="BX779">
        <v>0</v>
      </c>
      <c r="BY779">
        <v>0</v>
      </c>
      <c r="BZ779">
        <v>0</v>
      </c>
      <c r="CA779">
        <v>0</v>
      </c>
      <c r="CB779">
        <v>0</v>
      </c>
      <c r="CC779">
        <v>0</v>
      </c>
      <c r="CD779">
        <v>0</v>
      </c>
      <c r="CE779">
        <v>0</v>
      </c>
      <c r="CF779">
        <v>0</v>
      </c>
      <c r="CG779">
        <v>0</v>
      </c>
      <c r="CH779">
        <v>0</v>
      </c>
      <c r="CI779">
        <v>0</v>
      </c>
      <c r="CJ779">
        <v>0</v>
      </c>
      <c r="CK779">
        <v>0</v>
      </c>
      <c r="CL779">
        <v>0</v>
      </c>
      <c r="CM779">
        <v>0</v>
      </c>
      <c r="CN779">
        <v>0</v>
      </c>
      <c r="CO779">
        <v>0</v>
      </c>
      <c r="CP779">
        <v>0</v>
      </c>
      <c r="CQ779">
        <v>0</v>
      </c>
    </row>
    <row r="780" spans="1:95" hidden="1">
      <c r="A780" t="s">
        <v>5978</v>
      </c>
      <c r="B780" t="s">
        <v>999</v>
      </c>
      <c r="C780" t="s">
        <v>1000</v>
      </c>
      <c r="D780" t="s">
        <v>1000</v>
      </c>
      <c r="E780" t="s">
        <v>146</v>
      </c>
      <c r="F780" t="s">
        <v>1001</v>
      </c>
      <c r="G780">
        <v>8</v>
      </c>
      <c r="H780">
        <v>0</v>
      </c>
      <c r="I780">
        <f t="shared" si="12"/>
        <v>0</v>
      </c>
      <c r="J780">
        <v>34.183224099999997</v>
      </c>
      <c r="K780">
        <v>-118.31</v>
      </c>
      <c r="M780" t="s">
        <v>1002</v>
      </c>
      <c r="N780" t="s">
        <v>1003</v>
      </c>
      <c r="O780" t="s">
        <v>1004</v>
      </c>
      <c r="P780" t="s">
        <v>214</v>
      </c>
      <c r="R780" t="s">
        <v>107</v>
      </c>
      <c r="S780" t="s">
        <v>1005</v>
      </c>
      <c r="T780" t="s">
        <v>1006</v>
      </c>
      <c r="X780" t="s">
        <v>1007</v>
      </c>
      <c r="Y780" t="s">
        <v>5890</v>
      </c>
      <c r="Z780" t="s">
        <v>599</v>
      </c>
      <c r="AC780" t="s">
        <v>124</v>
      </c>
      <c r="AD780" t="s">
        <v>1009</v>
      </c>
      <c r="AE780">
        <v>0</v>
      </c>
      <c r="AH780" t="s">
        <v>1010</v>
      </c>
      <c r="AJ780" t="s">
        <v>1010</v>
      </c>
      <c r="AK780" t="s">
        <v>1010</v>
      </c>
      <c r="AL780" t="s">
        <v>1010</v>
      </c>
      <c r="AQ780">
        <v>0</v>
      </c>
      <c r="AR780" t="s">
        <v>1007</v>
      </c>
      <c r="AS780">
        <v>0</v>
      </c>
      <c r="AT780">
        <v>0</v>
      </c>
      <c r="AW780">
        <v>0</v>
      </c>
      <c r="AZ780">
        <v>0</v>
      </c>
      <c r="BC780">
        <v>0</v>
      </c>
      <c r="BO780">
        <v>0</v>
      </c>
      <c r="BP780">
        <v>0</v>
      </c>
      <c r="BQ780">
        <v>0</v>
      </c>
      <c r="BR780">
        <v>0</v>
      </c>
      <c r="BS780">
        <v>1</v>
      </c>
      <c r="BT780">
        <v>0</v>
      </c>
      <c r="BU780">
        <v>0</v>
      </c>
      <c r="BV780">
        <v>1</v>
      </c>
      <c r="BW780">
        <v>0</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row>
    <row r="781" spans="1:95" hidden="1">
      <c r="A781" t="s">
        <v>5979</v>
      </c>
      <c r="B781" t="s">
        <v>999</v>
      </c>
      <c r="C781" t="s">
        <v>1000</v>
      </c>
      <c r="D781" t="s">
        <v>1000</v>
      </c>
      <c r="E781" t="s">
        <v>146</v>
      </c>
      <c r="F781" t="s">
        <v>1001</v>
      </c>
      <c r="G781">
        <v>8</v>
      </c>
      <c r="H781">
        <v>0</v>
      </c>
      <c r="I781">
        <f t="shared" si="12"/>
        <v>0</v>
      </c>
      <c r="J781">
        <v>34.175156700000002</v>
      </c>
      <c r="K781">
        <v>-118.31</v>
      </c>
      <c r="M781" t="s">
        <v>1002</v>
      </c>
      <c r="N781" t="s">
        <v>5980</v>
      </c>
      <c r="O781" t="s">
        <v>1004</v>
      </c>
      <c r="P781" t="s">
        <v>214</v>
      </c>
      <c r="R781" t="s">
        <v>107</v>
      </c>
      <c r="S781" t="s">
        <v>1005</v>
      </c>
      <c r="T781" t="s">
        <v>1006</v>
      </c>
      <c r="X781" t="s">
        <v>1007</v>
      </c>
      <c r="Y781" t="s">
        <v>5890</v>
      </c>
      <c r="Z781" t="s">
        <v>599</v>
      </c>
      <c r="AC781" t="s">
        <v>124</v>
      </c>
      <c r="AD781" t="s">
        <v>1009</v>
      </c>
      <c r="AE781">
        <v>0</v>
      </c>
      <c r="AH781" t="s">
        <v>1010</v>
      </c>
      <c r="AJ781" t="s">
        <v>1010</v>
      </c>
      <c r="AK781" t="s">
        <v>1010</v>
      </c>
      <c r="AL781" t="s">
        <v>1010</v>
      </c>
      <c r="AQ781">
        <v>0</v>
      </c>
      <c r="AR781" t="s">
        <v>1007</v>
      </c>
      <c r="AS781">
        <v>0</v>
      </c>
      <c r="AT781">
        <v>0</v>
      </c>
      <c r="AW781">
        <v>0</v>
      </c>
      <c r="AZ781">
        <v>0</v>
      </c>
      <c r="BC781">
        <v>0</v>
      </c>
      <c r="BO781">
        <v>0</v>
      </c>
      <c r="BP781">
        <v>0</v>
      </c>
      <c r="BQ781">
        <v>0</v>
      </c>
      <c r="BR781">
        <v>0</v>
      </c>
      <c r="BS781">
        <v>1</v>
      </c>
      <c r="BT781">
        <v>0</v>
      </c>
      <c r="BU781">
        <v>0</v>
      </c>
      <c r="BV781">
        <v>1</v>
      </c>
      <c r="BW781">
        <v>0</v>
      </c>
      <c r="BX781">
        <v>0</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row>
    <row r="782" spans="1:95" hidden="1">
      <c r="A782" t="s">
        <v>5981</v>
      </c>
      <c r="B782" t="s">
        <v>999</v>
      </c>
      <c r="C782" t="s">
        <v>1000</v>
      </c>
      <c r="D782" t="s">
        <v>1000</v>
      </c>
      <c r="E782" t="s">
        <v>146</v>
      </c>
      <c r="F782" t="s">
        <v>1001</v>
      </c>
      <c r="G782">
        <v>8</v>
      </c>
      <c r="H782">
        <v>0</v>
      </c>
      <c r="I782">
        <f t="shared" si="12"/>
        <v>0</v>
      </c>
      <c r="J782">
        <v>34.185223000000001</v>
      </c>
      <c r="K782">
        <v>-118.31</v>
      </c>
      <c r="M782" t="s">
        <v>1002</v>
      </c>
      <c r="N782" t="s">
        <v>1013</v>
      </c>
      <c r="O782" t="s">
        <v>1004</v>
      </c>
      <c r="P782" t="s">
        <v>214</v>
      </c>
      <c r="R782" t="s">
        <v>107</v>
      </c>
      <c r="S782" t="s">
        <v>1005</v>
      </c>
      <c r="T782" t="s">
        <v>1006</v>
      </c>
      <c r="X782" t="s">
        <v>1007</v>
      </c>
      <c r="Y782" t="s">
        <v>5890</v>
      </c>
      <c r="Z782" t="s">
        <v>599</v>
      </c>
      <c r="AC782" t="s">
        <v>124</v>
      </c>
      <c r="AD782" t="s">
        <v>1009</v>
      </c>
      <c r="AE782">
        <v>0</v>
      </c>
      <c r="AH782" t="s">
        <v>1010</v>
      </c>
      <c r="AJ782" t="s">
        <v>1010</v>
      </c>
      <c r="AK782" t="s">
        <v>1010</v>
      </c>
      <c r="AL782" t="s">
        <v>1010</v>
      </c>
      <c r="AQ782">
        <v>0</v>
      </c>
      <c r="AR782" t="s">
        <v>1007</v>
      </c>
      <c r="AS782">
        <v>0</v>
      </c>
      <c r="AT782">
        <v>0</v>
      </c>
      <c r="AW782">
        <v>0</v>
      </c>
      <c r="AZ782">
        <v>0</v>
      </c>
      <c r="BC782">
        <v>0</v>
      </c>
      <c r="BO782">
        <v>0</v>
      </c>
      <c r="BP782">
        <v>0</v>
      </c>
      <c r="BQ782">
        <v>0</v>
      </c>
      <c r="BR782">
        <v>0</v>
      </c>
      <c r="BS782">
        <v>1</v>
      </c>
      <c r="BT782">
        <v>0</v>
      </c>
      <c r="BU782">
        <v>0</v>
      </c>
      <c r="BV782">
        <v>1</v>
      </c>
      <c r="BW782">
        <v>0</v>
      </c>
      <c r="BX782">
        <v>0</v>
      </c>
      <c r="BY782">
        <v>0</v>
      </c>
      <c r="BZ782">
        <v>0</v>
      </c>
      <c r="CA782">
        <v>0</v>
      </c>
      <c r="CB782">
        <v>0</v>
      </c>
      <c r="CC782">
        <v>0</v>
      </c>
      <c r="CD782">
        <v>0</v>
      </c>
      <c r="CE782">
        <v>0</v>
      </c>
      <c r="CF782">
        <v>0</v>
      </c>
      <c r="CG782">
        <v>0</v>
      </c>
      <c r="CH782">
        <v>0</v>
      </c>
      <c r="CI782">
        <v>0</v>
      </c>
      <c r="CJ782">
        <v>0</v>
      </c>
      <c r="CK782">
        <v>0</v>
      </c>
      <c r="CL782">
        <v>0</v>
      </c>
      <c r="CM782">
        <v>0</v>
      </c>
      <c r="CN782">
        <v>0</v>
      </c>
      <c r="CO782">
        <v>0</v>
      </c>
      <c r="CP782">
        <v>0</v>
      </c>
      <c r="CQ782">
        <v>0</v>
      </c>
    </row>
    <row r="783" spans="1:95" hidden="1">
      <c r="A783" t="s">
        <v>5982</v>
      </c>
      <c r="B783" t="s">
        <v>999</v>
      </c>
      <c r="C783" t="s">
        <v>1000</v>
      </c>
      <c r="D783" t="s">
        <v>1000</v>
      </c>
      <c r="E783" t="s">
        <v>146</v>
      </c>
      <c r="F783" t="s">
        <v>1001</v>
      </c>
      <c r="G783">
        <v>8</v>
      </c>
      <c r="H783">
        <v>0</v>
      </c>
      <c r="I783">
        <f t="shared" si="12"/>
        <v>0</v>
      </c>
      <c r="J783">
        <v>34.199848000000003</v>
      </c>
      <c r="K783">
        <v>-118.34</v>
      </c>
      <c r="M783" t="s">
        <v>1002</v>
      </c>
      <c r="N783" t="s">
        <v>5983</v>
      </c>
      <c r="O783" t="s">
        <v>1004</v>
      </c>
      <c r="P783" t="s">
        <v>214</v>
      </c>
      <c r="R783" t="s">
        <v>107</v>
      </c>
      <c r="S783" t="s">
        <v>1005</v>
      </c>
      <c r="T783" t="s">
        <v>1006</v>
      </c>
      <c r="X783" t="s">
        <v>1007</v>
      </c>
      <c r="Y783" t="s">
        <v>5890</v>
      </c>
      <c r="Z783" t="s">
        <v>599</v>
      </c>
      <c r="AC783" t="s">
        <v>124</v>
      </c>
      <c r="AD783" t="s">
        <v>1009</v>
      </c>
      <c r="AE783">
        <v>0</v>
      </c>
      <c r="AH783" t="s">
        <v>1010</v>
      </c>
      <c r="AJ783" t="s">
        <v>1010</v>
      </c>
      <c r="AK783" t="s">
        <v>1010</v>
      </c>
      <c r="AL783" t="s">
        <v>1010</v>
      </c>
      <c r="AQ783">
        <v>0</v>
      </c>
      <c r="AR783" t="s">
        <v>1007</v>
      </c>
      <c r="AS783">
        <v>0</v>
      </c>
      <c r="AT783">
        <v>0</v>
      </c>
      <c r="AW783">
        <v>0</v>
      </c>
      <c r="AZ783">
        <v>0</v>
      </c>
      <c r="BC783">
        <v>0</v>
      </c>
      <c r="BO783">
        <v>0</v>
      </c>
      <c r="BP783">
        <v>0</v>
      </c>
      <c r="BQ783">
        <v>0</v>
      </c>
      <c r="BR783">
        <v>0</v>
      </c>
      <c r="BS783">
        <v>1</v>
      </c>
      <c r="BT783">
        <v>0</v>
      </c>
      <c r="BU783">
        <v>0</v>
      </c>
      <c r="BV783">
        <v>1</v>
      </c>
      <c r="BW783">
        <v>0</v>
      </c>
      <c r="BX783">
        <v>0</v>
      </c>
      <c r="BY783">
        <v>0</v>
      </c>
      <c r="BZ783">
        <v>0</v>
      </c>
      <c r="CA783">
        <v>0</v>
      </c>
      <c r="CB783">
        <v>0</v>
      </c>
      <c r="CC783">
        <v>0</v>
      </c>
      <c r="CD783">
        <v>0</v>
      </c>
      <c r="CE783">
        <v>0</v>
      </c>
      <c r="CF783">
        <v>0</v>
      </c>
      <c r="CG783">
        <v>0</v>
      </c>
      <c r="CH783">
        <v>0</v>
      </c>
      <c r="CI783">
        <v>0</v>
      </c>
      <c r="CJ783">
        <v>0</v>
      </c>
      <c r="CK783">
        <v>0</v>
      </c>
      <c r="CL783">
        <v>0</v>
      </c>
      <c r="CM783">
        <v>0</v>
      </c>
      <c r="CN783">
        <v>0</v>
      </c>
      <c r="CO783">
        <v>0</v>
      </c>
      <c r="CP783">
        <v>0</v>
      </c>
      <c r="CQ783">
        <v>0</v>
      </c>
    </row>
    <row r="784" spans="1:95" hidden="1">
      <c r="A784" t="s">
        <v>5984</v>
      </c>
      <c r="B784" t="s">
        <v>999</v>
      </c>
      <c r="C784" t="s">
        <v>1000</v>
      </c>
      <c r="D784" t="s">
        <v>1000</v>
      </c>
      <c r="E784" t="s">
        <v>146</v>
      </c>
      <c r="F784" t="s">
        <v>1001</v>
      </c>
      <c r="G784">
        <v>8</v>
      </c>
      <c r="H784">
        <v>0</v>
      </c>
      <c r="I784">
        <f t="shared" si="12"/>
        <v>0</v>
      </c>
      <c r="J784">
        <v>34.185571000000003</v>
      </c>
      <c r="K784">
        <v>-118.31</v>
      </c>
      <c r="M784" t="s">
        <v>1002</v>
      </c>
      <c r="N784" t="s">
        <v>5985</v>
      </c>
      <c r="O784" t="s">
        <v>1004</v>
      </c>
      <c r="P784" t="s">
        <v>214</v>
      </c>
      <c r="R784" t="s">
        <v>107</v>
      </c>
      <c r="S784" t="s">
        <v>1005</v>
      </c>
      <c r="T784" t="s">
        <v>1006</v>
      </c>
      <c r="X784" t="s">
        <v>1007</v>
      </c>
      <c r="Y784" t="s">
        <v>5890</v>
      </c>
      <c r="Z784" t="s">
        <v>599</v>
      </c>
      <c r="AC784" t="s">
        <v>124</v>
      </c>
      <c r="AD784" t="s">
        <v>1009</v>
      </c>
      <c r="AE784">
        <v>0</v>
      </c>
      <c r="AH784" t="s">
        <v>1010</v>
      </c>
      <c r="AJ784" t="s">
        <v>1010</v>
      </c>
      <c r="AK784" t="s">
        <v>1010</v>
      </c>
      <c r="AL784" t="s">
        <v>1010</v>
      </c>
      <c r="AQ784">
        <v>0</v>
      </c>
      <c r="AR784" t="s">
        <v>1007</v>
      </c>
      <c r="AS784">
        <v>0</v>
      </c>
      <c r="AT784">
        <v>0</v>
      </c>
      <c r="AW784">
        <v>0</v>
      </c>
      <c r="AZ784">
        <v>0</v>
      </c>
      <c r="BC784">
        <v>0</v>
      </c>
      <c r="BO784">
        <v>0</v>
      </c>
      <c r="BP784">
        <v>0</v>
      </c>
      <c r="BQ784">
        <v>0</v>
      </c>
      <c r="BR784">
        <v>0</v>
      </c>
      <c r="BS784">
        <v>1</v>
      </c>
      <c r="BT784">
        <v>0</v>
      </c>
      <c r="BU784">
        <v>0</v>
      </c>
      <c r="BV784">
        <v>1</v>
      </c>
      <c r="BW784">
        <v>0</v>
      </c>
      <c r="BX784">
        <v>0</v>
      </c>
      <c r="BY784">
        <v>0</v>
      </c>
      <c r="BZ784">
        <v>0</v>
      </c>
      <c r="CA784">
        <v>0</v>
      </c>
      <c r="CB784">
        <v>0</v>
      </c>
      <c r="CC784">
        <v>0</v>
      </c>
      <c r="CD784">
        <v>0</v>
      </c>
      <c r="CE784">
        <v>0</v>
      </c>
      <c r="CF784">
        <v>0</v>
      </c>
      <c r="CG784">
        <v>0</v>
      </c>
      <c r="CH784">
        <v>0</v>
      </c>
      <c r="CI784">
        <v>0</v>
      </c>
      <c r="CJ784">
        <v>0</v>
      </c>
      <c r="CK784">
        <v>0</v>
      </c>
      <c r="CL784">
        <v>0</v>
      </c>
      <c r="CM784">
        <v>0</v>
      </c>
      <c r="CN784">
        <v>0</v>
      </c>
      <c r="CO784">
        <v>0</v>
      </c>
      <c r="CP784">
        <v>0</v>
      </c>
      <c r="CQ784">
        <v>0</v>
      </c>
    </row>
    <row r="785" spans="1:95" hidden="1">
      <c r="A785" t="s">
        <v>5986</v>
      </c>
      <c r="B785" t="s">
        <v>999</v>
      </c>
      <c r="C785" t="s">
        <v>1000</v>
      </c>
      <c r="D785" t="s">
        <v>1000</v>
      </c>
      <c r="E785" t="s">
        <v>146</v>
      </c>
      <c r="F785" t="s">
        <v>1001</v>
      </c>
      <c r="G785">
        <v>8</v>
      </c>
      <c r="H785">
        <v>0</v>
      </c>
      <c r="I785">
        <f t="shared" si="12"/>
        <v>0</v>
      </c>
      <c r="J785">
        <v>34.185571000000003</v>
      </c>
      <c r="K785">
        <v>-118.31</v>
      </c>
      <c r="M785" t="s">
        <v>1002</v>
      </c>
      <c r="N785" t="s">
        <v>5985</v>
      </c>
      <c r="O785" t="s">
        <v>1004</v>
      </c>
      <c r="P785" t="s">
        <v>214</v>
      </c>
      <c r="R785" t="s">
        <v>107</v>
      </c>
      <c r="S785" t="s">
        <v>1005</v>
      </c>
      <c r="T785" t="s">
        <v>1006</v>
      </c>
      <c r="X785" t="s">
        <v>1007</v>
      </c>
      <c r="Y785" t="s">
        <v>5890</v>
      </c>
      <c r="Z785" t="s">
        <v>599</v>
      </c>
      <c r="AC785" t="s">
        <v>124</v>
      </c>
      <c r="AD785" t="s">
        <v>1009</v>
      </c>
      <c r="AE785">
        <v>0</v>
      </c>
      <c r="AH785" t="s">
        <v>1010</v>
      </c>
      <c r="AJ785" t="s">
        <v>1010</v>
      </c>
      <c r="AK785" t="s">
        <v>1010</v>
      </c>
      <c r="AL785" t="s">
        <v>1010</v>
      </c>
      <c r="AQ785">
        <v>0</v>
      </c>
      <c r="AR785" t="s">
        <v>1007</v>
      </c>
      <c r="AS785">
        <v>0</v>
      </c>
      <c r="AT785">
        <v>0</v>
      </c>
      <c r="AW785">
        <v>0</v>
      </c>
      <c r="AZ785">
        <v>0</v>
      </c>
      <c r="BC785">
        <v>0</v>
      </c>
      <c r="BO785">
        <v>0</v>
      </c>
      <c r="BP785">
        <v>0</v>
      </c>
      <c r="BQ785">
        <v>0</v>
      </c>
      <c r="BR785">
        <v>0</v>
      </c>
      <c r="BS785">
        <v>1</v>
      </c>
      <c r="BT785">
        <v>0</v>
      </c>
      <c r="BU785">
        <v>0</v>
      </c>
      <c r="BV785">
        <v>1</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0</v>
      </c>
      <c r="CP785">
        <v>0</v>
      </c>
      <c r="CQ785">
        <v>0</v>
      </c>
    </row>
    <row r="786" spans="1:95" hidden="1">
      <c r="A786" t="s">
        <v>5987</v>
      </c>
      <c r="B786" t="s">
        <v>999</v>
      </c>
      <c r="C786" t="s">
        <v>1000</v>
      </c>
      <c r="D786" t="s">
        <v>1000</v>
      </c>
      <c r="E786" t="s">
        <v>146</v>
      </c>
      <c r="F786" t="s">
        <v>1001</v>
      </c>
      <c r="G786">
        <v>8</v>
      </c>
      <c r="H786">
        <v>0</v>
      </c>
      <c r="I786">
        <f t="shared" si="12"/>
        <v>0</v>
      </c>
      <c r="J786">
        <v>34</v>
      </c>
      <c r="K786">
        <v>-118</v>
      </c>
      <c r="M786" t="s">
        <v>1002</v>
      </c>
      <c r="N786" t="s">
        <v>5988</v>
      </c>
      <c r="O786" t="s">
        <v>1004</v>
      </c>
      <c r="P786" t="s">
        <v>214</v>
      </c>
      <c r="R786" t="s">
        <v>107</v>
      </c>
      <c r="S786" t="s">
        <v>1005</v>
      </c>
      <c r="T786" t="s">
        <v>1006</v>
      </c>
      <c r="X786" t="s">
        <v>1007</v>
      </c>
      <c r="Y786" t="s">
        <v>5890</v>
      </c>
      <c r="Z786" t="s">
        <v>599</v>
      </c>
      <c r="AC786" t="s">
        <v>124</v>
      </c>
      <c r="AD786" t="s">
        <v>1009</v>
      </c>
      <c r="AE786">
        <v>0</v>
      </c>
      <c r="AH786" t="s">
        <v>1010</v>
      </c>
      <c r="AJ786" t="s">
        <v>1010</v>
      </c>
      <c r="AK786" t="s">
        <v>1010</v>
      </c>
      <c r="AL786" t="s">
        <v>1010</v>
      </c>
      <c r="AQ786">
        <v>0</v>
      </c>
      <c r="AR786" t="s">
        <v>1007</v>
      </c>
      <c r="AS786">
        <v>0</v>
      </c>
      <c r="AT786">
        <v>0</v>
      </c>
      <c r="AW786">
        <v>0</v>
      </c>
      <c r="AZ786">
        <v>0</v>
      </c>
      <c r="BC786">
        <v>0</v>
      </c>
      <c r="BO786">
        <v>0</v>
      </c>
      <c r="BP786">
        <v>0</v>
      </c>
      <c r="BQ786">
        <v>0</v>
      </c>
      <c r="BR786">
        <v>0</v>
      </c>
      <c r="BS786">
        <v>1</v>
      </c>
      <c r="BT786">
        <v>0</v>
      </c>
      <c r="BU786">
        <v>0</v>
      </c>
      <c r="BV786">
        <v>1</v>
      </c>
      <c r="BW786">
        <v>0</v>
      </c>
      <c r="BX786">
        <v>0</v>
      </c>
      <c r="BY786">
        <v>0</v>
      </c>
      <c r="BZ786">
        <v>0</v>
      </c>
      <c r="CA786">
        <v>0</v>
      </c>
      <c r="CB786">
        <v>0</v>
      </c>
      <c r="CC786">
        <v>0</v>
      </c>
      <c r="CD786">
        <v>0</v>
      </c>
      <c r="CE786">
        <v>0</v>
      </c>
      <c r="CF786">
        <v>0</v>
      </c>
      <c r="CG786">
        <v>0</v>
      </c>
      <c r="CH786">
        <v>0</v>
      </c>
      <c r="CI786">
        <v>0</v>
      </c>
      <c r="CJ786">
        <v>0</v>
      </c>
      <c r="CK786">
        <v>0</v>
      </c>
      <c r="CL786">
        <v>0</v>
      </c>
      <c r="CM786">
        <v>0</v>
      </c>
      <c r="CN786">
        <v>0</v>
      </c>
      <c r="CO786">
        <v>0</v>
      </c>
      <c r="CP786">
        <v>0</v>
      </c>
      <c r="CQ786">
        <v>0</v>
      </c>
    </row>
    <row r="787" spans="1:95" hidden="1">
      <c r="A787" t="s">
        <v>5989</v>
      </c>
      <c r="B787" t="s">
        <v>999</v>
      </c>
      <c r="C787" t="s">
        <v>1000</v>
      </c>
      <c r="D787" t="s">
        <v>1000</v>
      </c>
      <c r="E787" t="s">
        <v>146</v>
      </c>
      <c r="F787" t="s">
        <v>1001</v>
      </c>
      <c r="G787">
        <v>8</v>
      </c>
      <c r="H787">
        <v>0</v>
      </c>
      <c r="I787">
        <f t="shared" si="12"/>
        <v>0</v>
      </c>
      <c r="J787">
        <v>34.195511099999997</v>
      </c>
      <c r="K787">
        <v>-118.35</v>
      </c>
      <c r="M787" t="s">
        <v>1002</v>
      </c>
      <c r="N787" t="s">
        <v>5990</v>
      </c>
      <c r="O787" t="s">
        <v>1004</v>
      </c>
      <c r="P787" t="s">
        <v>214</v>
      </c>
      <c r="R787" t="s">
        <v>107</v>
      </c>
      <c r="S787" t="s">
        <v>1005</v>
      </c>
      <c r="T787" t="s">
        <v>1006</v>
      </c>
      <c r="X787" t="s">
        <v>1007</v>
      </c>
      <c r="Y787" t="s">
        <v>5890</v>
      </c>
      <c r="Z787" t="s">
        <v>599</v>
      </c>
      <c r="AC787" t="s">
        <v>124</v>
      </c>
      <c r="AD787" t="s">
        <v>1009</v>
      </c>
      <c r="AE787">
        <v>0</v>
      </c>
      <c r="AH787" t="s">
        <v>1010</v>
      </c>
      <c r="AJ787" t="s">
        <v>1010</v>
      </c>
      <c r="AK787" t="s">
        <v>1010</v>
      </c>
      <c r="AL787" t="s">
        <v>1010</v>
      </c>
      <c r="AQ787">
        <v>0</v>
      </c>
      <c r="AR787" t="s">
        <v>1007</v>
      </c>
      <c r="AS787">
        <v>0</v>
      </c>
      <c r="AT787">
        <v>0</v>
      </c>
      <c r="AW787">
        <v>0</v>
      </c>
      <c r="AZ787">
        <v>0</v>
      </c>
      <c r="BC787">
        <v>0</v>
      </c>
      <c r="BO787">
        <v>0</v>
      </c>
      <c r="BP787">
        <v>0</v>
      </c>
      <c r="BQ787">
        <v>0</v>
      </c>
      <c r="BR787">
        <v>0</v>
      </c>
      <c r="BS787">
        <v>1</v>
      </c>
      <c r="BT787">
        <v>0</v>
      </c>
      <c r="BU787">
        <v>0</v>
      </c>
      <c r="BV787">
        <v>1</v>
      </c>
      <c r="BW787">
        <v>0</v>
      </c>
      <c r="BX787">
        <v>0</v>
      </c>
      <c r="BY787">
        <v>0</v>
      </c>
      <c r="BZ787">
        <v>0</v>
      </c>
      <c r="CA787">
        <v>0</v>
      </c>
      <c r="CB787">
        <v>0</v>
      </c>
      <c r="CC787">
        <v>0</v>
      </c>
      <c r="CD787">
        <v>0</v>
      </c>
      <c r="CE787">
        <v>0</v>
      </c>
      <c r="CF787">
        <v>0</v>
      </c>
      <c r="CG787">
        <v>0</v>
      </c>
      <c r="CH787">
        <v>0</v>
      </c>
      <c r="CI787">
        <v>0</v>
      </c>
      <c r="CJ787">
        <v>0</v>
      </c>
      <c r="CK787">
        <v>0</v>
      </c>
      <c r="CL787">
        <v>0</v>
      </c>
      <c r="CM787">
        <v>0</v>
      </c>
      <c r="CN787">
        <v>0</v>
      </c>
      <c r="CO787">
        <v>0</v>
      </c>
      <c r="CP787">
        <v>0</v>
      </c>
      <c r="CQ787">
        <v>0</v>
      </c>
    </row>
    <row r="788" spans="1:95" hidden="1">
      <c r="A788" t="s">
        <v>5991</v>
      </c>
      <c r="B788" t="s">
        <v>999</v>
      </c>
      <c r="C788" t="s">
        <v>1000</v>
      </c>
      <c r="D788" t="s">
        <v>1000</v>
      </c>
      <c r="E788" t="s">
        <v>146</v>
      </c>
      <c r="F788" t="s">
        <v>1001</v>
      </c>
      <c r="G788">
        <v>8</v>
      </c>
      <c r="H788">
        <v>0</v>
      </c>
      <c r="I788">
        <f t="shared" si="12"/>
        <v>0</v>
      </c>
      <c r="J788">
        <v>34.195511099999997</v>
      </c>
      <c r="K788">
        <v>-118.35</v>
      </c>
      <c r="M788" t="s">
        <v>1002</v>
      </c>
      <c r="N788" t="s">
        <v>5990</v>
      </c>
      <c r="O788" t="s">
        <v>1004</v>
      </c>
      <c r="P788" t="s">
        <v>214</v>
      </c>
      <c r="R788" t="s">
        <v>107</v>
      </c>
      <c r="S788" t="s">
        <v>1005</v>
      </c>
      <c r="T788" t="s">
        <v>1006</v>
      </c>
      <c r="X788" t="s">
        <v>1007</v>
      </c>
      <c r="Y788" t="s">
        <v>5890</v>
      </c>
      <c r="Z788" t="s">
        <v>599</v>
      </c>
      <c r="AC788" t="s">
        <v>124</v>
      </c>
      <c r="AD788" t="s">
        <v>1009</v>
      </c>
      <c r="AE788">
        <v>0</v>
      </c>
      <c r="AH788" t="s">
        <v>1010</v>
      </c>
      <c r="AJ788" t="s">
        <v>1010</v>
      </c>
      <c r="AK788" t="s">
        <v>1010</v>
      </c>
      <c r="AL788" t="s">
        <v>1010</v>
      </c>
      <c r="AQ788">
        <v>0</v>
      </c>
      <c r="AR788" t="s">
        <v>1007</v>
      </c>
      <c r="AS788">
        <v>0</v>
      </c>
      <c r="AT788">
        <v>0</v>
      </c>
      <c r="AW788">
        <v>0</v>
      </c>
      <c r="AZ788">
        <v>0</v>
      </c>
      <c r="BC788">
        <v>0</v>
      </c>
      <c r="BO788">
        <v>0</v>
      </c>
      <c r="BP788">
        <v>0</v>
      </c>
      <c r="BQ788">
        <v>0</v>
      </c>
      <c r="BR788">
        <v>0</v>
      </c>
      <c r="BS788">
        <v>1</v>
      </c>
      <c r="BT788">
        <v>0</v>
      </c>
      <c r="BU788">
        <v>0</v>
      </c>
      <c r="BV788">
        <v>1</v>
      </c>
      <c r="BW788">
        <v>0</v>
      </c>
      <c r="BX788">
        <v>0</v>
      </c>
      <c r="BY788">
        <v>0</v>
      </c>
      <c r="BZ788">
        <v>0</v>
      </c>
      <c r="CA788">
        <v>0</v>
      </c>
      <c r="CB788">
        <v>0</v>
      </c>
      <c r="CC788">
        <v>0</v>
      </c>
      <c r="CD788">
        <v>0</v>
      </c>
      <c r="CE788">
        <v>0</v>
      </c>
      <c r="CF788">
        <v>0</v>
      </c>
      <c r="CG788">
        <v>0</v>
      </c>
      <c r="CH788">
        <v>0</v>
      </c>
      <c r="CI788">
        <v>0</v>
      </c>
      <c r="CJ788">
        <v>0</v>
      </c>
      <c r="CK788">
        <v>0</v>
      </c>
      <c r="CL788">
        <v>0</v>
      </c>
      <c r="CM788">
        <v>0</v>
      </c>
      <c r="CN788">
        <v>0</v>
      </c>
      <c r="CO788">
        <v>0</v>
      </c>
      <c r="CP788">
        <v>0</v>
      </c>
      <c r="CQ788">
        <v>0</v>
      </c>
    </row>
    <row r="789" spans="1:95" hidden="1">
      <c r="A789" t="s">
        <v>5992</v>
      </c>
      <c r="B789" t="s">
        <v>999</v>
      </c>
      <c r="C789" t="s">
        <v>1000</v>
      </c>
      <c r="D789" t="s">
        <v>1000</v>
      </c>
      <c r="E789" t="s">
        <v>146</v>
      </c>
      <c r="F789" t="s">
        <v>1001</v>
      </c>
      <c r="G789">
        <v>8</v>
      </c>
      <c r="H789">
        <v>0</v>
      </c>
      <c r="I789">
        <f t="shared" si="12"/>
        <v>0</v>
      </c>
      <c r="J789">
        <v>34.195511099999997</v>
      </c>
      <c r="K789">
        <v>-118.35</v>
      </c>
      <c r="M789" t="s">
        <v>1002</v>
      </c>
      <c r="N789" t="s">
        <v>5990</v>
      </c>
      <c r="O789" t="s">
        <v>1004</v>
      </c>
      <c r="P789" t="s">
        <v>214</v>
      </c>
      <c r="R789" t="s">
        <v>107</v>
      </c>
      <c r="S789" t="s">
        <v>1005</v>
      </c>
      <c r="T789" t="s">
        <v>1006</v>
      </c>
      <c r="X789" t="s">
        <v>1007</v>
      </c>
      <c r="Y789" t="s">
        <v>5890</v>
      </c>
      <c r="Z789" t="s">
        <v>599</v>
      </c>
      <c r="AC789" t="s">
        <v>124</v>
      </c>
      <c r="AD789" t="s">
        <v>1009</v>
      </c>
      <c r="AE789">
        <v>0</v>
      </c>
      <c r="AH789" t="s">
        <v>1010</v>
      </c>
      <c r="AJ789" t="s">
        <v>1010</v>
      </c>
      <c r="AK789" t="s">
        <v>1010</v>
      </c>
      <c r="AL789" t="s">
        <v>1010</v>
      </c>
      <c r="AQ789">
        <v>0</v>
      </c>
      <c r="AR789" t="s">
        <v>1007</v>
      </c>
      <c r="AS789">
        <v>0</v>
      </c>
      <c r="AT789">
        <v>0</v>
      </c>
      <c r="AW789">
        <v>0</v>
      </c>
      <c r="AZ789">
        <v>0</v>
      </c>
      <c r="BC789">
        <v>0</v>
      </c>
      <c r="BO789">
        <v>0</v>
      </c>
      <c r="BP789">
        <v>0</v>
      </c>
      <c r="BQ789">
        <v>0</v>
      </c>
      <c r="BR789">
        <v>0</v>
      </c>
      <c r="BS789">
        <v>1</v>
      </c>
      <c r="BT789">
        <v>0</v>
      </c>
      <c r="BU789">
        <v>0</v>
      </c>
      <c r="BV789">
        <v>1</v>
      </c>
      <c r="BW789">
        <v>0</v>
      </c>
      <c r="BX789">
        <v>0</v>
      </c>
      <c r="BY789">
        <v>0</v>
      </c>
      <c r="BZ789">
        <v>0</v>
      </c>
      <c r="CA789">
        <v>0</v>
      </c>
      <c r="CB789">
        <v>0</v>
      </c>
      <c r="CC789">
        <v>0</v>
      </c>
      <c r="CD789">
        <v>0</v>
      </c>
      <c r="CE789">
        <v>0</v>
      </c>
      <c r="CF789">
        <v>0</v>
      </c>
      <c r="CG789">
        <v>0</v>
      </c>
      <c r="CH789">
        <v>0</v>
      </c>
      <c r="CI789">
        <v>0</v>
      </c>
      <c r="CJ789">
        <v>0</v>
      </c>
      <c r="CK789">
        <v>0</v>
      </c>
      <c r="CL789">
        <v>0</v>
      </c>
      <c r="CM789">
        <v>0</v>
      </c>
      <c r="CN789">
        <v>0</v>
      </c>
      <c r="CO789">
        <v>0</v>
      </c>
      <c r="CP789">
        <v>0</v>
      </c>
      <c r="CQ789">
        <v>0</v>
      </c>
    </row>
    <row r="790" spans="1:95" hidden="1">
      <c r="A790" t="s">
        <v>5993</v>
      </c>
      <c r="B790" t="s">
        <v>999</v>
      </c>
      <c r="C790" t="s">
        <v>1000</v>
      </c>
      <c r="D790" t="s">
        <v>1000</v>
      </c>
      <c r="E790" t="s">
        <v>146</v>
      </c>
      <c r="F790" t="s">
        <v>1001</v>
      </c>
      <c r="G790">
        <v>8</v>
      </c>
      <c r="H790">
        <v>0</v>
      </c>
      <c r="I790">
        <f t="shared" si="12"/>
        <v>0</v>
      </c>
      <c r="J790">
        <v>34.156201299999999</v>
      </c>
      <c r="K790">
        <v>-118.33</v>
      </c>
      <c r="M790" t="s">
        <v>1002</v>
      </c>
      <c r="N790" t="s">
        <v>5994</v>
      </c>
      <c r="O790" t="s">
        <v>1004</v>
      </c>
      <c r="P790" t="s">
        <v>214</v>
      </c>
      <c r="R790" t="s">
        <v>107</v>
      </c>
      <c r="S790" t="s">
        <v>1005</v>
      </c>
      <c r="T790" t="s">
        <v>1006</v>
      </c>
      <c r="X790" t="s">
        <v>1007</v>
      </c>
      <c r="Y790" t="s">
        <v>5890</v>
      </c>
      <c r="Z790" t="s">
        <v>599</v>
      </c>
      <c r="AC790" t="s">
        <v>124</v>
      </c>
      <c r="AD790" t="s">
        <v>1009</v>
      </c>
      <c r="AE790">
        <v>0</v>
      </c>
      <c r="AH790" t="s">
        <v>1010</v>
      </c>
      <c r="AJ790" t="s">
        <v>1010</v>
      </c>
      <c r="AK790" t="s">
        <v>1010</v>
      </c>
      <c r="AL790" t="s">
        <v>1010</v>
      </c>
      <c r="AQ790">
        <v>0</v>
      </c>
      <c r="AR790" t="s">
        <v>1007</v>
      </c>
      <c r="AS790">
        <v>0</v>
      </c>
      <c r="AT790">
        <v>0</v>
      </c>
      <c r="AW790">
        <v>0</v>
      </c>
      <c r="AZ790">
        <v>0</v>
      </c>
      <c r="BC790">
        <v>0</v>
      </c>
      <c r="BO790">
        <v>0</v>
      </c>
      <c r="BP790">
        <v>0</v>
      </c>
      <c r="BQ790">
        <v>0</v>
      </c>
      <c r="BR790">
        <v>0</v>
      </c>
      <c r="BS790">
        <v>1</v>
      </c>
      <c r="BT790">
        <v>0</v>
      </c>
      <c r="BU790">
        <v>0</v>
      </c>
      <c r="BV790">
        <v>1</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row>
    <row r="791" spans="1:95" hidden="1">
      <c r="A791" t="s">
        <v>5995</v>
      </c>
      <c r="B791" t="s">
        <v>999</v>
      </c>
      <c r="C791" t="s">
        <v>1000</v>
      </c>
      <c r="D791" t="s">
        <v>1000</v>
      </c>
      <c r="E791" t="s">
        <v>146</v>
      </c>
      <c r="F791" t="s">
        <v>1001</v>
      </c>
      <c r="G791">
        <v>8</v>
      </c>
      <c r="H791">
        <v>0</v>
      </c>
      <c r="I791">
        <f t="shared" si="12"/>
        <v>0</v>
      </c>
      <c r="J791">
        <v>34.156201299999999</v>
      </c>
      <c r="K791">
        <v>-118.33</v>
      </c>
      <c r="M791" t="s">
        <v>1002</v>
      </c>
      <c r="N791" t="s">
        <v>5994</v>
      </c>
      <c r="O791" t="s">
        <v>1004</v>
      </c>
      <c r="P791" t="s">
        <v>214</v>
      </c>
      <c r="R791" t="s">
        <v>107</v>
      </c>
      <c r="S791" t="s">
        <v>1005</v>
      </c>
      <c r="T791" t="s">
        <v>1006</v>
      </c>
      <c r="X791" t="s">
        <v>1007</v>
      </c>
      <c r="Y791" t="s">
        <v>5890</v>
      </c>
      <c r="Z791" t="s">
        <v>599</v>
      </c>
      <c r="AC791" t="s">
        <v>124</v>
      </c>
      <c r="AD791" t="s">
        <v>1009</v>
      </c>
      <c r="AE791">
        <v>0</v>
      </c>
      <c r="AH791" t="s">
        <v>1010</v>
      </c>
      <c r="AJ791" t="s">
        <v>1010</v>
      </c>
      <c r="AK791" t="s">
        <v>1010</v>
      </c>
      <c r="AL791" t="s">
        <v>1010</v>
      </c>
      <c r="AQ791">
        <v>0</v>
      </c>
      <c r="AR791" t="s">
        <v>1007</v>
      </c>
      <c r="AS791">
        <v>0</v>
      </c>
      <c r="AT791">
        <v>0</v>
      </c>
      <c r="AW791">
        <v>0</v>
      </c>
      <c r="AZ791">
        <v>0</v>
      </c>
      <c r="BC791">
        <v>0</v>
      </c>
      <c r="BO791">
        <v>0</v>
      </c>
      <c r="BP791">
        <v>0</v>
      </c>
      <c r="BQ791">
        <v>0</v>
      </c>
      <c r="BR791">
        <v>0</v>
      </c>
      <c r="BS791">
        <v>1</v>
      </c>
      <c r="BT791">
        <v>0</v>
      </c>
      <c r="BU791">
        <v>0</v>
      </c>
      <c r="BV791">
        <v>1</v>
      </c>
      <c r="BW791">
        <v>0</v>
      </c>
      <c r="BX791">
        <v>0</v>
      </c>
      <c r="BY791">
        <v>0</v>
      </c>
      <c r="BZ791">
        <v>0</v>
      </c>
      <c r="CA791">
        <v>0</v>
      </c>
      <c r="CB791">
        <v>0</v>
      </c>
      <c r="CC791">
        <v>0</v>
      </c>
      <c r="CD791">
        <v>0</v>
      </c>
      <c r="CE791">
        <v>0</v>
      </c>
      <c r="CF791">
        <v>0</v>
      </c>
      <c r="CG791">
        <v>0</v>
      </c>
      <c r="CH791">
        <v>0</v>
      </c>
      <c r="CI791">
        <v>0</v>
      </c>
      <c r="CJ791">
        <v>0</v>
      </c>
      <c r="CK791">
        <v>0</v>
      </c>
      <c r="CL791">
        <v>0</v>
      </c>
      <c r="CM791">
        <v>0</v>
      </c>
      <c r="CN791">
        <v>0</v>
      </c>
      <c r="CO791">
        <v>0</v>
      </c>
      <c r="CP791">
        <v>0</v>
      </c>
      <c r="CQ791">
        <v>0</v>
      </c>
    </row>
    <row r="792" spans="1:95" hidden="1">
      <c r="A792" t="s">
        <v>5996</v>
      </c>
      <c r="B792" t="s">
        <v>999</v>
      </c>
      <c r="C792" t="s">
        <v>1000</v>
      </c>
      <c r="D792" t="s">
        <v>1000</v>
      </c>
      <c r="E792" t="s">
        <v>146</v>
      </c>
      <c r="F792" t="s">
        <v>1001</v>
      </c>
      <c r="G792">
        <v>8</v>
      </c>
      <c r="H792">
        <v>0</v>
      </c>
      <c r="I792">
        <f t="shared" si="12"/>
        <v>0</v>
      </c>
      <c r="J792">
        <v>34.200653099999997</v>
      </c>
      <c r="K792">
        <v>-118.31</v>
      </c>
      <c r="M792" t="s">
        <v>1002</v>
      </c>
      <c r="N792" t="s">
        <v>3761</v>
      </c>
      <c r="O792" t="s">
        <v>1004</v>
      </c>
      <c r="P792" t="s">
        <v>214</v>
      </c>
      <c r="R792" t="s">
        <v>107</v>
      </c>
      <c r="S792" t="s">
        <v>1005</v>
      </c>
      <c r="T792" t="s">
        <v>1006</v>
      </c>
      <c r="X792" t="s">
        <v>1007</v>
      </c>
      <c r="Y792" t="s">
        <v>5890</v>
      </c>
      <c r="Z792" t="s">
        <v>599</v>
      </c>
      <c r="AC792" t="s">
        <v>124</v>
      </c>
      <c r="AD792" t="s">
        <v>1009</v>
      </c>
      <c r="AE792">
        <v>0</v>
      </c>
      <c r="AH792" t="s">
        <v>1010</v>
      </c>
      <c r="AJ792" t="s">
        <v>1010</v>
      </c>
      <c r="AK792" t="s">
        <v>1010</v>
      </c>
      <c r="AL792" t="s">
        <v>1010</v>
      </c>
      <c r="AQ792">
        <v>0</v>
      </c>
      <c r="AR792" t="s">
        <v>1007</v>
      </c>
      <c r="AS792">
        <v>0</v>
      </c>
      <c r="AT792">
        <v>0</v>
      </c>
      <c r="AW792">
        <v>0</v>
      </c>
      <c r="AZ792">
        <v>0</v>
      </c>
      <c r="BC792">
        <v>0</v>
      </c>
      <c r="BO792">
        <v>0</v>
      </c>
      <c r="BP792">
        <v>0</v>
      </c>
      <c r="BQ792">
        <v>0</v>
      </c>
      <c r="BR792">
        <v>0</v>
      </c>
      <c r="BS792">
        <v>1</v>
      </c>
      <c r="BT792">
        <v>0</v>
      </c>
      <c r="BU792">
        <v>0</v>
      </c>
      <c r="BV792">
        <v>1</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0</v>
      </c>
      <c r="CP792">
        <v>0</v>
      </c>
      <c r="CQ792">
        <v>0</v>
      </c>
    </row>
    <row r="793" spans="1:95" hidden="1">
      <c r="A793" t="s">
        <v>5997</v>
      </c>
      <c r="B793" t="s">
        <v>904</v>
      </c>
      <c r="C793" t="s">
        <v>826</v>
      </c>
      <c r="D793" t="s">
        <v>85</v>
      </c>
      <c r="E793" t="s">
        <v>146</v>
      </c>
      <c r="F793" t="s">
        <v>5998</v>
      </c>
      <c r="G793">
        <v>1000</v>
      </c>
      <c r="H793">
        <v>0.33</v>
      </c>
      <c r="I793">
        <f t="shared" si="12"/>
        <v>330</v>
      </c>
      <c r="J793">
        <v>37.389092400000003</v>
      </c>
      <c r="K793">
        <v>-5.98</v>
      </c>
      <c r="M793" t="s">
        <v>5999</v>
      </c>
      <c r="O793" t="s">
        <v>6000</v>
      </c>
      <c r="P793" t="s">
        <v>6000</v>
      </c>
      <c r="R793" t="s">
        <v>607</v>
      </c>
      <c r="S793" t="s">
        <v>6001</v>
      </c>
      <c r="U793" t="s">
        <v>6002</v>
      </c>
      <c r="V793" t="s">
        <v>4889</v>
      </c>
      <c r="X793" t="s">
        <v>1007</v>
      </c>
      <c r="AC793" t="s">
        <v>95</v>
      </c>
      <c r="AD793" t="s">
        <v>6003</v>
      </c>
      <c r="AE793">
        <v>100</v>
      </c>
      <c r="AH793" t="s">
        <v>6004</v>
      </c>
      <c r="AI793" t="s">
        <v>2036</v>
      </c>
      <c r="AJ793" t="s">
        <v>6003</v>
      </c>
      <c r="AL793" t="s">
        <v>6003</v>
      </c>
      <c r="AQ793">
        <v>0</v>
      </c>
      <c r="AR793" t="s">
        <v>6005</v>
      </c>
      <c r="AS793">
        <v>0</v>
      </c>
      <c r="AT793">
        <v>0</v>
      </c>
      <c r="AW793">
        <v>0</v>
      </c>
      <c r="AZ793">
        <v>0</v>
      </c>
      <c r="BC793">
        <v>0</v>
      </c>
      <c r="BO793">
        <v>0</v>
      </c>
      <c r="BP793">
        <v>0</v>
      </c>
      <c r="BQ793">
        <v>0</v>
      </c>
      <c r="BR793">
        <v>0</v>
      </c>
      <c r="BS793">
        <v>0</v>
      </c>
      <c r="BT793">
        <v>0</v>
      </c>
      <c r="BU793">
        <v>0</v>
      </c>
      <c r="BV793">
        <v>0</v>
      </c>
      <c r="BW793">
        <v>0</v>
      </c>
      <c r="BX793">
        <v>1</v>
      </c>
      <c r="BY793">
        <v>1</v>
      </c>
      <c r="BZ793">
        <v>0</v>
      </c>
      <c r="CA793">
        <v>0</v>
      </c>
      <c r="CB793">
        <v>0</v>
      </c>
      <c r="CC793">
        <v>0</v>
      </c>
      <c r="CD793">
        <v>0</v>
      </c>
      <c r="CE793">
        <v>0</v>
      </c>
      <c r="CF793">
        <v>1</v>
      </c>
      <c r="CG793">
        <v>0</v>
      </c>
      <c r="CH793">
        <v>0</v>
      </c>
      <c r="CI793">
        <v>0</v>
      </c>
      <c r="CJ793">
        <v>0</v>
      </c>
      <c r="CK793">
        <v>0</v>
      </c>
      <c r="CL793">
        <v>0</v>
      </c>
      <c r="CM793">
        <v>0</v>
      </c>
      <c r="CN793">
        <v>0</v>
      </c>
      <c r="CO793">
        <v>0</v>
      </c>
      <c r="CP793">
        <v>0</v>
      </c>
      <c r="CQ793">
        <v>1</v>
      </c>
    </row>
    <row r="794" spans="1:95" hidden="1">
      <c r="A794" t="s">
        <v>6006</v>
      </c>
      <c r="B794" t="s">
        <v>999</v>
      </c>
      <c r="C794" t="s">
        <v>826</v>
      </c>
      <c r="D794" t="s">
        <v>5300</v>
      </c>
      <c r="E794" t="s">
        <v>132</v>
      </c>
      <c r="F794" t="s">
        <v>6007</v>
      </c>
      <c r="G794">
        <v>100000</v>
      </c>
      <c r="H794">
        <v>5.67</v>
      </c>
      <c r="I794">
        <f t="shared" si="12"/>
        <v>567000</v>
      </c>
      <c r="J794">
        <v>-22.453711999999999</v>
      </c>
      <c r="K794">
        <v>-68.930000000000007</v>
      </c>
      <c r="M794" t="s">
        <v>6008</v>
      </c>
      <c r="O794" t="s">
        <v>6009</v>
      </c>
      <c r="P794" t="s">
        <v>6010</v>
      </c>
      <c r="R794" t="s">
        <v>2464</v>
      </c>
      <c r="S794" t="s">
        <v>6011</v>
      </c>
      <c r="T794" t="s">
        <v>1167</v>
      </c>
      <c r="V794" t="s">
        <v>6012</v>
      </c>
      <c r="X794" t="s">
        <v>6013</v>
      </c>
      <c r="AC794" t="s">
        <v>95</v>
      </c>
      <c r="AD794" t="s">
        <v>6014</v>
      </c>
      <c r="AE794">
        <v>0</v>
      </c>
      <c r="AJ794" t="s">
        <v>6003</v>
      </c>
      <c r="AL794" t="s">
        <v>6003</v>
      </c>
      <c r="AQ794">
        <v>0</v>
      </c>
      <c r="AR794" t="s">
        <v>1007</v>
      </c>
      <c r="AS794">
        <v>0</v>
      </c>
      <c r="AT794">
        <v>0</v>
      </c>
      <c r="AW794">
        <v>0</v>
      </c>
      <c r="AZ794">
        <v>0</v>
      </c>
      <c r="BC794">
        <v>0</v>
      </c>
      <c r="BO794">
        <v>0</v>
      </c>
      <c r="BP794">
        <v>0</v>
      </c>
      <c r="BQ794">
        <v>0</v>
      </c>
      <c r="BR794">
        <v>0</v>
      </c>
      <c r="BS794">
        <v>0</v>
      </c>
      <c r="BT794">
        <v>0</v>
      </c>
      <c r="BU794">
        <v>0</v>
      </c>
      <c r="BV794">
        <v>0</v>
      </c>
      <c r="BW794">
        <v>0</v>
      </c>
      <c r="BX794">
        <v>1</v>
      </c>
      <c r="BY794">
        <v>0</v>
      </c>
      <c r="BZ794">
        <v>0</v>
      </c>
      <c r="CA794">
        <v>0</v>
      </c>
      <c r="CB794">
        <v>0</v>
      </c>
      <c r="CC794">
        <v>0</v>
      </c>
      <c r="CD794">
        <v>0</v>
      </c>
      <c r="CE794">
        <v>0</v>
      </c>
      <c r="CF794">
        <v>0</v>
      </c>
      <c r="CG794">
        <v>1</v>
      </c>
      <c r="CH794">
        <v>1</v>
      </c>
      <c r="CI794">
        <v>0</v>
      </c>
      <c r="CJ794">
        <v>0</v>
      </c>
      <c r="CK794">
        <v>0</v>
      </c>
      <c r="CL794">
        <v>0</v>
      </c>
      <c r="CM794">
        <v>0</v>
      </c>
      <c r="CN794">
        <v>0</v>
      </c>
      <c r="CO794">
        <v>0</v>
      </c>
      <c r="CP794">
        <v>0</v>
      </c>
      <c r="CQ794">
        <v>0</v>
      </c>
    </row>
    <row r="795" spans="1:95" hidden="1">
      <c r="A795" t="s">
        <v>6015</v>
      </c>
      <c r="B795" t="s">
        <v>904</v>
      </c>
      <c r="C795" t="s">
        <v>826</v>
      </c>
      <c r="D795" t="s">
        <v>85</v>
      </c>
      <c r="E795" t="s">
        <v>210</v>
      </c>
      <c r="F795" t="s">
        <v>6016</v>
      </c>
      <c r="G795">
        <v>12000</v>
      </c>
      <c r="H795">
        <v>0.33</v>
      </c>
      <c r="I795">
        <f t="shared" si="12"/>
        <v>3960</v>
      </c>
      <c r="J795">
        <v>-22.453711999999999</v>
      </c>
      <c r="K795">
        <v>-68.930000000000007</v>
      </c>
      <c r="M795" t="s">
        <v>6008</v>
      </c>
      <c r="O795" t="s">
        <v>6009</v>
      </c>
      <c r="P795" t="s">
        <v>6010</v>
      </c>
      <c r="R795" t="s">
        <v>2464</v>
      </c>
      <c r="S795" t="s">
        <v>6017</v>
      </c>
      <c r="T795" t="s">
        <v>1167</v>
      </c>
      <c r="X795" t="s">
        <v>6013</v>
      </c>
      <c r="AC795" t="s">
        <v>95</v>
      </c>
      <c r="AD795" t="s">
        <v>6014</v>
      </c>
      <c r="AE795">
        <v>0</v>
      </c>
      <c r="AJ795" t="s">
        <v>6003</v>
      </c>
      <c r="AL795" t="s">
        <v>6003</v>
      </c>
      <c r="AQ795">
        <v>0</v>
      </c>
      <c r="AR795" t="s">
        <v>1007</v>
      </c>
      <c r="AS795">
        <v>0</v>
      </c>
      <c r="AT795">
        <v>0</v>
      </c>
      <c r="AW795">
        <v>0</v>
      </c>
      <c r="AZ795">
        <v>0</v>
      </c>
      <c r="BC795">
        <v>0</v>
      </c>
      <c r="BO795">
        <v>0</v>
      </c>
      <c r="BP795">
        <v>0</v>
      </c>
      <c r="BQ795">
        <v>0</v>
      </c>
      <c r="BR795">
        <v>0</v>
      </c>
      <c r="BS795">
        <v>0</v>
      </c>
      <c r="BT795">
        <v>0</v>
      </c>
      <c r="BU795">
        <v>0</v>
      </c>
      <c r="BV795">
        <v>0</v>
      </c>
      <c r="BW795">
        <v>0</v>
      </c>
      <c r="BX795">
        <v>1</v>
      </c>
      <c r="BY795">
        <v>0</v>
      </c>
      <c r="BZ795">
        <v>0</v>
      </c>
      <c r="CA795">
        <v>0</v>
      </c>
      <c r="CB795">
        <v>0</v>
      </c>
      <c r="CC795">
        <v>0</v>
      </c>
      <c r="CD795">
        <v>0</v>
      </c>
      <c r="CE795">
        <v>0</v>
      </c>
      <c r="CF795">
        <v>0</v>
      </c>
      <c r="CG795">
        <v>1</v>
      </c>
      <c r="CH795">
        <v>1</v>
      </c>
      <c r="CI795">
        <v>0</v>
      </c>
      <c r="CJ795">
        <v>0</v>
      </c>
      <c r="CK795">
        <v>0</v>
      </c>
      <c r="CL795">
        <v>0</v>
      </c>
      <c r="CM795">
        <v>0</v>
      </c>
      <c r="CN795">
        <v>0</v>
      </c>
      <c r="CO795">
        <v>0</v>
      </c>
      <c r="CP795">
        <v>0</v>
      </c>
      <c r="CQ795">
        <v>0</v>
      </c>
    </row>
    <row r="796" spans="1:95" hidden="1">
      <c r="A796" t="s">
        <v>6018</v>
      </c>
      <c r="B796" t="s">
        <v>904</v>
      </c>
      <c r="C796" t="s">
        <v>826</v>
      </c>
      <c r="D796" t="s">
        <v>826</v>
      </c>
      <c r="E796" t="s">
        <v>146</v>
      </c>
      <c r="F796" t="s">
        <v>6019</v>
      </c>
      <c r="G796">
        <v>600</v>
      </c>
      <c r="H796">
        <v>1.27</v>
      </c>
      <c r="I796">
        <f t="shared" si="12"/>
        <v>762</v>
      </c>
      <c r="J796">
        <v>-27.537372999999999</v>
      </c>
      <c r="K796">
        <v>152.27000000000001</v>
      </c>
      <c r="M796" t="s">
        <v>4892</v>
      </c>
      <c r="N796" t="s">
        <v>6020</v>
      </c>
      <c r="O796" t="s">
        <v>6021</v>
      </c>
      <c r="P796" t="s">
        <v>1126</v>
      </c>
      <c r="Q796">
        <v>4343</v>
      </c>
      <c r="R796" t="s">
        <v>636</v>
      </c>
      <c r="S796" t="s">
        <v>6022</v>
      </c>
      <c r="T796" t="s">
        <v>6023</v>
      </c>
      <c r="U796" t="s">
        <v>3937</v>
      </c>
      <c r="V796" t="s">
        <v>229</v>
      </c>
      <c r="X796" t="s">
        <v>1007</v>
      </c>
      <c r="AB796" t="s">
        <v>6024</v>
      </c>
      <c r="AC796" t="s">
        <v>95</v>
      </c>
      <c r="AD796" t="s">
        <v>6025</v>
      </c>
      <c r="AE796">
        <v>0</v>
      </c>
      <c r="AH796" t="s">
        <v>1977</v>
      </c>
      <c r="AJ796" t="s">
        <v>6026</v>
      </c>
      <c r="AQ796">
        <v>0</v>
      </c>
      <c r="AR796" t="s">
        <v>6027</v>
      </c>
      <c r="AS796">
        <v>0</v>
      </c>
      <c r="AT796">
        <v>0</v>
      </c>
      <c r="AU796" t="s">
        <v>267</v>
      </c>
      <c r="AV796" t="s">
        <v>6028</v>
      </c>
      <c r="AW796">
        <v>0</v>
      </c>
      <c r="AZ796">
        <v>0</v>
      </c>
      <c r="BC796">
        <v>0</v>
      </c>
      <c r="BD796" t="s">
        <v>6029</v>
      </c>
      <c r="BO796">
        <v>0</v>
      </c>
      <c r="BP796">
        <v>0</v>
      </c>
      <c r="BQ796">
        <v>0</v>
      </c>
      <c r="BR796">
        <v>0</v>
      </c>
      <c r="BS796">
        <v>0</v>
      </c>
      <c r="BT796">
        <v>0</v>
      </c>
      <c r="BU796">
        <v>1</v>
      </c>
      <c r="BV796">
        <v>0</v>
      </c>
      <c r="BW796">
        <v>0</v>
      </c>
      <c r="BX796">
        <v>0</v>
      </c>
      <c r="BY796">
        <v>0</v>
      </c>
      <c r="BZ796">
        <v>0</v>
      </c>
      <c r="CA796">
        <v>0</v>
      </c>
      <c r="CB796">
        <v>0</v>
      </c>
      <c r="CC796">
        <v>0</v>
      </c>
      <c r="CD796">
        <v>0</v>
      </c>
      <c r="CE796">
        <v>1</v>
      </c>
      <c r="CF796">
        <v>0</v>
      </c>
      <c r="CG796">
        <v>0</v>
      </c>
      <c r="CH796">
        <v>1</v>
      </c>
      <c r="CI796">
        <v>0</v>
      </c>
      <c r="CJ796">
        <v>0</v>
      </c>
      <c r="CK796">
        <v>0</v>
      </c>
      <c r="CL796">
        <v>0</v>
      </c>
      <c r="CM796">
        <v>0</v>
      </c>
      <c r="CN796">
        <v>0</v>
      </c>
      <c r="CO796">
        <v>0</v>
      </c>
      <c r="CP796">
        <v>0</v>
      </c>
      <c r="CQ796">
        <v>0</v>
      </c>
    </row>
    <row r="797" spans="1:95" hidden="1">
      <c r="A797" t="s">
        <v>6030</v>
      </c>
      <c r="B797" t="s">
        <v>904</v>
      </c>
      <c r="C797" t="s">
        <v>826</v>
      </c>
      <c r="D797" t="s">
        <v>826</v>
      </c>
      <c r="E797" t="s">
        <v>146</v>
      </c>
      <c r="F797" t="s">
        <v>6031</v>
      </c>
      <c r="G797">
        <v>30000</v>
      </c>
      <c r="H797">
        <v>0.67</v>
      </c>
      <c r="I797">
        <f t="shared" si="12"/>
        <v>20100</v>
      </c>
      <c r="J797">
        <v>32.792000000000002</v>
      </c>
      <c r="K797">
        <v>-115.56</v>
      </c>
      <c r="M797" t="s">
        <v>6032</v>
      </c>
      <c r="O797" t="s">
        <v>6033</v>
      </c>
      <c r="P797" t="s">
        <v>214</v>
      </c>
      <c r="R797" t="s">
        <v>107</v>
      </c>
      <c r="S797" t="s">
        <v>6034</v>
      </c>
      <c r="T797" t="s">
        <v>6035</v>
      </c>
      <c r="U797" t="s">
        <v>4220</v>
      </c>
      <c r="V797" t="s">
        <v>229</v>
      </c>
      <c r="X797" t="s">
        <v>6036</v>
      </c>
      <c r="Y797" t="s">
        <v>6037</v>
      </c>
      <c r="Z797" t="s">
        <v>599</v>
      </c>
      <c r="AA797" t="s">
        <v>93</v>
      </c>
      <c r="AB797" t="s">
        <v>6038</v>
      </c>
      <c r="AC797" t="s">
        <v>124</v>
      </c>
      <c r="AD797" t="s">
        <v>6037</v>
      </c>
      <c r="AE797">
        <v>0</v>
      </c>
      <c r="AH797" t="s">
        <v>1480</v>
      </c>
      <c r="AI797" t="s">
        <v>6039</v>
      </c>
      <c r="AJ797" t="s">
        <v>6040</v>
      </c>
      <c r="AK797" t="s">
        <v>6041</v>
      </c>
      <c r="AL797" t="s">
        <v>6042</v>
      </c>
      <c r="AM797" t="s">
        <v>6043</v>
      </c>
      <c r="AN797" t="s">
        <v>6044</v>
      </c>
      <c r="AQ797">
        <v>0</v>
      </c>
      <c r="AS797">
        <v>0</v>
      </c>
      <c r="AT797">
        <v>0</v>
      </c>
      <c r="AW797">
        <v>0</v>
      </c>
      <c r="AZ797">
        <v>0</v>
      </c>
      <c r="BC797">
        <v>0</v>
      </c>
      <c r="BO797">
        <v>1</v>
      </c>
      <c r="BP797">
        <v>0</v>
      </c>
      <c r="BQ797">
        <v>0</v>
      </c>
      <c r="BR797">
        <v>0</v>
      </c>
      <c r="BS797">
        <v>0</v>
      </c>
      <c r="BT797">
        <v>0</v>
      </c>
      <c r="BU797">
        <v>0</v>
      </c>
      <c r="BV797">
        <v>0</v>
      </c>
      <c r="BW797">
        <v>0</v>
      </c>
      <c r="BX797">
        <v>1</v>
      </c>
      <c r="BY797">
        <v>1</v>
      </c>
      <c r="BZ797">
        <v>0</v>
      </c>
      <c r="CA797">
        <v>0</v>
      </c>
      <c r="CB797">
        <v>1</v>
      </c>
      <c r="CC797">
        <v>0</v>
      </c>
      <c r="CD797">
        <v>0</v>
      </c>
      <c r="CE797">
        <v>0</v>
      </c>
      <c r="CF797">
        <v>1</v>
      </c>
      <c r="CG797">
        <v>0</v>
      </c>
      <c r="CH797">
        <v>0</v>
      </c>
      <c r="CI797">
        <v>0</v>
      </c>
      <c r="CJ797">
        <v>0</v>
      </c>
      <c r="CK797">
        <v>0</v>
      </c>
      <c r="CL797">
        <v>0</v>
      </c>
      <c r="CM797">
        <v>0</v>
      </c>
      <c r="CN797">
        <v>0</v>
      </c>
      <c r="CO797">
        <v>0</v>
      </c>
      <c r="CP797">
        <v>0</v>
      </c>
      <c r="CQ797">
        <v>0</v>
      </c>
    </row>
    <row r="798" spans="1:95" hidden="1">
      <c r="A798" t="s">
        <v>6045</v>
      </c>
      <c r="B798" t="s">
        <v>904</v>
      </c>
      <c r="C798" t="s">
        <v>826</v>
      </c>
      <c r="D798" t="s">
        <v>1897</v>
      </c>
      <c r="E798" t="s">
        <v>146</v>
      </c>
      <c r="F798" t="s">
        <v>6046</v>
      </c>
      <c r="G798">
        <v>1000</v>
      </c>
      <c r="H798">
        <v>2.83</v>
      </c>
      <c r="I798">
        <f t="shared" si="12"/>
        <v>2830</v>
      </c>
      <c r="J798">
        <v>35.856309699999997</v>
      </c>
      <c r="K798">
        <v>139.9</v>
      </c>
      <c r="M798" t="s">
        <v>6047</v>
      </c>
      <c r="O798" t="s">
        <v>6048</v>
      </c>
      <c r="P798" t="s">
        <v>6049</v>
      </c>
      <c r="R798" t="s">
        <v>724</v>
      </c>
      <c r="S798" t="s">
        <v>6050</v>
      </c>
      <c r="T798" t="s">
        <v>1167</v>
      </c>
      <c r="U798" t="s">
        <v>6051</v>
      </c>
      <c r="X798" t="s">
        <v>1007</v>
      </c>
      <c r="AC798" t="s">
        <v>95</v>
      </c>
      <c r="AD798" t="s">
        <v>6052</v>
      </c>
      <c r="AE798">
        <v>0</v>
      </c>
      <c r="AH798" t="s">
        <v>5757</v>
      </c>
      <c r="AQ798">
        <v>0</v>
      </c>
      <c r="AR798" t="s">
        <v>1007</v>
      </c>
      <c r="AS798">
        <v>0</v>
      </c>
      <c r="AT798">
        <v>0</v>
      </c>
      <c r="AW798">
        <v>0</v>
      </c>
      <c r="AZ798">
        <v>0</v>
      </c>
      <c r="BC798">
        <v>0</v>
      </c>
      <c r="BO798">
        <v>0</v>
      </c>
      <c r="BP798">
        <v>0</v>
      </c>
      <c r="BQ798">
        <v>0</v>
      </c>
      <c r="BR798">
        <v>0</v>
      </c>
      <c r="BS798">
        <v>0</v>
      </c>
      <c r="BT798">
        <v>0</v>
      </c>
      <c r="BU798">
        <v>1</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1</v>
      </c>
      <c r="CQ798">
        <v>0</v>
      </c>
    </row>
    <row r="799" spans="1:95" hidden="1">
      <c r="A799" t="s">
        <v>6053</v>
      </c>
      <c r="B799" t="s">
        <v>904</v>
      </c>
      <c r="C799" t="s">
        <v>826</v>
      </c>
      <c r="D799" t="s">
        <v>826</v>
      </c>
      <c r="E799" t="s">
        <v>146</v>
      </c>
      <c r="F799" t="s">
        <v>6054</v>
      </c>
      <c r="G799">
        <v>2000</v>
      </c>
      <c r="H799">
        <v>2.2000000000000002</v>
      </c>
      <c r="I799">
        <f t="shared" si="12"/>
        <v>4400</v>
      </c>
      <c r="J799">
        <v>48.890122599999998</v>
      </c>
      <c r="K799">
        <v>-121.95</v>
      </c>
      <c r="M799" t="s">
        <v>918</v>
      </c>
      <c r="O799" t="s">
        <v>6055</v>
      </c>
      <c r="P799" t="s">
        <v>1932</v>
      </c>
      <c r="R799" t="s">
        <v>107</v>
      </c>
      <c r="S799" t="s">
        <v>6056</v>
      </c>
      <c r="T799" t="s">
        <v>6057</v>
      </c>
      <c r="U799" t="s">
        <v>4490</v>
      </c>
      <c r="V799" t="s">
        <v>4634</v>
      </c>
      <c r="X799" t="s">
        <v>1007</v>
      </c>
      <c r="Y799" t="s">
        <v>1935</v>
      </c>
      <c r="Z799" t="s">
        <v>92</v>
      </c>
      <c r="AA799" t="s">
        <v>93</v>
      </c>
      <c r="AC799" t="s">
        <v>112</v>
      </c>
      <c r="AD799" t="s">
        <v>1935</v>
      </c>
      <c r="AE799">
        <v>0</v>
      </c>
      <c r="AL799" t="s">
        <v>1629</v>
      </c>
      <c r="AQ799">
        <v>0</v>
      </c>
      <c r="AR799" t="s">
        <v>1007</v>
      </c>
      <c r="AS799">
        <v>9800000</v>
      </c>
      <c r="AT799">
        <v>0</v>
      </c>
      <c r="AU799" t="s">
        <v>6058</v>
      </c>
      <c r="AW799">
        <v>3800000</v>
      </c>
      <c r="AZ799">
        <v>0</v>
      </c>
      <c r="BC799">
        <v>0</v>
      </c>
      <c r="BO799">
        <v>0</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1</v>
      </c>
      <c r="CJ799">
        <v>0</v>
      </c>
      <c r="CK799">
        <v>0</v>
      </c>
      <c r="CL799">
        <v>0</v>
      </c>
      <c r="CM799">
        <v>0</v>
      </c>
      <c r="CN799">
        <v>0</v>
      </c>
      <c r="CO799">
        <v>0</v>
      </c>
      <c r="CP799">
        <v>0</v>
      </c>
      <c r="CQ799">
        <v>0</v>
      </c>
    </row>
    <row r="800" spans="1:95" hidden="1">
      <c r="A800" t="s">
        <v>6059</v>
      </c>
      <c r="B800" t="s">
        <v>904</v>
      </c>
      <c r="C800" t="s">
        <v>826</v>
      </c>
      <c r="D800" t="s">
        <v>826</v>
      </c>
      <c r="E800" t="s">
        <v>146</v>
      </c>
      <c r="F800" t="s">
        <v>6060</v>
      </c>
      <c r="G800">
        <v>325</v>
      </c>
      <c r="H800">
        <v>2</v>
      </c>
      <c r="I800">
        <f t="shared" si="12"/>
        <v>650</v>
      </c>
      <c r="J800">
        <v>-21.637848999999999</v>
      </c>
      <c r="K800">
        <v>115.11</v>
      </c>
      <c r="M800" t="s">
        <v>6061</v>
      </c>
      <c r="O800" t="s">
        <v>6062</v>
      </c>
      <c r="P800" t="s">
        <v>635</v>
      </c>
      <c r="R800" t="s">
        <v>636</v>
      </c>
      <c r="S800" t="s">
        <v>6063</v>
      </c>
      <c r="U800" t="s">
        <v>5423</v>
      </c>
      <c r="X800" t="s">
        <v>1007</v>
      </c>
      <c r="AB800" t="s">
        <v>1778</v>
      </c>
      <c r="AC800" t="s">
        <v>95</v>
      </c>
      <c r="AD800" t="s">
        <v>6064</v>
      </c>
      <c r="AE800">
        <v>0</v>
      </c>
      <c r="AH800" t="s">
        <v>4862</v>
      </c>
      <c r="AJ800" t="s">
        <v>4862</v>
      </c>
      <c r="AQ800">
        <v>0</v>
      </c>
      <c r="AR800" t="s">
        <v>1007</v>
      </c>
      <c r="AS800">
        <v>0</v>
      </c>
      <c r="AT800">
        <v>0</v>
      </c>
      <c r="AW800">
        <v>0</v>
      </c>
      <c r="AZ800">
        <v>0</v>
      </c>
      <c r="BC800">
        <v>0</v>
      </c>
      <c r="BD800" t="s">
        <v>813</v>
      </c>
      <c r="BO800">
        <v>0</v>
      </c>
      <c r="BP800">
        <v>0</v>
      </c>
      <c r="BQ800">
        <v>0</v>
      </c>
      <c r="BR800">
        <v>0</v>
      </c>
      <c r="BS800">
        <v>0</v>
      </c>
      <c r="BT800">
        <v>0</v>
      </c>
      <c r="BU800">
        <v>0</v>
      </c>
      <c r="BV800">
        <v>0</v>
      </c>
      <c r="BW800">
        <v>0</v>
      </c>
      <c r="BX800">
        <v>0</v>
      </c>
      <c r="BY800">
        <v>0</v>
      </c>
      <c r="BZ800">
        <v>0</v>
      </c>
      <c r="CA800">
        <v>0</v>
      </c>
      <c r="CB800">
        <v>0</v>
      </c>
      <c r="CC800">
        <v>0</v>
      </c>
      <c r="CD800">
        <v>1</v>
      </c>
      <c r="CE800">
        <v>1</v>
      </c>
      <c r="CF800">
        <v>0</v>
      </c>
      <c r="CG800">
        <v>0</v>
      </c>
      <c r="CH800">
        <v>1</v>
      </c>
      <c r="CI800">
        <v>0</v>
      </c>
      <c r="CJ800">
        <v>0</v>
      </c>
      <c r="CK800">
        <v>0</v>
      </c>
      <c r="CL800">
        <v>0</v>
      </c>
      <c r="CM800">
        <v>0</v>
      </c>
      <c r="CN800">
        <v>0</v>
      </c>
      <c r="CO800">
        <v>0</v>
      </c>
      <c r="CP800">
        <v>0</v>
      </c>
      <c r="CQ800">
        <v>0</v>
      </c>
    </row>
    <row r="801" spans="1:95" hidden="1">
      <c r="A801" t="s">
        <v>6065</v>
      </c>
      <c r="B801" t="s">
        <v>999</v>
      </c>
      <c r="C801" t="s">
        <v>1000</v>
      </c>
      <c r="D801" t="s">
        <v>1000</v>
      </c>
      <c r="E801" t="s">
        <v>146</v>
      </c>
      <c r="F801" t="s">
        <v>1001</v>
      </c>
      <c r="G801">
        <v>8</v>
      </c>
      <c r="H801">
        <v>0</v>
      </c>
      <c r="I801">
        <f t="shared" si="12"/>
        <v>0</v>
      </c>
      <c r="J801">
        <v>34.180839200000001</v>
      </c>
      <c r="K801">
        <v>-118.31</v>
      </c>
      <c r="M801" t="s">
        <v>1002</v>
      </c>
      <c r="N801" t="s">
        <v>3759</v>
      </c>
      <c r="O801" t="s">
        <v>1004</v>
      </c>
      <c r="P801" t="s">
        <v>214</v>
      </c>
      <c r="R801" t="s">
        <v>107</v>
      </c>
      <c r="S801" t="s">
        <v>1005</v>
      </c>
      <c r="T801" t="s">
        <v>1006</v>
      </c>
      <c r="X801" t="s">
        <v>1007</v>
      </c>
      <c r="Y801" t="s">
        <v>5890</v>
      </c>
      <c r="Z801" t="s">
        <v>599</v>
      </c>
      <c r="AC801" t="s">
        <v>124</v>
      </c>
      <c r="AD801" t="s">
        <v>1009</v>
      </c>
      <c r="AE801">
        <v>0</v>
      </c>
      <c r="AH801" t="s">
        <v>1010</v>
      </c>
      <c r="AJ801" t="s">
        <v>1010</v>
      </c>
      <c r="AK801" t="s">
        <v>1010</v>
      </c>
      <c r="AL801" t="s">
        <v>1010</v>
      </c>
      <c r="AQ801">
        <v>0</v>
      </c>
      <c r="AR801" t="s">
        <v>1007</v>
      </c>
      <c r="AS801">
        <v>0</v>
      </c>
      <c r="AT801">
        <v>0</v>
      </c>
      <c r="AW801">
        <v>0</v>
      </c>
      <c r="AZ801">
        <v>0</v>
      </c>
      <c r="BC801">
        <v>0</v>
      </c>
      <c r="BO801">
        <v>0</v>
      </c>
      <c r="BP801">
        <v>0</v>
      </c>
      <c r="BQ801">
        <v>0</v>
      </c>
      <c r="BR801">
        <v>0</v>
      </c>
      <c r="BS801">
        <v>1</v>
      </c>
      <c r="BT801">
        <v>0</v>
      </c>
      <c r="BU801">
        <v>0</v>
      </c>
      <c r="BV801">
        <v>1</v>
      </c>
      <c r="BW801">
        <v>0</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row>
    <row r="802" spans="1:95" hidden="1">
      <c r="A802" t="s">
        <v>6066</v>
      </c>
      <c r="B802" t="s">
        <v>999</v>
      </c>
      <c r="C802" t="s">
        <v>1000</v>
      </c>
      <c r="D802" t="s">
        <v>1000</v>
      </c>
      <c r="E802" t="s">
        <v>146</v>
      </c>
      <c r="F802" t="s">
        <v>1001</v>
      </c>
      <c r="G802">
        <v>8</v>
      </c>
      <c r="H802">
        <v>0</v>
      </c>
      <c r="I802">
        <f t="shared" si="12"/>
        <v>0</v>
      </c>
      <c r="J802">
        <v>34.182281699999997</v>
      </c>
      <c r="K802">
        <v>-118.32</v>
      </c>
      <c r="M802" t="s">
        <v>1002</v>
      </c>
      <c r="N802" t="s">
        <v>3756</v>
      </c>
      <c r="O802" t="s">
        <v>1004</v>
      </c>
      <c r="P802" t="s">
        <v>214</v>
      </c>
      <c r="R802" t="s">
        <v>107</v>
      </c>
      <c r="S802" t="s">
        <v>1005</v>
      </c>
      <c r="T802" t="s">
        <v>1006</v>
      </c>
      <c r="X802" t="s">
        <v>1007</v>
      </c>
      <c r="Y802" t="s">
        <v>5890</v>
      </c>
      <c r="Z802" t="s">
        <v>599</v>
      </c>
      <c r="AC802" t="s">
        <v>124</v>
      </c>
      <c r="AD802" t="s">
        <v>1009</v>
      </c>
      <c r="AE802">
        <v>0</v>
      </c>
      <c r="AH802" t="s">
        <v>1010</v>
      </c>
      <c r="AJ802" t="s">
        <v>1010</v>
      </c>
      <c r="AK802" t="s">
        <v>1010</v>
      </c>
      <c r="AL802" t="s">
        <v>1010</v>
      </c>
      <c r="AQ802">
        <v>0</v>
      </c>
      <c r="AR802" t="s">
        <v>1007</v>
      </c>
      <c r="AS802">
        <v>0</v>
      </c>
      <c r="AT802">
        <v>0</v>
      </c>
      <c r="AW802">
        <v>0</v>
      </c>
      <c r="AZ802">
        <v>0</v>
      </c>
      <c r="BC802">
        <v>0</v>
      </c>
      <c r="BO802">
        <v>0</v>
      </c>
      <c r="BP802">
        <v>0</v>
      </c>
      <c r="BQ802">
        <v>0</v>
      </c>
      <c r="BR802">
        <v>0</v>
      </c>
      <c r="BS802">
        <v>1</v>
      </c>
      <c r="BT802">
        <v>0</v>
      </c>
      <c r="BU802">
        <v>0</v>
      </c>
      <c r="BV802">
        <v>1</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0</v>
      </c>
      <c r="CQ802">
        <v>0</v>
      </c>
    </row>
    <row r="803" spans="1:95" hidden="1">
      <c r="A803" t="s">
        <v>6067</v>
      </c>
      <c r="B803" t="s">
        <v>999</v>
      </c>
      <c r="C803" t="s">
        <v>1000</v>
      </c>
      <c r="D803" t="s">
        <v>1000</v>
      </c>
      <c r="E803" t="s">
        <v>146</v>
      </c>
      <c r="F803" t="s">
        <v>1001</v>
      </c>
      <c r="G803">
        <v>8</v>
      </c>
      <c r="H803">
        <v>0</v>
      </c>
      <c r="I803">
        <f t="shared" si="12"/>
        <v>0</v>
      </c>
      <c r="J803">
        <v>34.163954400000001</v>
      </c>
      <c r="K803">
        <v>-118.33</v>
      </c>
      <c r="M803" t="s">
        <v>1002</v>
      </c>
      <c r="N803" t="s">
        <v>3753</v>
      </c>
      <c r="O803" t="s">
        <v>1004</v>
      </c>
      <c r="P803" t="s">
        <v>214</v>
      </c>
      <c r="R803" t="s">
        <v>107</v>
      </c>
      <c r="S803" t="s">
        <v>1005</v>
      </c>
      <c r="T803" t="s">
        <v>1006</v>
      </c>
      <c r="X803" t="s">
        <v>1007</v>
      </c>
      <c r="Y803" t="s">
        <v>5890</v>
      </c>
      <c r="Z803" t="s">
        <v>599</v>
      </c>
      <c r="AC803" t="s">
        <v>124</v>
      </c>
      <c r="AD803" t="s">
        <v>1009</v>
      </c>
      <c r="AE803">
        <v>0</v>
      </c>
      <c r="AH803" t="s">
        <v>1010</v>
      </c>
      <c r="AJ803" t="s">
        <v>1010</v>
      </c>
      <c r="AK803" t="s">
        <v>1010</v>
      </c>
      <c r="AL803" t="s">
        <v>1010</v>
      </c>
      <c r="AQ803">
        <v>0</v>
      </c>
      <c r="AR803" t="s">
        <v>1007</v>
      </c>
      <c r="AS803">
        <v>0</v>
      </c>
      <c r="AT803">
        <v>0</v>
      </c>
      <c r="AW803">
        <v>0</v>
      </c>
      <c r="AZ803">
        <v>0</v>
      </c>
      <c r="BC803">
        <v>0</v>
      </c>
      <c r="BO803">
        <v>0</v>
      </c>
      <c r="BP803">
        <v>0</v>
      </c>
      <c r="BQ803">
        <v>0</v>
      </c>
      <c r="BR803">
        <v>0</v>
      </c>
      <c r="BS803">
        <v>1</v>
      </c>
      <c r="BT803">
        <v>0</v>
      </c>
      <c r="BU803">
        <v>0</v>
      </c>
      <c r="BV803">
        <v>1</v>
      </c>
      <c r="BW803">
        <v>0</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0</v>
      </c>
      <c r="CQ803">
        <v>0</v>
      </c>
    </row>
    <row r="804" spans="1:95" hidden="1">
      <c r="A804" t="s">
        <v>6068</v>
      </c>
      <c r="B804" t="s">
        <v>904</v>
      </c>
      <c r="C804" t="s">
        <v>826</v>
      </c>
      <c r="D804" t="s">
        <v>826</v>
      </c>
      <c r="E804" t="s">
        <v>146</v>
      </c>
      <c r="F804" t="s">
        <v>6069</v>
      </c>
      <c r="G804">
        <v>1100</v>
      </c>
      <c r="H804">
        <v>0.52</v>
      </c>
      <c r="I804">
        <f t="shared" si="12"/>
        <v>572</v>
      </c>
      <c r="J804">
        <v>43.792389</v>
      </c>
      <c r="K804">
        <v>7.19</v>
      </c>
      <c r="M804" t="s">
        <v>4070</v>
      </c>
      <c r="N804" t="s">
        <v>6070</v>
      </c>
      <c r="O804" t="s">
        <v>6071</v>
      </c>
      <c r="P804" t="s">
        <v>6072</v>
      </c>
      <c r="Q804">
        <v>6510</v>
      </c>
      <c r="R804" t="s">
        <v>172</v>
      </c>
      <c r="S804" t="s">
        <v>6073</v>
      </c>
      <c r="T804" t="s">
        <v>2053</v>
      </c>
      <c r="U804" t="s">
        <v>4774</v>
      </c>
      <c r="V804" t="s">
        <v>1168</v>
      </c>
      <c r="X804" t="s">
        <v>1007</v>
      </c>
      <c r="Y804" t="s">
        <v>6074</v>
      </c>
      <c r="Z804" t="s">
        <v>599</v>
      </c>
      <c r="AA804" t="s">
        <v>518</v>
      </c>
      <c r="AC804" t="s">
        <v>95</v>
      </c>
      <c r="AD804" t="s">
        <v>5802</v>
      </c>
      <c r="AE804">
        <v>60</v>
      </c>
      <c r="AF804" t="s">
        <v>6075</v>
      </c>
      <c r="AG804">
        <v>40</v>
      </c>
      <c r="AH804" t="s">
        <v>5802</v>
      </c>
      <c r="AI804" t="s">
        <v>6075</v>
      </c>
      <c r="AJ804" t="s">
        <v>6076</v>
      </c>
      <c r="AK804" t="s">
        <v>6076</v>
      </c>
      <c r="AL804" t="s">
        <v>6077</v>
      </c>
      <c r="AQ804">
        <v>0</v>
      </c>
      <c r="AR804" t="s">
        <v>1007</v>
      </c>
      <c r="AS804">
        <v>800000</v>
      </c>
      <c r="AT804">
        <v>0</v>
      </c>
      <c r="AU804" t="s">
        <v>234</v>
      </c>
      <c r="AV804" t="s">
        <v>6078</v>
      </c>
      <c r="AW804">
        <v>0</v>
      </c>
      <c r="AX804" t="s">
        <v>234</v>
      </c>
      <c r="AY804" t="s">
        <v>6079</v>
      </c>
      <c r="AZ804">
        <v>0</v>
      </c>
      <c r="BC804">
        <v>0</v>
      </c>
      <c r="BD804" t="s">
        <v>6080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1</v>
      </c>
      <c r="CK804">
        <v>0</v>
      </c>
      <c r="CL804">
        <v>0</v>
      </c>
      <c r="CM804">
        <v>0</v>
      </c>
      <c r="CN804">
        <v>0</v>
      </c>
      <c r="CO804">
        <v>0</v>
      </c>
      <c r="CP804">
        <v>0</v>
      </c>
      <c r="CQ804">
        <v>0</v>
      </c>
    </row>
    <row r="805" spans="1:95" hidden="1">
      <c r="A805" t="s">
        <v>6081</v>
      </c>
      <c r="B805" t="s">
        <v>904</v>
      </c>
      <c r="C805" t="s">
        <v>826</v>
      </c>
      <c r="D805" t="s">
        <v>1538</v>
      </c>
      <c r="E805" t="s">
        <v>146</v>
      </c>
      <c r="F805" t="s">
        <v>6082</v>
      </c>
      <c r="G805">
        <v>1000</v>
      </c>
      <c r="H805">
        <v>2</v>
      </c>
      <c r="I805">
        <f t="shared" si="12"/>
        <v>2000</v>
      </c>
      <c r="J805">
        <v>23.020536</v>
      </c>
      <c r="K805">
        <v>113.75</v>
      </c>
      <c r="M805" t="s">
        <v>1866</v>
      </c>
      <c r="O805" t="s">
        <v>6083</v>
      </c>
      <c r="P805" t="s">
        <v>6084</v>
      </c>
      <c r="R805" t="s">
        <v>137</v>
      </c>
      <c r="S805" t="s">
        <v>1728</v>
      </c>
      <c r="V805" t="s">
        <v>6085</v>
      </c>
      <c r="X805" t="s">
        <v>1007</v>
      </c>
      <c r="AC805" t="s">
        <v>124</v>
      </c>
      <c r="AD805" t="s">
        <v>6086</v>
      </c>
      <c r="AE805">
        <v>0</v>
      </c>
      <c r="AQ805">
        <v>10</v>
      </c>
      <c r="AS805">
        <v>0</v>
      </c>
      <c r="AT805">
        <v>0</v>
      </c>
      <c r="AW805">
        <v>0</v>
      </c>
      <c r="AZ805">
        <v>0</v>
      </c>
      <c r="BC805">
        <v>0</v>
      </c>
      <c r="BO805">
        <v>0</v>
      </c>
      <c r="BP805">
        <v>0</v>
      </c>
      <c r="BQ805">
        <v>1</v>
      </c>
      <c r="BR805">
        <v>0</v>
      </c>
      <c r="BS805">
        <v>0</v>
      </c>
      <c r="BT805">
        <v>0</v>
      </c>
      <c r="BU805">
        <v>0</v>
      </c>
      <c r="BV805">
        <v>0</v>
      </c>
      <c r="BW805">
        <v>0</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row>
    <row r="806" spans="1:95" hidden="1">
      <c r="A806" t="s">
        <v>6087</v>
      </c>
      <c r="B806" t="s">
        <v>904</v>
      </c>
      <c r="C806" t="s">
        <v>826</v>
      </c>
      <c r="D806" t="s">
        <v>1538</v>
      </c>
      <c r="E806" t="s">
        <v>146</v>
      </c>
      <c r="F806" t="s">
        <v>6088</v>
      </c>
      <c r="G806">
        <v>1000</v>
      </c>
      <c r="H806">
        <v>2</v>
      </c>
      <c r="I806">
        <f t="shared" si="12"/>
        <v>2000</v>
      </c>
      <c r="J806">
        <v>26.665617000000001</v>
      </c>
      <c r="K806">
        <v>119.55</v>
      </c>
      <c r="M806" t="s">
        <v>6089</v>
      </c>
      <c r="O806" t="s">
        <v>6090</v>
      </c>
      <c r="P806" t="s">
        <v>1874</v>
      </c>
      <c r="R806" t="s">
        <v>137</v>
      </c>
      <c r="S806" t="s">
        <v>1728</v>
      </c>
      <c r="V806" t="s">
        <v>1869</v>
      </c>
      <c r="X806" t="s">
        <v>1007</v>
      </c>
      <c r="AC806" t="s">
        <v>124</v>
      </c>
      <c r="AD806" t="s">
        <v>6091</v>
      </c>
      <c r="AE806">
        <v>0</v>
      </c>
      <c r="AQ806">
        <v>10</v>
      </c>
      <c r="AS806">
        <v>0</v>
      </c>
      <c r="AT806">
        <v>0</v>
      </c>
      <c r="AW806">
        <v>0</v>
      </c>
      <c r="AZ806">
        <v>0</v>
      </c>
      <c r="BC806">
        <v>0</v>
      </c>
      <c r="BO806">
        <v>0</v>
      </c>
      <c r="BP806">
        <v>0</v>
      </c>
      <c r="BQ806">
        <v>0</v>
      </c>
      <c r="BR806">
        <v>0</v>
      </c>
      <c r="BS806">
        <v>0</v>
      </c>
      <c r="BT806">
        <v>0</v>
      </c>
      <c r="BU806">
        <v>0</v>
      </c>
      <c r="BV806">
        <v>1</v>
      </c>
      <c r="BW806">
        <v>0</v>
      </c>
      <c r="BX806">
        <v>0</v>
      </c>
      <c r="BY806">
        <v>0</v>
      </c>
      <c r="BZ806">
        <v>1</v>
      </c>
      <c r="CA806">
        <v>0</v>
      </c>
      <c r="CB806">
        <v>0</v>
      </c>
      <c r="CC806">
        <v>0</v>
      </c>
      <c r="CD806">
        <v>0</v>
      </c>
      <c r="CE806">
        <v>0</v>
      </c>
      <c r="CF806">
        <v>0</v>
      </c>
      <c r="CG806">
        <v>0</v>
      </c>
      <c r="CH806">
        <v>0</v>
      </c>
      <c r="CI806">
        <v>0</v>
      </c>
      <c r="CJ806">
        <v>0</v>
      </c>
      <c r="CK806">
        <v>0</v>
      </c>
      <c r="CL806">
        <v>0</v>
      </c>
      <c r="CM806">
        <v>0</v>
      </c>
      <c r="CN806">
        <v>0</v>
      </c>
      <c r="CO806">
        <v>0</v>
      </c>
      <c r="CP806">
        <v>0</v>
      </c>
      <c r="CQ806">
        <v>0</v>
      </c>
    </row>
    <row r="807" spans="1:95" hidden="1">
      <c r="A807" t="s">
        <v>6092</v>
      </c>
      <c r="B807" t="s">
        <v>904</v>
      </c>
      <c r="C807" t="s">
        <v>826</v>
      </c>
      <c r="D807" t="s">
        <v>1538</v>
      </c>
      <c r="E807" t="s">
        <v>146</v>
      </c>
      <c r="F807" t="s">
        <v>6093</v>
      </c>
      <c r="G807">
        <v>650</v>
      </c>
      <c r="H807">
        <v>4</v>
      </c>
      <c r="I807">
        <f t="shared" si="12"/>
        <v>2600</v>
      </c>
      <c r="J807">
        <v>41.158557000000002</v>
      </c>
      <c r="K807">
        <v>114.72</v>
      </c>
      <c r="M807" t="s">
        <v>1738</v>
      </c>
      <c r="O807" t="s">
        <v>2382</v>
      </c>
      <c r="P807" t="s">
        <v>2239</v>
      </c>
      <c r="R807" t="s">
        <v>137</v>
      </c>
      <c r="S807" t="s">
        <v>1728</v>
      </c>
      <c r="V807" t="s">
        <v>1729</v>
      </c>
      <c r="X807" t="s">
        <v>1007</v>
      </c>
      <c r="AC807" t="s">
        <v>124</v>
      </c>
      <c r="AD807" t="s">
        <v>6094</v>
      </c>
      <c r="AE807">
        <v>0</v>
      </c>
      <c r="AQ807">
        <v>0</v>
      </c>
      <c r="AS807">
        <v>0</v>
      </c>
      <c r="AT807">
        <v>0</v>
      </c>
      <c r="AW807">
        <v>0</v>
      </c>
      <c r="AZ807">
        <v>0</v>
      </c>
      <c r="BC807">
        <v>0</v>
      </c>
      <c r="BO807">
        <v>0</v>
      </c>
      <c r="BP807">
        <v>0</v>
      </c>
      <c r="BQ807">
        <v>1</v>
      </c>
      <c r="BR807">
        <v>1</v>
      </c>
      <c r="BS807">
        <v>0</v>
      </c>
      <c r="BT807">
        <v>0</v>
      </c>
      <c r="BU807">
        <v>0</v>
      </c>
      <c r="BV807">
        <v>0</v>
      </c>
      <c r="BW807">
        <v>0</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0</v>
      </c>
      <c r="CQ807">
        <v>0</v>
      </c>
    </row>
    <row r="808" spans="1:95" hidden="1">
      <c r="A808" t="s">
        <v>6095</v>
      </c>
      <c r="B808" t="s">
        <v>904</v>
      </c>
      <c r="C808" t="s">
        <v>826</v>
      </c>
      <c r="D808" t="s">
        <v>1538</v>
      </c>
      <c r="E808" t="s">
        <v>146</v>
      </c>
      <c r="F808" t="s">
        <v>6096</v>
      </c>
      <c r="G808">
        <v>1000</v>
      </c>
      <c r="H808">
        <v>2</v>
      </c>
      <c r="I808">
        <f t="shared" si="12"/>
        <v>2000</v>
      </c>
      <c r="J808">
        <v>26.074508000000002</v>
      </c>
      <c r="K808">
        <v>119.3</v>
      </c>
      <c r="M808" t="s">
        <v>6097</v>
      </c>
      <c r="O808" t="s">
        <v>1873</v>
      </c>
      <c r="P808" t="s">
        <v>1874</v>
      </c>
      <c r="R808" t="s">
        <v>137</v>
      </c>
      <c r="S808" t="s">
        <v>1728</v>
      </c>
      <c r="V808" t="s">
        <v>1177</v>
      </c>
      <c r="X808" t="s">
        <v>1007</v>
      </c>
      <c r="AC808" t="s">
        <v>124</v>
      </c>
      <c r="AD808" t="s">
        <v>1875</v>
      </c>
      <c r="AE808">
        <v>0</v>
      </c>
      <c r="AH808" t="s">
        <v>6091</v>
      </c>
      <c r="AL808" t="s">
        <v>6091</v>
      </c>
      <c r="AQ808">
        <v>0</v>
      </c>
      <c r="AS808">
        <v>0</v>
      </c>
      <c r="AT808">
        <v>0</v>
      </c>
      <c r="AW808">
        <v>0</v>
      </c>
      <c r="AZ808">
        <v>0</v>
      </c>
      <c r="BC808">
        <v>0</v>
      </c>
      <c r="BO808">
        <v>0</v>
      </c>
      <c r="BP808">
        <v>0</v>
      </c>
      <c r="BQ808">
        <v>0</v>
      </c>
      <c r="BR808">
        <v>0</v>
      </c>
      <c r="BS808">
        <v>0</v>
      </c>
      <c r="BT808">
        <v>0</v>
      </c>
      <c r="BU808">
        <v>0</v>
      </c>
      <c r="BV808">
        <v>0</v>
      </c>
      <c r="BW808">
        <v>0</v>
      </c>
      <c r="BX808">
        <v>0</v>
      </c>
      <c r="BY808">
        <v>0</v>
      </c>
      <c r="BZ808">
        <v>1</v>
      </c>
      <c r="CA808">
        <v>0</v>
      </c>
      <c r="CB808">
        <v>0</v>
      </c>
      <c r="CC808">
        <v>0</v>
      </c>
      <c r="CD808">
        <v>0</v>
      </c>
      <c r="CE808">
        <v>0</v>
      </c>
      <c r="CF808">
        <v>0</v>
      </c>
      <c r="CG808">
        <v>0</v>
      </c>
      <c r="CH808">
        <v>0</v>
      </c>
      <c r="CI808">
        <v>0</v>
      </c>
      <c r="CJ808">
        <v>0</v>
      </c>
      <c r="CK808">
        <v>0</v>
      </c>
      <c r="CL808">
        <v>0</v>
      </c>
      <c r="CM808">
        <v>0</v>
      </c>
      <c r="CN808">
        <v>0</v>
      </c>
      <c r="CO808">
        <v>0</v>
      </c>
      <c r="CP808">
        <v>0</v>
      </c>
      <c r="CQ808">
        <v>1</v>
      </c>
    </row>
    <row r="809" spans="1:95" hidden="1">
      <c r="A809" t="s">
        <v>6098</v>
      </c>
      <c r="B809" t="s">
        <v>904</v>
      </c>
      <c r="C809" t="s">
        <v>826</v>
      </c>
      <c r="D809" t="s">
        <v>1538</v>
      </c>
      <c r="E809" t="s">
        <v>146</v>
      </c>
      <c r="F809" t="s">
        <v>6099</v>
      </c>
      <c r="G809">
        <v>50</v>
      </c>
      <c r="H809">
        <v>2.7</v>
      </c>
      <c r="I809">
        <f t="shared" si="12"/>
        <v>135</v>
      </c>
      <c r="J809">
        <v>50.059707799999998</v>
      </c>
      <c r="K809">
        <v>8.5299999999999994</v>
      </c>
      <c r="M809" t="s">
        <v>6100</v>
      </c>
      <c r="O809" t="s">
        <v>6101</v>
      </c>
      <c r="P809" t="s">
        <v>6102</v>
      </c>
      <c r="R809" t="s">
        <v>303</v>
      </c>
      <c r="S809" t="s">
        <v>6103</v>
      </c>
      <c r="T809" t="s">
        <v>577</v>
      </c>
      <c r="U809" t="s">
        <v>6104</v>
      </c>
      <c r="X809" t="s">
        <v>1007</v>
      </c>
      <c r="AB809" t="s">
        <v>6105</v>
      </c>
      <c r="AC809" t="s">
        <v>124</v>
      </c>
      <c r="AD809" t="s">
        <v>6106</v>
      </c>
      <c r="AE809">
        <v>0</v>
      </c>
      <c r="AH809" t="s">
        <v>6107</v>
      </c>
      <c r="AQ809">
        <v>0</v>
      </c>
      <c r="AS809">
        <v>0</v>
      </c>
      <c r="AT809">
        <v>0</v>
      </c>
      <c r="AU809" t="s">
        <v>234</v>
      </c>
      <c r="AV809" t="s">
        <v>6108</v>
      </c>
      <c r="AW809">
        <v>0</v>
      </c>
      <c r="AZ809">
        <v>0</v>
      </c>
      <c r="BC809">
        <v>0</v>
      </c>
      <c r="BO809">
        <v>0</v>
      </c>
      <c r="BP809">
        <v>0</v>
      </c>
      <c r="BQ809">
        <v>0</v>
      </c>
      <c r="BR809">
        <v>0</v>
      </c>
      <c r="BS809">
        <v>0</v>
      </c>
      <c r="BT809">
        <v>0</v>
      </c>
      <c r="BU809">
        <v>0</v>
      </c>
      <c r="BV809">
        <v>0</v>
      </c>
      <c r="BW809">
        <v>0</v>
      </c>
      <c r="BX809">
        <v>0</v>
      </c>
      <c r="BY809">
        <v>0</v>
      </c>
      <c r="BZ809">
        <v>0</v>
      </c>
      <c r="CA809">
        <v>0</v>
      </c>
      <c r="CB809">
        <v>0</v>
      </c>
      <c r="CC809">
        <v>1</v>
      </c>
      <c r="CD809">
        <v>0</v>
      </c>
      <c r="CE809">
        <v>1</v>
      </c>
      <c r="CF809">
        <v>0</v>
      </c>
      <c r="CG809">
        <v>0</v>
      </c>
      <c r="CH809">
        <v>1</v>
      </c>
      <c r="CI809">
        <v>0</v>
      </c>
      <c r="CJ809">
        <v>0</v>
      </c>
      <c r="CK809">
        <v>0</v>
      </c>
      <c r="CL809">
        <v>0</v>
      </c>
      <c r="CM809">
        <v>0</v>
      </c>
      <c r="CN809">
        <v>0</v>
      </c>
      <c r="CO809">
        <v>0</v>
      </c>
      <c r="CP809">
        <v>0</v>
      </c>
      <c r="CQ809">
        <v>0</v>
      </c>
    </row>
    <row r="810" spans="1:95" hidden="1">
      <c r="A810" t="s">
        <v>6109</v>
      </c>
      <c r="B810" t="s">
        <v>904</v>
      </c>
      <c r="C810" t="s">
        <v>826</v>
      </c>
      <c r="D810" t="s">
        <v>851</v>
      </c>
      <c r="E810" t="s">
        <v>146</v>
      </c>
      <c r="F810" t="s">
        <v>6110</v>
      </c>
      <c r="G810">
        <v>300</v>
      </c>
      <c r="H810">
        <v>0.23</v>
      </c>
      <c r="I810">
        <f t="shared" si="12"/>
        <v>69</v>
      </c>
      <c r="J810">
        <v>40.375630000000001</v>
      </c>
      <c r="K810">
        <v>-3.68</v>
      </c>
      <c r="M810" t="s">
        <v>6111</v>
      </c>
      <c r="N810" t="s">
        <v>6112</v>
      </c>
      <c r="O810" t="s">
        <v>6113</v>
      </c>
      <c r="P810" t="s">
        <v>6113</v>
      </c>
      <c r="Q810">
        <v>28053</v>
      </c>
      <c r="R810" t="s">
        <v>607</v>
      </c>
      <c r="S810" t="s">
        <v>6114</v>
      </c>
      <c r="U810" t="s">
        <v>6115</v>
      </c>
      <c r="V810" t="s">
        <v>5228</v>
      </c>
      <c r="X810" t="s">
        <v>1007</v>
      </c>
      <c r="Y810" t="s">
        <v>6116</v>
      </c>
      <c r="Z810" t="s">
        <v>111</v>
      </c>
      <c r="AA810" t="s">
        <v>164</v>
      </c>
      <c r="AC810" t="s">
        <v>124</v>
      </c>
      <c r="AD810" t="s">
        <v>6117</v>
      </c>
      <c r="AE810">
        <v>100</v>
      </c>
      <c r="AH810" t="s">
        <v>1977</v>
      </c>
      <c r="AI810" t="s">
        <v>1643</v>
      </c>
      <c r="AJ810" t="s">
        <v>1643</v>
      </c>
      <c r="AL810" t="s">
        <v>1643</v>
      </c>
      <c r="AQ810">
        <v>12</v>
      </c>
      <c r="AR810" t="s">
        <v>1007</v>
      </c>
      <c r="AS810">
        <v>790962</v>
      </c>
      <c r="AT810">
        <v>12</v>
      </c>
      <c r="AU810" t="s">
        <v>234</v>
      </c>
      <c r="AV810" t="s">
        <v>6118</v>
      </c>
      <c r="AW810">
        <v>790962</v>
      </c>
      <c r="AZ810">
        <v>0</v>
      </c>
      <c r="BC810">
        <v>0</v>
      </c>
      <c r="BD810" t="s">
        <v>6119</v>
      </c>
      <c r="BE810" t="s">
        <v>6120</v>
      </c>
      <c r="BF810" t="s">
        <v>6121</v>
      </c>
      <c r="BO810">
        <v>0</v>
      </c>
      <c r="BP810">
        <v>0</v>
      </c>
      <c r="BQ810">
        <v>0</v>
      </c>
      <c r="BR810">
        <v>0</v>
      </c>
      <c r="BS810">
        <v>0</v>
      </c>
      <c r="BT810">
        <v>0</v>
      </c>
      <c r="BU810">
        <v>0</v>
      </c>
      <c r="BV810">
        <v>0</v>
      </c>
      <c r="BW810">
        <v>0</v>
      </c>
      <c r="BX810">
        <v>0</v>
      </c>
      <c r="BY810">
        <v>0</v>
      </c>
      <c r="BZ810">
        <v>0</v>
      </c>
      <c r="CA810">
        <v>0</v>
      </c>
      <c r="CB810">
        <v>0</v>
      </c>
      <c r="CC810">
        <v>0</v>
      </c>
      <c r="CD810">
        <v>1</v>
      </c>
      <c r="CE810">
        <v>1</v>
      </c>
      <c r="CF810">
        <v>0</v>
      </c>
      <c r="CG810">
        <v>1</v>
      </c>
      <c r="CH810">
        <v>0</v>
      </c>
      <c r="CI810">
        <v>0</v>
      </c>
      <c r="CJ810">
        <v>0</v>
      </c>
      <c r="CK810">
        <v>0</v>
      </c>
      <c r="CL810">
        <v>0</v>
      </c>
      <c r="CM810">
        <v>0</v>
      </c>
      <c r="CN810">
        <v>0</v>
      </c>
      <c r="CO810">
        <v>1</v>
      </c>
      <c r="CP810">
        <v>1</v>
      </c>
      <c r="CQ810">
        <v>0</v>
      </c>
    </row>
    <row r="811" spans="1:95" hidden="1">
      <c r="A811" t="s">
        <v>6122</v>
      </c>
      <c r="B811" t="s">
        <v>904</v>
      </c>
      <c r="C811" t="s">
        <v>826</v>
      </c>
      <c r="D811" t="s">
        <v>826</v>
      </c>
      <c r="E811" t="s">
        <v>146</v>
      </c>
      <c r="F811" t="s">
        <v>6123</v>
      </c>
      <c r="G811">
        <v>150</v>
      </c>
      <c r="H811">
        <v>0</v>
      </c>
      <c r="I811">
        <f t="shared" si="12"/>
        <v>0</v>
      </c>
      <c r="J811">
        <v>41.878113599999999</v>
      </c>
      <c r="K811">
        <v>-87.63</v>
      </c>
      <c r="M811" t="s">
        <v>116</v>
      </c>
      <c r="O811" t="s">
        <v>4345</v>
      </c>
      <c r="P811" t="s">
        <v>435</v>
      </c>
      <c r="R811" t="s">
        <v>107</v>
      </c>
      <c r="S811" t="s">
        <v>6124</v>
      </c>
      <c r="T811" t="s">
        <v>6002</v>
      </c>
      <c r="U811" t="s">
        <v>6002</v>
      </c>
      <c r="X811" t="s">
        <v>376</v>
      </c>
      <c r="AC811" t="s">
        <v>95</v>
      </c>
      <c r="AD811" t="s">
        <v>5389</v>
      </c>
      <c r="AE811">
        <v>0</v>
      </c>
      <c r="AH811" t="s">
        <v>5389</v>
      </c>
      <c r="AI811" t="s">
        <v>5389</v>
      </c>
      <c r="AJ811" t="s">
        <v>6125</v>
      </c>
      <c r="AQ811">
        <v>0</v>
      </c>
      <c r="AS811">
        <v>0</v>
      </c>
      <c r="AT811">
        <v>0</v>
      </c>
      <c r="AW811">
        <v>0</v>
      </c>
      <c r="AZ811">
        <v>0</v>
      </c>
      <c r="BC811">
        <v>0</v>
      </c>
      <c r="BO811">
        <v>0</v>
      </c>
      <c r="BP811">
        <v>0</v>
      </c>
      <c r="BQ811">
        <v>0</v>
      </c>
      <c r="BR811">
        <v>0</v>
      </c>
      <c r="BS811">
        <v>0</v>
      </c>
      <c r="BT811">
        <v>0</v>
      </c>
      <c r="BU811">
        <v>0</v>
      </c>
      <c r="BV811">
        <v>0</v>
      </c>
      <c r="BW811">
        <v>0</v>
      </c>
      <c r="BX811">
        <v>0</v>
      </c>
      <c r="BY811">
        <v>1</v>
      </c>
      <c r="BZ811">
        <v>0</v>
      </c>
      <c r="CA811">
        <v>0</v>
      </c>
      <c r="CB811">
        <v>0</v>
      </c>
      <c r="CC811">
        <v>0</v>
      </c>
      <c r="CD811">
        <v>0</v>
      </c>
      <c r="CE811">
        <v>0</v>
      </c>
      <c r="CF811">
        <v>0</v>
      </c>
      <c r="CG811">
        <v>0</v>
      </c>
      <c r="CH811">
        <v>0</v>
      </c>
      <c r="CI811">
        <v>0</v>
      </c>
      <c r="CJ811">
        <v>0</v>
      </c>
      <c r="CK811">
        <v>0</v>
      </c>
      <c r="CL811">
        <v>0</v>
      </c>
      <c r="CM811">
        <v>0</v>
      </c>
      <c r="CN811">
        <v>0</v>
      </c>
      <c r="CO811">
        <v>0</v>
      </c>
      <c r="CP811">
        <v>0</v>
      </c>
      <c r="CQ811">
        <v>0</v>
      </c>
    </row>
    <row r="812" spans="1:95" hidden="1">
      <c r="A812" t="s">
        <v>6126</v>
      </c>
      <c r="B812" t="s">
        <v>904</v>
      </c>
      <c r="C812" t="s">
        <v>1313</v>
      </c>
      <c r="D812" t="s">
        <v>1112</v>
      </c>
      <c r="E812" t="s">
        <v>146</v>
      </c>
      <c r="F812" t="s">
        <v>6127</v>
      </c>
      <c r="G812">
        <v>2000</v>
      </c>
      <c r="H812">
        <v>2</v>
      </c>
      <c r="I812">
        <f t="shared" si="12"/>
        <v>4000</v>
      </c>
      <c r="J812">
        <v>39.050460000000001</v>
      </c>
      <c r="K812">
        <v>121.78</v>
      </c>
      <c r="M812" t="s">
        <v>6128</v>
      </c>
      <c r="O812" t="s">
        <v>6129</v>
      </c>
      <c r="P812" t="s">
        <v>1748</v>
      </c>
      <c r="R812" t="s">
        <v>137</v>
      </c>
      <c r="S812" t="s">
        <v>6130</v>
      </c>
      <c r="T812" t="s">
        <v>6131</v>
      </c>
      <c r="X812" t="s">
        <v>1007</v>
      </c>
      <c r="AB812" t="s">
        <v>6132</v>
      </c>
      <c r="AC812" t="s">
        <v>124</v>
      </c>
      <c r="AD812" t="s">
        <v>6133</v>
      </c>
      <c r="AE812">
        <v>0</v>
      </c>
      <c r="AH812" t="s">
        <v>1752</v>
      </c>
      <c r="AI812" t="s">
        <v>6134</v>
      </c>
      <c r="AL812" t="s">
        <v>6135</v>
      </c>
      <c r="AM812" t="s">
        <v>1752</v>
      </c>
      <c r="AQ812">
        <v>0</v>
      </c>
      <c r="AR812" t="s">
        <v>1007</v>
      </c>
      <c r="AS812">
        <v>0</v>
      </c>
      <c r="AT812">
        <v>0</v>
      </c>
      <c r="AW812">
        <v>0</v>
      </c>
      <c r="AZ812">
        <v>0</v>
      </c>
      <c r="BC812">
        <v>0</v>
      </c>
      <c r="BO812">
        <v>0</v>
      </c>
      <c r="BP812">
        <v>0</v>
      </c>
      <c r="BQ812">
        <v>0</v>
      </c>
      <c r="BR812">
        <v>0</v>
      </c>
      <c r="BS812">
        <v>0</v>
      </c>
      <c r="BT812">
        <v>0</v>
      </c>
      <c r="BU812">
        <v>0</v>
      </c>
      <c r="BV812">
        <v>0</v>
      </c>
      <c r="BW812">
        <v>0</v>
      </c>
      <c r="BX812">
        <v>0</v>
      </c>
      <c r="BY812">
        <v>1</v>
      </c>
      <c r="BZ812">
        <v>0</v>
      </c>
      <c r="CA812">
        <v>0</v>
      </c>
      <c r="CB812">
        <v>0</v>
      </c>
      <c r="CC812">
        <v>0</v>
      </c>
      <c r="CD812">
        <v>0</v>
      </c>
      <c r="CE812">
        <v>1</v>
      </c>
      <c r="CF812">
        <v>0</v>
      </c>
      <c r="CG812">
        <v>1</v>
      </c>
      <c r="CH812">
        <v>0</v>
      </c>
      <c r="CI812">
        <v>0</v>
      </c>
      <c r="CJ812">
        <v>0</v>
      </c>
      <c r="CK812">
        <v>0</v>
      </c>
      <c r="CL812">
        <v>0</v>
      </c>
      <c r="CM812">
        <v>0</v>
      </c>
      <c r="CN812">
        <v>0</v>
      </c>
      <c r="CO812">
        <v>0</v>
      </c>
      <c r="CP812">
        <v>0</v>
      </c>
      <c r="CQ812">
        <v>1</v>
      </c>
    </row>
    <row r="813" spans="1:95" hidden="1">
      <c r="A813" t="s">
        <v>6136</v>
      </c>
      <c r="B813" t="s">
        <v>904</v>
      </c>
      <c r="C813" t="s">
        <v>1313</v>
      </c>
      <c r="D813" t="s">
        <v>1112</v>
      </c>
      <c r="E813" t="s">
        <v>146</v>
      </c>
      <c r="F813" t="s">
        <v>6137</v>
      </c>
      <c r="G813">
        <v>5000</v>
      </c>
      <c r="H813">
        <v>2</v>
      </c>
      <c r="I813">
        <f t="shared" si="12"/>
        <v>10000</v>
      </c>
      <c r="J813">
        <v>41.805864999999997</v>
      </c>
      <c r="K813">
        <v>123.43</v>
      </c>
      <c r="M813" t="s">
        <v>6138</v>
      </c>
      <c r="O813" t="s">
        <v>1747</v>
      </c>
      <c r="P813" t="s">
        <v>1748</v>
      </c>
      <c r="R813" t="s">
        <v>137</v>
      </c>
      <c r="S813" t="s">
        <v>6139</v>
      </c>
      <c r="U813" t="s">
        <v>6140</v>
      </c>
      <c r="X813" t="s">
        <v>1007</v>
      </c>
      <c r="Y813" t="s">
        <v>6141</v>
      </c>
      <c r="AC813" t="s">
        <v>124</v>
      </c>
      <c r="AD813" t="s">
        <v>6142</v>
      </c>
      <c r="AE813">
        <v>0</v>
      </c>
      <c r="AH813" t="s">
        <v>1752</v>
      </c>
      <c r="AL813" t="s">
        <v>6143</v>
      </c>
      <c r="AM813" t="s">
        <v>1752</v>
      </c>
      <c r="AQ813">
        <v>0</v>
      </c>
      <c r="AR813" t="s">
        <v>1007</v>
      </c>
      <c r="AS813">
        <v>0</v>
      </c>
      <c r="AT813">
        <v>0</v>
      </c>
      <c r="AW813">
        <v>0</v>
      </c>
      <c r="AZ813">
        <v>0</v>
      </c>
      <c r="BC813">
        <v>0</v>
      </c>
      <c r="BO813">
        <v>0</v>
      </c>
      <c r="BP813">
        <v>0</v>
      </c>
      <c r="BQ813">
        <v>0</v>
      </c>
      <c r="BR813">
        <v>0</v>
      </c>
      <c r="BS813">
        <v>0</v>
      </c>
      <c r="BT813">
        <v>0</v>
      </c>
      <c r="BU813">
        <v>0</v>
      </c>
      <c r="BV813">
        <v>0</v>
      </c>
      <c r="BW813">
        <v>0</v>
      </c>
      <c r="BX813">
        <v>1</v>
      </c>
      <c r="BY813">
        <v>0</v>
      </c>
      <c r="BZ813">
        <v>0</v>
      </c>
      <c r="CA813">
        <v>0</v>
      </c>
      <c r="CB813">
        <v>0</v>
      </c>
      <c r="CC813">
        <v>0</v>
      </c>
      <c r="CD813">
        <v>0</v>
      </c>
      <c r="CE813">
        <v>1</v>
      </c>
      <c r="CF813">
        <v>0</v>
      </c>
      <c r="CG813">
        <v>1</v>
      </c>
      <c r="CH813">
        <v>0</v>
      </c>
      <c r="CI813">
        <v>0</v>
      </c>
      <c r="CJ813">
        <v>0</v>
      </c>
      <c r="CK813">
        <v>0</v>
      </c>
      <c r="CL813">
        <v>0</v>
      </c>
      <c r="CM813">
        <v>0</v>
      </c>
      <c r="CN813">
        <v>0</v>
      </c>
      <c r="CO813">
        <v>0</v>
      </c>
      <c r="CP813">
        <v>0</v>
      </c>
      <c r="CQ813">
        <v>1</v>
      </c>
    </row>
    <row r="814" spans="1:95" hidden="1">
      <c r="A814" t="s">
        <v>6144</v>
      </c>
      <c r="B814" t="s">
        <v>904</v>
      </c>
      <c r="C814" t="s">
        <v>1313</v>
      </c>
      <c r="D814" t="s">
        <v>1112</v>
      </c>
      <c r="E814" t="s">
        <v>146</v>
      </c>
      <c r="F814" t="s">
        <v>6145</v>
      </c>
      <c r="G814">
        <v>260</v>
      </c>
      <c r="H814">
        <v>2.5</v>
      </c>
      <c r="I814">
        <f t="shared" si="12"/>
        <v>650</v>
      </c>
      <c r="J814">
        <v>52.0302285</v>
      </c>
      <c r="K814">
        <v>8.5299999999999994</v>
      </c>
      <c r="M814" t="s">
        <v>6146</v>
      </c>
      <c r="O814" t="s">
        <v>6147</v>
      </c>
      <c r="P814" t="s">
        <v>6148</v>
      </c>
      <c r="R814" t="s">
        <v>303</v>
      </c>
      <c r="S814" t="s">
        <v>6149</v>
      </c>
      <c r="U814" t="s">
        <v>6150</v>
      </c>
      <c r="X814" t="s">
        <v>1007</v>
      </c>
      <c r="Z814" t="s">
        <v>92</v>
      </c>
      <c r="AB814" t="s">
        <v>6151</v>
      </c>
      <c r="AC814" t="s">
        <v>124</v>
      </c>
      <c r="AD814" t="s">
        <v>6152</v>
      </c>
      <c r="AE814">
        <v>0</v>
      </c>
      <c r="AH814" t="s">
        <v>5621</v>
      </c>
      <c r="AQ814">
        <v>25</v>
      </c>
      <c r="AR814" t="s">
        <v>6153</v>
      </c>
      <c r="AS814">
        <v>0</v>
      </c>
      <c r="AT814">
        <v>0</v>
      </c>
      <c r="AW814">
        <v>0</v>
      </c>
      <c r="AZ814">
        <v>0</v>
      </c>
      <c r="BC814">
        <v>0</v>
      </c>
      <c r="BO814">
        <v>0</v>
      </c>
      <c r="BP814">
        <v>0</v>
      </c>
      <c r="BQ814">
        <v>0</v>
      </c>
      <c r="BR814">
        <v>0</v>
      </c>
      <c r="BS814">
        <v>0</v>
      </c>
      <c r="BT814">
        <v>0</v>
      </c>
      <c r="BU814">
        <v>0</v>
      </c>
      <c r="BV814">
        <v>0</v>
      </c>
      <c r="BW814">
        <v>0</v>
      </c>
      <c r="BX814">
        <v>0</v>
      </c>
      <c r="BY814">
        <v>0</v>
      </c>
      <c r="BZ814">
        <v>1</v>
      </c>
      <c r="CA814">
        <v>0</v>
      </c>
      <c r="CB814">
        <v>1</v>
      </c>
      <c r="CC814">
        <v>0</v>
      </c>
      <c r="CD814">
        <v>0</v>
      </c>
      <c r="CE814">
        <v>1</v>
      </c>
      <c r="CF814">
        <v>0</v>
      </c>
      <c r="CG814">
        <v>0</v>
      </c>
      <c r="CH814">
        <v>0</v>
      </c>
      <c r="CI814">
        <v>0</v>
      </c>
      <c r="CJ814">
        <v>0</v>
      </c>
      <c r="CK814">
        <v>0</v>
      </c>
      <c r="CL814">
        <v>0</v>
      </c>
      <c r="CM814">
        <v>0</v>
      </c>
      <c r="CN814">
        <v>0</v>
      </c>
      <c r="CO814">
        <v>0</v>
      </c>
      <c r="CP814">
        <v>0</v>
      </c>
      <c r="CQ814">
        <v>0</v>
      </c>
    </row>
    <row r="815" spans="1:95" hidden="1">
      <c r="A815" t="s">
        <v>6154</v>
      </c>
      <c r="B815" t="s">
        <v>904</v>
      </c>
      <c r="C815" t="s">
        <v>904</v>
      </c>
      <c r="D815" t="s">
        <v>826</v>
      </c>
      <c r="E815" t="s">
        <v>132</v>
      </c>
      <c r="F815" t="s">
        <v>6155</v>
      </c>
      <c r="G815">
        <v>100000</v>
      </c>
      <c r="H815">
        <v>4</v>
      </c>
      <c r="I815">
        <f t="shared" si="12"/>
        <v>400000</v>
      </c>
      <c r="J815">
        <v>33.770050400000002</v>
      </c>
      <c r="K815">
        <v>-118.19</v>
      </c>
      <c r="M815" t="s">
        <v>1216</v>
      </c>
      <c r="N815" t="s">
        <v>6156</v>
      </c>
      <c r="O815" t="s">
        <v>4317</v>
      </c>
      <c r="P815" t="s">
        <v>214</v>
      </c>
      <c r="R815" t="s">
        <v>107</v>
      </c>
      <c r="S815" t="s">
        <v>6157</v>
      </c>
      <c r="T815" t="s">
        <v>6158</v>
      </c>
      <c r="X815" t="s">
        <v>218</v>
      </c>
      <c r="Y815" t="s">
        <v>322</v>
      </c>
      <c r="Z815" t="s">
        <v>92</v>
      </c>
      <c r="AB815" t="s">
        <v>6156</v>
      </c>
      <c r="AC815" t="s">
        <v>95</v>
      </c>
      <c r="AD815" t="s">
        <v>6159</v>
      </c>
      <c r="AE815">
        <v>0</v>
      </c>
      <c r="AH815" t="s">
        <v>3862</v>
      </c>
      <c r="AL815" t="s">
        <v>3862</v>
      </c>
      <c r="AQ815">
        <v>0</v>
      </c>
      <c r="AR815" t="s">
        <v>6160</v>
      </c>
      <c r="AS815">
        <v>0</v>
      </c>
      <c r="AT815">
        <v>0</v>
      </c>
      <c r="AW815">
        <v>0</v>
      </c>
      <c r="AZ815">
        <v>0</v>
      </c>
      <c r="BC815">
        <v>0</v>
      </c>
      <c r="BO815">
        <v>0</v>
      </c>
      <c r="BP815">
        <v>0</v>
      </c>
      <c r="BQ815">
        <v>0</v>
      </c>
      <c r="BR815">
        <v>0</v>
      </c>
      <c r="BS815">
        <v>0</v>
      </c>
      <c r="BT815">
        <v>0</v>
      </c>
      <c r="BU815">
        <v>0</v>
      </c>
      <c r="BV815">
        <v>1</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0</v>
      </c>
    </row>
    <row r="816" spans="1:95" hidden="1">
      <c r="A816" t="s">
        <v>6161</v>
      </c>
      <c r="B816" t="s">
        <v>904</v>
      </c>
      <c r="C816" t="s">
        <v>826</v>
      </c>
      <c r="D816" t="s">
        <v>1538</v>
      </c>
      <c r="E816" t="s">
        <v>146</v>
      </c>
      <c r="F816" t="s">
        <v>6162</v>
      </c>
      <c r="G816">
        <v>100</v>
      </c>
      <c r="H816">
        <v>1</v>
      </c>
      <c r="I816">
        <f t="shared" si="12"/>
        <v>100</v>
      </c>
      <c r="J816">
        <v>35</v>
      </c>
      <c r="K816">
        <v>-79</v>
      </c>
      <c r="M816" t="s">
        <v>6163</v>
      </c>
      <c r="O816" t="s">
        <v>6164</v>
      </c>
      <c r="P816" t="s">
        <v>2340</v>
      </c>
      <c r="R816" t="s">
        <v>107</v>
      </c>
      <c r="S816" t="s">
        <v>6165</v>
      </c>
      <c r="T816" t="s">
        <v>2068</v>
      </c>
      <c r="X816" t="s">
        <v>376</v>
      </c>
      <c r="Y816" t="s">
        <v>6166</v>
      </c>
      <c r="Z816" t="s">
        <v>307</v>
      </c>
      <c r="AA816" t="s">
        <v>164</v>
      </c>
      <c r="AB816" t="s">
        <v>6167</v>
      </c>
      <c r="AC816" t="s">
        <v>124</v>
      </c>
      <c r="AD816" t="s">
        <v>6168</v>
      </c>
      <c r="AE816">
        <v>0</v>
      </c>
      <c r="AH816" t="s">
        <v>6169</v>
      </c>
      <c r="AJ816" t="s">
        <v>6107</v>
      </c>
      <c r="AK816" t="s">
        <v>6107</v>
      </c>
      <c r="AL816" t="s">
        <v>6107</v>
      </c>
      <c r="AQ816">
        <v>3</v>
      </c>
      <c r="AR816" t="s">
        <v>1007</v>
      </c>
      <c r="AS816">
        <v>0</v>
      </c>
      <c r="AT816">
        <v>0</v>
      </c>
      <c r="AU816" t="s">
        <v>6170</v>
      </c>
      <c r="AW816">
        <v>0</v>
      </c>
      <c r="AZ816">
        <v>0</v>
      </c>
      <c r="BC816">
        <v>0</v>
      </c>
      <c r="BO816">
        <v>0</v>
      </c>
      <c r="BP816">
        <v>0</v>
      </c>
      <c r="BQ816">
        <v>0</v>
      </c>
      <c r="BR816">
        <v>0</v>
      </c>
      <c r="BS816">
        <v>0</v>
      </c>
      <c r="BT816">
        <v>1</v>
      </c>
      <c r="BU816">
        <v>0</v>
      </c>
      <c r="BV816">
        <v>0</v>
      </c>
      <c r="BW816">
        <v>0</v>
      </c>
      <c r="BX816">
        <v>0</v>
      </c>
      <c r="BY816">
        <v>1</v>
      </c>
      <c r="BZ816">
        <v>0</v>
      </c>
      <c r="CA816">
        <v>0</v>
      </c>
      <c r="CB816">
        <v>0</v>
      </c>
      <c r="CC816">
        <v>0</v>
      </c>
      <c r="CD816">
        <v>0</v>
      </c>
      <c r="CE816">
        <v>0</v>
      </c>
      <c r="CF816">
        <v>0</v>
      </c>
      <c r="CG816">
        <v>1</v>
      </c>
      <c r="CH816">
        <v>0</v>
      </c>
      <c r="CI816">
        <v>1</v>
      </c>
      <c r="CJ816">
        <v>0</v>
      </c>
      <c r="CK816">
        <v>0</v>
      </c>
      <c r="CL816">
        <v>0</v>
      </c>
      <c r="CM816">
        <v>0</v>
      </c>
      <c r="CN816">
        <v>0</v>
      </c>
      <c r="CO816">
        <v>0</v>
      </c>
      <c r="CP816">
        <v>0</v>
      </c>
      <c r="CQ816">
        <v>0</v>
      </c>
    </row>
    <row r="817" spans="1:95" hidden="1">
      <c r="A817" t="s">
        <v>6171</v>
      </c>
      <c r="B817" t="s">
        <v>904</v>
      </c>
      <c r="C817" t="s">
        <v>905</v>
      </c>
      <c r="D817" t="s">
        <v>906</v>
      </c>
      <c r="E817" t="s">
        <v>146</v>
      </c>
      <c r="F817" t="s">
        <v>6172</v>
      </c>
      <c r="G817">
        <v>1500</v>
      </c>
      <c r="H817">
        <v>0.67</v>
      </c>
      <c r="I817">
        <f t="shared" si="12"/>
        <v>1005.0000000000001</v>
      </c>
      <c r="J817">
        <v>53.204087000000001</v>
      </c>
      <c r="K817">
        <v>12.5</v>
      </c>
      <c r="M817" t="s">
        <v>116</v>
      </c>
      <c r="O817" t="s">
        <v>6173</v>
      </c>
      <c r="P817" t="s">
        <v>4430</v>
      </c>
      <c r="R817" t="s">
        <v>303</v>
      </c>
      <c r="S817" t="s">
        <v>6174</v>
      </c>
      <c r="T817" t="s">
        <v>1167</v>
      </c>
      <c r="X817" t="s">
        <v>1007</v>
      </c>
      <c r="AB817" t="s">
        <v>6175</v>
      </c>
      <c r="AC817" t="s">
        <v>124</v>
      </c>
      <c r="AD817" t="s">
        <v>6176</v>
      </c>
      <c r="AE817">
        <v>0</v>
      </c>
      <c r="AH817" t="s">
        <v>6177</v>
      </c>
      <c r="AI817" t="s">
        <v>6178</v>
      </c>
      <c r="AJ817" t="s">
        <v>6179</v>
      </c>
      <c r="AK817" t="s">
        <v>6176</v>
      </c>
      <c r="AL817" t="s">
        <v>6176</v>
      </c>
      <c r="AM817" t="s">
        <v>6176</v>
      </c>
      <c r="AQ817">
        <v>15</v>
      </c>
      <c r="AR817" t="s">
        <v>1007</v>
      </c>
      <c r="AS817">
        <v>0</v>
      </c>
      <c r="AT817">
        <v>0</v>
      </c>
      <c r="AW817">
        <v>0</v>
      </c>
      <c r="AZ817">
        <v>0</v>
      </c>
      <c r="BC817">
        <v>0</v>
      </c>
      <c r="BD817" t="s">
        <v>6180</v>
      </c>
      <c r="BE817" t="s">
        <v>6181</v>
      </c>
      <c r="BF817" t="s">
        <v>6182</v>
      </c>
      <c r="BO817">
        <v>0</v>
      </c>
      <c r="BP817">
        <v>0</v>
      </c>
      <c r="BQ817">
        <v>0</v>
      </c>
      <c r="BR817">
        <v>0</v>
      </c>
      <c r="BS817">
        <v>0</v>
      </c>
      <c r="BT817">
        <v>0</v>
      </c>
      <c r="BU817">
        <v>0</v>
      </c>
      <c r="BV817">
        <v>0</v>
      </c>
      <c r="BW817">
        <v>0</v>
      </c>
      <c r="BX817">
        <v>0</v>
      </c>
      <c r="BY817">
        <v>1</v>
      </c>
      <c r="BZ817">
        <v>0</v>
      </c>
      <c r="CA817">
        <v>0</v>
      </c>
      <c r="CB817">
        <v>0</v>
      </c>
      <c r="CC817">
        <v>0</v>
      </c>
      <c r="CD817">
        <v>0</v>
      </c>
      <c r="CE817">
        <v>0</v>
      </c>
      <c r="CF817">
        <v>0</v>
      </c>
      <c r="CG817">
        <v>0</v>
      </c>
      <c r="CH817">
        <v>0</v>
      </c>
      <c r="CI817">
        <v>0</v>
      </c>
      <c r="CJ817">
        <v>0</v>
      </c>
      <c r="CK817">
        <v>0</v>
      </c>
      <c r="CL817">
        <v>0</v>
      </c>
      <c r="CM817">
        <v>0</v>
      </c>
      <c r="CN817">
        <v>0</v>
      </c>
      <c r="CO817">
        <v>0</v>
      </c>
      <c r="CP817">
        <v>0</v>
      </c>
      <c r="CQ817">
        <v>0</v>
      </c>
    </row>
    <row r="818" spans="1:95" hidden="1">
      <c r="A818" t="s">
        <v>6183</v>
      </c>
      <c r="B818" t="s">
        <v>904</v>
      </c>
      <c r="C818" t="s">
        <v>826</v>
      </c>
      <c r="D818" t="s">
        <v>826</v>
      </c>
      <c r="E818" t="s">
        <v>146</v>
      </c>
      <c r="F818" t="s">
        <v>6184</v>
      </c>
      <c r="G818">
        <v>60</v>
      </c>
      <c r="H818">
        <v>1.67</v>
      </c>
      <c r="I818">
        <f t="shared" si="12"/>
        <v>100.19999999999999</v>
      </c>
      <c r="J818">
        <v>32.8753618</v>
      </c>
      <c r="K818">
        <v>-117.239999999999</v>
      </c>
      <c r="M818" t="s">
        <v>6185</v>
      </c>
      <c r="N818" t="s">
        <v>6186</v>
      </c>
      <c r="O818" t="s">
        <v>329</v>
      </c>
      <c r="P818" t="s">
        <v>214</v>
      </c>
      <c r="Q818">
        <v>92093</v>
      </c>
      <c r="R818" t="s">
        <v>107</v>
      </c>
      <c r="S818" t="s">
        <v>6187</v>
      </c>
      <c r="T818" t="s">
        <v>1619</v>
      </c>
      <c r="U818" t="s">
        <v>1345</v>
      </c>
      <c r="V818" t="s">
        <v>6188</v>
      </c>
      <c r="X818" t="s">
        <v>218</v>
      </c>
      <c r="Y818" t="s">
        <v>1881</v>
      </c>
      <c r="Z818" t="s">
        <v>92</v>
      </c>
      <c r="AA818" t="s">
        <v>93</v>
      </c>
      <c r="AB818" t="s">
        <v>6189</v>
      </c>
      <c r="AC818" t="s">
        <v>95</v>
      </c>
      <c r="AD818" t="s">
        <v>6190</v>
      </c>
      <c r="AE818">
        <v>0</v>
      </c>
      <c r="AF818" t="s">
        <v>6191</v>
      </c>
      <c r="AH818" t="s">
        <v>6192</v>
      </c>
      <c r="AI818" t="s">
        <v>6193</v>
      </c>
      <c r="AJ818" t="s">
        <v>6194</v>
      </c>
      <c r="AL818" t="s">
        <v>6195</v>
      </c>
      <c r="AM818" t="s">
        <v>6196</v>
      </c>
      <c r="AQ818">
        <v>0</v>
      </c>
      <c r="AR818" t="s">
        <v>6197</v>
      </c>
      <c r="AS818">
        <v>0</v>
      </c>
      <c r="AT818">
        <v>0</v>
      </c>
      <c r="AW818">
        <v>0</v>
      </c>
      <c r="AZ818">
        <v>0</v>
      </c>
      <c r="BC818">
        <v>0</v>
      </c>
      <c r="BO818">
        <v>0</v>
      </c>
      <c r="BP818">
        <v>0</v>
      </c>
      <c r="BQ818">
        <v>0</v>
      </c>
      <c r="BR818">
        <v>0</v>
      </c>
      <c r="BS818">
        <v>1</v>
      </c>
      <c r="BT818">
        <v>0</v>
      </c>
      <c r="BU818">
        <v>0</v>
      </c>
      <c r="BV818">
        <v>0</v>
      </c>
      <c r="BW818">
        <v>0</v>
      </c>
      <c r="BX818">
        <v>0</v>
      </c>
      <c r="BY818">
        <v>0</v>
      </c>
      <c r="BZ818">
        <v>0</v>
      </c>
      <c r="CA818">
        <v>0</v>
      </c>
      <c r="CB818">
        <v>0</v>
      </c>
      <c r="CC818">
        <v>0</v>
      </c>
      <c r="CD818">
        <v>1</v>
      </c>
      <c r="CE818">
        <v>0</v>
      </c>
      <c r="CF818">
        <v>0</v>
      </c>
      <c r="CG818">
        <v>1</v>
      </c>
      <c r="CH818">
        <v>0</v>
      </c>
      <c r="CI818">
        <v>0</v>
      </c>
      <c r="CJ818">
        <v>1</v>
      </c>
      <c r="CK818">
        <v>0</v>
      </c>
      <c r="CL818">
        <v>0</v>
      </c>
      <c r="CM818">
        <v>0</v>
      </c>
      <c r="CN818">
        <v>0</v>
      </c>
      <c r="CO818">
        <v>0</v>
      </c>
      <c r="CP818">
        <v>1</v>
      </c>
      <c r="CQ818">
        <v>0</v>
      </c>
    </row>
    <row r="819" spans="1:95" hidden="1">
      <c r="A819" t="s">
        <v>6198</v>
      </c>
      <c r="B819" t="s">
        <v>999</v>
      </c>
      <c r="C819" t="s">
        <v>1144</v>
      </c>
      <c r="D819" t="s">
        <v>1144</v>
      </c>
      <c r="E819" t="s">
        <v>146</v>
      </c>
      <c r="F819" t="s">
        <v>6199</v>
      </c>
      <c r="G819">
        <v>2000</v>
      </c>
      <c r="H819">
        <v>0</v>
      </c>
      <c r="I819">
        <f t="shared" si="12"/>
        <v>0</v>
      </c>
      <c r="J819">
        <v>40.714847599999899</v>
      </c>
      <c r="K819">
        <v>-74.010000000000005</v>
      </c>
      <c r="M819" t="s">
        <v>1198</v>
      </c>
      <c r="N819" t="s">
        <v>6200</v>
      </c>
      <c r="O819" t="s">
        <v>817</v>
      </c>
      <c r="P819" t="s">
        <v>817</v>
      </c>
      <c r="R819" t="s">
        <v>107</v>
      </c>
      <c r="S819" t="s">
        <v>6201</v>
      </c>
      <c r="V819" t="s">
        <v>6202</v>
      </c>
      <c r="X819" t="s">
        <v>819</v>
      </c>
      <c r="Z819" t="s">
        <v>92</v>
      </c>
      <c r="AA819" t="s">
        <v>93</v>
      </c>
      <c r="AC819" t="s">
        <v>124</v>
      </c>
      <c r="AD819" t="s">
        <v>6203</v>
      </c>
      <c r="AE819">
        <v>0</v>
      </c>
      <c r="AH819" t="s">
        <v>6204</v>
      </c>
      <c r="AQ819">
        <v>0</v>
      </c>
      <c r="AR819" t="s">
        <v>1007</v>
      </c>
      <c r="AS819">
        <v>0</v>
      </c>
      <c r="AT819">
        <v>0</v>
      </c>
      <c r="AW819">
        <v>0</v>
      </c>
      <c r="AZ819">
        <v>0</v>
      </c>
      <c r="BC819">
        <v>0</v>
      </c>
      <c r="BO819">
        <v>0</v>
      </c>
      <c r="BP819">
        <v>0</v>
      </c>
      <c r="BQ819">
        <v>0</v>
      </c>
      <c r="BR819">
        <v>0</v>
      </c>
      <c r="BS819">
        <v>1</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row>
    <row r="820" spans="1:95" hidden="1">
      <c r="A820" t="s">
        <v>6205</v>
      </c>
      <c r="B820" t="s">
        <v>904</v>
      </c>
      <c r="C820" t="s">
        <v>826</v>
      </c>
      <c r="D820" t="s">
        <v>826</v>
      </c>
      <c r="E820" t="s">
        <v>146</v>
      </c>
      <c r="F820" t="s">
        <v>6206</v>
      </c>
      <c r="G820">
        <v>30</v>
      </c>
      <c r="H820">
        <v>2.67</v>
      </c>
      <c r="I820">
        <f t="shared" si="12"/>
        <v>80.099999999999994</v>
      </c>
      <c r="J820">
        <v>33.107253999999898</v>
      </c>
      <c r="K820">
        <v>-117.12</v>
      </c>
      <c r="M820" t="s">
        <v>4367</v>
      </c>
      <c r="N820" t="s">
        <v>6207</v>
      </c>
      <c r="O820" t="s">
        <v>1549</v>
      </c>
      <c r="P820" t="s">
        <v>214</v>
      </c>
      <c r="R820" t="s">
        <v>107</v>
      </c>
      <c r="S820" t="s">
        <v>6208</v>
      </c>
      <c r="U820" t="s">
        <v>6209</v>
      </c>
      <c r="X820" t="s">
        <v>218</v>
      </c>
      <c r="Y820" t="s">
        <v>6210</v>
      </c>
      <c r="Z820" t="s">
        <v>92</v>
      </c>
      <c r="AA820" t="s">
        <v>93</v>
      </c>
      <c r="AC820" t="s">
        <v>124</v>
      </c>
      <c r="AD820" t="s">
        <v>6211</v>
      </c>
      <c r="AE820">
        <v>0</v>
      </c>
      <c r="AH820" t="s">
        <v>4415</v>
      </c>
      <c r="AI820" t="s">
        <v>6212</v>
      </c>
      <c r="AJ820" t="s">
        <v>6211</v>
      </c>
      <c r="AQ820">
        <v>0</v>
      </c>
      <c r="AR820" t="s">
        <v>1007</v>
      </c>
      <c r="AS820">
        <v>0</v>
      </c>
      <c r="AT820">
        <v>0</v>
      </c>
      <c r="AW820">
        <v>0</v>
      </c>
      <c r="AZ820">
        <v>0</v>
      </c>
      <c r="BC820">
        <v>0</v>
      </c>
      <c r="BO820">
        <v>0</v>
      </c>
      <c r="BP820">
        <v>0</v>
      </c>
      <c r="BQ820">
        <v>0</v>
      </c>
      <c r="BR820">
        <v>0</v>
      </c>
      <c r="BS820">
        <v>1</v>
      </c>
      <c r="BT820">
        <v>1</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row>
    <row r="821" spans="1:95" hidden="1">
      <c r="A821" t="s">
        <v>6213</v>
      </c>
      <c r="B821" t="s">
        <v>904</v>
      </c>
      <c r="C821" t="s">
        <v>826</v>
      </c>
      <c r="D821" t="s">
        <v>826</v>
      </c>
      <c r="E821" t="s">
        <v>146</v>
      </c>
      <c r="F821" t="s">
        <v>6214</v>
      </c>
      <c r="G821">
        <v>950</v>
      </c>
      <c r="H821">
        <v>1</v>
      </c>
      <c r="I821">
        <f t="shared" si="12"/>
        <v>950</v>
      </c>
      <c r="J821">
        <v>40.882907199999899</v>
      </c>
      <c r="K821">
        <v>-123.98</v>
      </c>
      <c r="M821" t="s">
        <v>4839</v>
      </c>
      <c r="O821" t="s">
        <v>6215</v>
      </c>
      <c r="P821" t="s">
        <v>214</v>
      </c>
      <c r="R821" t="s">
        <v>107</v>
      </c>
      <c r="S821" t="s">
        <v>6216</v>
      </c>
      <c r="T821" t="s">
        <v>4647</v>
      </c>
      <c r="U821" t="s">
        <v>4220</v>
      </c>
      <c r="X821" t="s">
        <v>218</v>
      </c>
      <c r="Y821" t="s">
        <v>219</v>
      </c>
      <c r="Z821" t="s">
        <v>92</v>
      </c>
      <c r="AA821" t="s">
        <v>93</v>
      </c>
      <c r="AB821" t="s">
        <v>6217</v>
      </c>
      <c r="AC821" t="s">
        <v>124</v>
      </c>
      <c r="AD821" t="s">
        <v>6218</v>
      </c>
      <c r="AE821">
        <v>0</v>
      </c>
      <c r="AJ821" t="s">
        <v>2406</v>
      </c>
      <c r="AM821" t="s">
        <v>6219</v>
      </c>
      <c r="AQ821">
        <v>0</v>
      </c>
      <c r="AS821">
        <v>0</v>
      </c>
      <c r="AT821">
        <v>0</v>
      </c>
      <c r="AU821" t="s">
        <v>296</v>
      </c>
      <c r="AV821" t="s">
        <v>6220</v>
      </c>
      <c r="AW821">
        <v>5000000</v>
      </c>
      <c r="AZ821">
        <v>0</v>
      </c>
      <c r="BC821">
        <v>0</v>
      </c>
      <c r="BD821" t="s">
        <v>6221</v>
      </c>
      <c r="BE821" t="s">
        <v>6222</v>
      </c>
      <c r="BF821" t="s">
        <v>6223</v>
      </c>
      <c r="BO821">
        <v>0</v>
      </c>
      <c r="BP821">
        <v>0</v>
      </c>
      <c r="BQ821">
        <v>0</v>
      </c>
      <c r="BR821">
        <v>0</v>
      </c>
      <c r="BS821">
        <v>0</v>
      </c>
      <c r="BT821">
        <v>0</v>
      </c>
      <c r="BU821">
        <v>0</v>
      </c>
      <c r="BV821">
        <v>0</v>
      </c>
      <c r="BW821">
        <v>0</v>
      </c>
      <c r="BX821">
        <v>0</v>
      </c>
      <c r="BY821">
        <v>0</v>
      </c>
      <c r="BZ821">
        <v>0</v>
      </c>
      <c r="CA821">
        <v>0</v>
      </c>
      <c r="CB821">
        <v>0</v>
      </c>
      <c r="CC821">
        <v>1</v>
      </c>
      <c r="CD821">
        <v>0</v>
      </c>
      <c r="CE821">
        <v>0</v>
      </c>
      <c r="CF821">
        <v>0</v>
      </c>
      <c r="CG821">
        <v>0</v>
      </c>
      <c r="CH821">
        <v>0</v>
      </c>
      <c r="CI821">
        <v>1</v>
      </c>
      <c r="CJ821">
        <v>0</v>
      </c>
      <c r="CK821">
        <v>0</v>
      </c>
      <c r="CL821">
        <v>0</v>
      </c>
      <c r="CM821">
        <v>0</v>
      </c>
      <c r="CN821">
        <v>0</v>
      </c>
      <c r="CO821">
        <v>0</v>
      </c>
      <c r="CP821">
        <v>0</v>
      </c>
      <c r="CQ821">
        <v>0</v>
      </c>
    </row>
    <row r="822" spans="1:95" hidden="1">
      <c r="A822" t="s">
        <v>6224</v>
      </c>
      <c r="B822" t="s">
        <v>904</v>
      </c>
      <c r="C822" t="s">
        <v>904</v>
      </c>
      <c r="D822" t="s">
        <v>826</v>
      </c>
      <c r="E822" t="s">
        <v>719</v>
      </c>
      <c r="F822" t="s">
        <v>6225</v>
      </c>
      <c r="G822">
        <v>10000</v>
      </c>
      <c r="H822">
        <v>2</v>
      </c>
      <c r="I822">
        <f t="shared" si="12"/>
        <v>20000</v>
      </c>
      <c r="J822">
        <v>38.425947299999898</v>
      </c>
      <c r="K822">
        <v>-122.829999999999</v>
      </c>
      <c r="M822" t="s">
        <v>4070</v>
      </c>
      <c r="N822" t="s">
        <v>6226</v>
      </c>
      <c r="O822" t="s">
        <v>6227</v>
      </c>
      <c r="P822" t="s">
        <v>214</v>
      </c>
      <c r="Q822">
        <v>95472</v>
      </c>
      <c r="R822" t="s">
        <v>107</v>
      </c>
      <c r="S822" t="s">
        <v>4978</v>
      </c>
      <c r="T822" t="s">
        <v>4979</v>
      </c>
      <c r="X822" t="s">
        <v>218</v>
      </c>
      <c r="Y822" t="s">
        <v>219</v>
      </c>
      <c r="Z822" t="s">
        <v>92</v>
      </c>
      <c r="AA822" t="s">
        <v>93</v>
      </c>
      <c r="AC822" t="s">
        <v>112</v>
      </c>
      <c r="AD822" t="s">
        <v>4981</v>
      </c>
      <c r="AE822">
        <v>0</v>
      </c>
      <c r="AQ822">
        <v>0</v>
      </c>
      <c r="AS822">
        <v>0</v>
      </c>
      <c r="AT822">
        <v>0</v>
      </c>
      <c r="AW822">
        <v>0</v>
      </c>
      <c r="AZ822">
        <v>0</v>
      </c>
      <c r="BC822">
        <v>0</v>
      </c>
      <c r="BO822">
        <v>0</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1</v>
      </c>
      <c r="CK822">
        <v>0</v>
      </c>
      <c r="CL822">
        <v>0</v>
      </c>
      <c r="CM822">
        <v>0</v>
      </c>
      <c r="CN822">
        <v>0</v>
      </c>
      <c r="CO822">
        <v>0</v>
      </c>
      <c r="CP822">
        <v>0</v>
      </c>
      <c r="CQ822">
        <v>0</v>
      </c>
    </row>
    <row r="823" spans="1:95" hidden="1">
      <c r="A823" t="s">
        <v>6228</v>
      </c>
      <c r="B823" t="s">
        <v>904</v>
      </c>
      <c r="C823" t="s">
        <v>904</v>
      </c>
      <c r="D823" t="s">
        <v>826</v>
      </c>
      <c r="E823" t="s">
        <v>719</v>
      </c>
      <c r="F823" t="s">
        <v>6229</v>
      </c>
      <c r="G823">
        <v>1000</v>
      </c>
      <c r="H823">
        <v>2</v>
      </c>
      <c r="I823">
        <f t="shared" si="12"/>
        <v>2000</v>
      </c>
      <c r="J823">
        <v>36.678393800000002</v>
      </c>
      <c r="K823">
        <v>-119.93</v>
      </c>
      <c r="M823" t="s">
        <v>4070</v>
      </c>
      <c r="O823" t="s">
        <v>213</v>
      </c>
      <c r="P823" t="s">
        <v>214</v>
      </c>
      <c r="Q823">
        <v>93706</v>
      </c>
      <c r="R823" t="s">
        <v>107</v>
      </c>
      <c r="S823" t="s">
        <v>4978</v>
      </c>
      <c r="T823" t="s">
        <v>4979</v>
      </c>
      <c r="X823" t="s">
        <v>218</v>
      </c>
      <c r="Y823" t="s">
        <v>219</v>
      </c>
      <c r="Z823" t="s">
        <v>92</v>
      </c>
      <c r="AA823" t="s">
        <v>518</v>
      </c>
      <c r="AC823" t="s">
        <v>112</v>
      </c>
      <c r="AD823" t="s">
        <v>4981</v>
      </c>
      <c r="AE823">
        <v>0</v>
      </c>
      <c r="AQ823">
        <v>10</v>
      </c>
      <c r="AS823">
        <v>0</v>
      </c>
      <c r="AT823">
        <v>0</v>
      </c>
      <c r="AW823">
        <v>0</v>
      </c>
      <c r="AZ823">
        <v>0</v>
      </c>
      <c r="BC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1</v>
      </c>
      <c r="CK823">
        <v>0</v>
      </c>
      <c r="CL823">
        <v>0</v>
      </c>
      <c r="CM823">
        <v>0</v>
      </c>
      <c r="CN823">
        <v>0</v>
      </c>
      <c r="CO823">
        <v>0</v>
      </c>
      <c r="CP823">
        <v>0</v>
      </c>
      <c r="CQ823">
        <v>0</v>
      </c>
    </row>
    <row r="824" spans="1:95" hidden="1">
      <c r="A824" t="s">
        <v>6230</v>
      </c>
      <c r="B824" t="s">
        <v>904</v>
      </c>
      <c r="C824" t="s">
        <v>904</v>
      </c>
      <c r="D824" t="s">
        <v>826</v>
      </c>
      <c r="E824" t="s">
        <v>719</v>
      </c>
      <c r="F824" t="s">
        <v>6231</v>
      </c>
      <c r="G824">
        <v>1000</v>
      </c>
      <c r="H824">
        <v>2</v>
      </c>
      <c r="I824">
        <f t="shared" si="12"/>
        <v>2000</v>
      </c>
      <c r="J824">
        <v>39.258288999999898</v>
      </c>
      <c r="K824">
        <v>-123.219999999999</v>
      </c>
      <c r="M824" t="s">
        <v>4070</v>
      </c>
      <c r="O824" t="s">
        <v>6232</v>
      </c>
      <c r="P824" t="s">
        <v>214</v>
      </c>
      <c r="Q824">
        <v>95472</v>
      </c>
      <c r="R824" t="s">
        <v>107</v>
      </c>
      <c r="S824" t="s">
        <v>4978</v>
      </c>
      <c r="T824" t="s">
        <v>4979</v>
      </c>
      <c r="X824" t="s">
        <v>218</v>
      </c>
      <c r="Y824" t="s">
        <v>219</v>
      </c>
      <c r="Z824" t="s">
        <v>92</v>
      </c>
      <c r="AA824" t="s">
        <v>518</v>
      </c>
      <c r="AC824" t="s">
        <v>112</v>
      </c>
      <c r="AD824" t="s">
        <v>4981</v>
      </c>
      <c r="AE824">
        <v>0</v>
      </c>
      <c r="AL824" t="s">
        <v>5554</v>
      </c>
      <c r="AQ824">
        <v>10</v>
      </c>
      <c r="AS824">
        <v>0</v>
      </c>
      <c r="AT824">
        <v>0</v>
      </c>
      <c r="AW824">
        <v>0</v>
      </c>
      <c r="AZ824">
        <v>0</v>
      </c>
      <c r="BC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1</v>
      </c>
      <c r="CK824">
        <v>0</v>
      </c>
      <c r="CL824">
        <v>0</v>
      </c>
      <c r="CM824">
        <v>0</v>
      </c>
      <c r="CN824">
        <v>0</v>
      </c>
      <c r="CO824">
        <v>0</v>
      </c>
      <c r="CP824">
        <v>0</v>
      </c>
      <c r="CQ824">
        <v>0</v>
      </c>
    </row>
    <row r="825" spans="1:95" hidden="1">
      <c r="A825" t="s">
        <v>6233</v>
      </c>
      <c r="B825" t="s">
        <v>904</v>
      </c>
      <c r="C825" t="s">
        <v>1331</v>
      </c>
      <c r="D825" t="s">
        <v>1331</v>
      </c>
      <c r="E825" t="s">
        <v>146</v>
      </c>
      <c r="F825" t="s">
        <v>6234</v>
      </c>
      <c r="G825">
        <v>1400</v>
      </c>
      <c r="H825">
        <v>0</v>
      </c>
      <c r="I825">
        <f t="shared" si="12"/>
        <v>0</v>
      </c>
      <c r="J825">
        <v>36.3513831</v>
      </c>
      <c r="K825">
        <v>127.39</v>
      </c>
      <c r="M825" t="s">
        <v>6235</v>
      </c>
      <c r="N825" t="s">
        <v>6236</v>
      </c>
      <c r="O825" t="s">
        <v>6237</v>
      </c>
      <c r="P825" t="s">
        <v>6238</v>
      </c>
      <c r="R825" t="s">
        <v>1364</v>
      </c>
      <c r="S825" t="s">
        <v>1852</v>
      </c>
      <c r="U825" t="s">
        <v>2330</v>
      </c>
      <c r="V825" t="s">
        <v>2330</v>
      </c>
      <c r="X825" t="s">
        <v>1007</v>
      </c>
      <c r="Y825" t="s">
        <v>1854</v>
      </c>
      <c r="Z825" t="s">
        <v>123</v>
      </c>
      <c r="AC825" t="s">
        <v>124</v>
      </c>
      <c r="AD825" t="s">
        <v>6239</v>
      </c>
      <c r="AE825">
        <v>0</v>
      </c>
      <c r="AH825" t="s">
        <v>1655</v>
      </c>
      <c r="AI825" t="s">
        <v>1856</v>
      </c>
      <c r="AJ825" t="s">
        <v>1856</v>
      </c>
      <c r="AL825" t="s">
        <v>1856</v>
      </c>
      <c r="AQ825">
        <v>0</v>
      </c>
      <c r="AR825" t="s">
        <v>1007</v>
      </c>
      <c r="AS825">
        <v>0</v>
      </c>
      <c r="AT825">
        <v>0</v>
      </c>
      <c r="AW825">
        <v>0</v>
      </c>
      <c r="AZ825">
        <v>0</v>
      </c>
      <c r="BC825">
        <v>0</v>
      </c>
      <c r="BO825">
        <v>0</v>
      </c>
      <c r="BP825">
        <v>0</v>
      </c>
      <c r="BQ825">
        <v>0</v>
      </c>
      <c r="BR825">
        <v>0</v>
      </c>
      <c r="BS825">
        <v>0</v>
      </c>
      <c r="BT825">
        <v>0</v>
      </c>
      <c r="BU825">
        <v>1</v>
      </c>
      <c r="BV825">
        <v>0</v>
      </c>
      <c r="BW825">
        <v>0</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1</v>
      </c>
      <c r="CQ825">
        <v>1</v>
      </c>
    </row>
    <row r="826" spans="1:95" hidden="1">
      <c r="A826" t="s">
        <v>6240</v>
      </c>
      <c r="B826" t="s">
        <v>904</v>
      </c>
      <c r="C826" t="s">
        <v>1331</v>
      </c>
      <c r="D826" t="s">
        <v>1331</v>
      </c>
      <c r="E826" t="s">
        <v>146</v>
      </c>
      <c r="F826" t="s">
        <v>6234</v>
      </c>
      <c r="G826">
        <v>1400</v>
      </c>
      <c r="H826">
        <v>0</v>
      </c>
      <c r="I826">
        <f t="shared" si="12"/>
        <v>0</v>
      </c>
      <c r="J826">
        <v>36.354360200000002</v>
      </c>
      <c r="K826">
        <v>127.35</v>
      </c>
      <c r="M826" t="s">
        <v>6235</v>
      </c>
      <c r="N826" t="s">
        <v>6241</v>
      </c>
      <c r="O826" t="s">
        <v>6237</v>
      </c>
      <c r="P826" t="s">
        <v>6238</v>
      </c>
      <c r="R826" t="s">
        <v>1364</v>
      </c>
      <c r="S826" t="s">
        <v>1852</v>
      </c>
      <c r="U826" t="s">
        <v>2330</v>
      </c>
      <c r="V826" t="s">
        <v>2330</v>
      </c>
      <c r="X826" t="s">
        <v>1007</v>
      </c>
      <c r="Y826" t="s">
        <v>1854</v>
      </c>
      <c r="Z826" t="s">
        <v>123</v>
      </c>
      <c r="AC826" t="s">
        <v>124</v>
      </c>
      <c r="AD826" t="s">
        <v>6239</v>
      </c>
      <c r="AE826">
        <v>0</v>
      </c>
      <c r="AH826" t="s">
        <v>1655</v>
      </c>
      <c r="AI826" t="s">
        <v>1856</v>
      </c>
      <c r="AJ826" t="s">
        <v>1856</v>
      </c>
      <c r="AL826" t="s">
        <v>1856</v>
      </c>
      <c r="AQ826">
        <v>0</v>
      </c>
      <c r="AR826" t="s">
        <v>1007</v>
      </c>
      <c r="AS826">
        <v>0</v>
      </c>
      <c r="AT826">
        <v>0</v>
      </c>
      <c r="AW826">
        <v>0</v>
      </c>
      <c r="AZ826">
        <v>0</v>
      </c>
      <c r="BC826">
        <v>0</v>
      </c>
      <c r="BO826">
        <v>0</v>
      </c>
      <c r="BP826">
        <v>0</v>
      </c>
      <c r="BQ826">
        <v>0</v>
      </c>
      <c r="BR826">
        <v>0</v>
      </c>
      <c r="BS826">
        <v>0</v>
      </c>
      <c r="BT826">
        <v>0</v>
      </c>
      <c r="BU826">
        <v>1</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0</v>
      </c>
      <c r="CP826">
        <v>1</v>
      </c>
      <c r="CQ826">
        <v>1</v>
      </c>
    </row>
    <row r="827" spans="1:95" hidden="1">
      <c r="A827" t="s">
        <v>6242</v>
      </c>
      <c r="B827" t="s">
        <v>904</v>
      </c>
      <c r="C827" t="s">
        <v>1331</v>
      </c>
      <c r="D827" t="s">
        <v>1331</v>
      </c>
      <c r="E827" t="s">
        <v>146</v>
      </c>
      <c r="F827" t="s">
        <v>1847</v>
      </c>
      <c r="G827">
        <v>1870</v>
      </c>
      <c r="H827">
        <v>0</v>
      </c>
      <c r="I827">
        <f t="shared" si="12"/>
        <v>0</v>
      </c>
      <c r="J827">
        <v>37.505802000000003</v>
      </c>
      <c r="K827">
        <v>126.75</v>
      </c>
      <c r="M827" t="s">
        <v>6235</v>
      </c>
      <c r="N827" t="s">
        <v>6243</v>
      </c>
      <c r="O827" t="s">
        <v>6244</v>
      </c>
      <c r="P827" t="s">
        <v>526</v>
      </c>
      <c r="R827" t="s">
        <v>1364</v>
      </c>
      <c r="S827" t="s">
        <v>1852</v>
      </c>
      <c r="U827" t="s">
        <v>6245</v>
      </c>
      <c r="V827" t="s">
        <v>6245</v>
      </c>
      <c r="X827" t="s">
        <v>1007</v>
      </c>
      <c r="Y827" t="s">
        <v>1854</v>
      </c>
      <c r="Z827" t="s">
        <v>123</v>
      </c>
      <c r="AC827" t="s">
        <v>124</v>
      </c>
      <c r="AD827" t="s">
        <v>6246</v>
      </c>
      <c r="AE827">
        <v>0</v>
      </c>
      <c r="AH827" t="s">
        <v>1655</v>
      </c>
      <c r="AI827" t="s">
        <v>1856</v>
      </c>
      <c r="AJ827" t="s">
        <v>1856</v>
      </c>
      <c r="AL827" t="s">
        <v>1856</v>
      </c>
      <c r="AQ827">
        <v>0</v>
      </c>
      <c r="AR827" t="s">
        <v>1007</v>
      </c>
      <c r="AS827">
        <v>0</v>
      </c>
      <c r="AT827">
        <v>0</v>
      </c>
      <c r="AW827">
        <v>0</v>
      </c>
      <c r="AZ827">
        <v>0</v>
      </c>
      <c r="BC827">
        <v>0</v>
      </c>
      <c r="BO827">
        <v>0</v>
      </c>
      <c r="BP827">
        <v>0</v>
      </c>
      <c r="BQ827">
        <v>0</v>
      </c>
      <c r="BR827">
        <v>0</v>
      </c>
      <c r="BS827">
        <v>0</v>
      </c>
      <c r="BT827">
        <v>0</v>
      </c>
      <c r="BU827">
        <v>1</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1</v>
      </c>
      <c r="CQ827">
        <v>1</v>
      </c>
    </row>
    <row r="828" spans="1:95" hidden="1">
      <c r="A828" t="s">
        <v>6247</v>
      </c>
      <c r="B828" t="s">
        <v>904</v>
      </c>
      <c r="C828" t="s">
        <v>1331</v>
      </c>
      <c r="D828" t="s">
        <v>1331</v>
      </c>
      <c r="E828" t="s">
        <v>146</v>
      </c>
      <c r="F828" t="s">
        <v>1847</v>
      </c>
      <c r="G828">
        <v>2340</v>
      </c>
      <c r="H828">
        <v>0</v>
      </c>
      <c r="I828">
        <f t="shared" si="12"/>
        <v>0</v>
      </c>
      <c r="J828">
        <v>37.491840000000003</v>
      </c>
      <c r="K828">
        <v>127.01</v>
      </c>
      <c r="M828" t="s">
        <v>6235</v>
      </c>
      <c r="N828" t="s">
        <v>6248</v>
      </c>
      <c r="O828" t="s">
        <v>6249</v>
      </c>
      <c r="P828" t="s">
        <v>2144</v>
      </c>
      <c r="R828" t="s">
        <v>1364</v>
      </c>
      <c r="S828" t="s">
        <v>1852</v>
      </c>
      <c r="U828" t="s">
        <v>6250</v>
      </c>
      <c r="V828" t="s">
        <v>6250</v>
      </c>
      <c r="X828" t="s">
        <v>1007</v>
      </c>
      <c r="Y828" t="s">
        <v>1854</v>
      </c>
      <c r="Z828" t="s">
        <v>123</v>
      </c>
      <c r="AC828" t="s">
        <v>124</v>
      </c>
      <c r="AD828" t="s">
        <v>5665</v>
      </c>
      <c r="AE828">
        <v>0</v>
      </c>
      <c r="AH828" t="s">
        <v>1655</v>
      </c>
      <c r="AI828" t="s">
        <v>1856</v>
      </c>
      <c r="AJ828" t="s">
        <v>1856</v>
      </c>
      <c r="AL828" t="s">
        <v>1856</v>
      </c>
      <c r="AQ828">
        <v>0</v>
      </c>
      <c r="AR828" t="s">
        <v>1007</v>
      </c>
      <c r="AS828">
        <v>0</v>
      </c>
      <c r="AT828">
        <v>0</v>
      </c>
      <c r="AW828">
        <v>0</v>
      </c>
      <c r="AZ828">
        <v>0</v>
      </c>
      <c r="BC828">
        <v>0</v>
      </c>
      <c r="BO828">
        <v>0</v>
      </c>
      <c r="BP828">
        <v>0</v>
      </c>
      <c r="BQ828">
        <v>0</v>
      </c>
      <c r="BR828">
        <v>0</v>
      </c>
      <c r="BS828">
        <v>0</v>
      </c>
      <c r="BT828">
        <v>0</v>
      </c>
      <c r="BU828">
        <v>1</v>
      </c>
      <c r="BV828">
        <v>0</v>
      </c>
      <c r="BW828">
        <v>0</v>
      </c>
      <c r="BX828">
        <v>0</v>
      </c>
      <c r="BY828">
        <v>0</v>
      </c>
      <c r="BZ828">
        <v>0</v>
      </c>
      <c r="CA828">
        <v>0</v>
      </c>
      <c r="CB828">
        <v>0</v>
      </c>
      <c r="CC828">
        <v>0</v>
      </c>
      <c r="CD828">
        <v>0</v>
      </c>
      <c r="CE828">
        <v>0</v>
      </c>
      <c r="CF828">
        <v>0</v>
      </c>
      <c r="CG828">
        <v>0</v>
      </c>
      <c r="CH828">
        <v>0</v>
      </c>
      <c r="CI828">
        <v>0</v>
      </c>
      <c r="CJ828">
        <v>0</v>
      </c>
      <c r="CK828">
        <v>0</v>
      </c>
      <c r="CL828">
        <v>0</v>
      </c>
      <c r="CM828">
        <v>0</v>
      </c>
      <c r="CN828">
        <v>0</v>
      </c>
      <c r="CO828">
        <v>0</v>
      </c>
      <c r="CP828">
        <v>1</v>
      </c>
      <c r="CQ828">
        <v>1</v>
      </c>
    </row>
    <row r="829" spans="1:95" hidden="1">
      <c r="A829" t="s">
        <v>6251</v>
      </c>
      <c r="B829" t="s">
        <v>904</v>
      </c>
      <c r="C829" t="s">
        <v>1331</v>
      </c>
      <c r="D829" t="s">
        <v>1331</v>
      </c>
      <c r="E829" t="s">
        <v>146</v>
      </c>
      <c r="F829" t="s">
        <v>1847</v>
      </c>
      <c r="G829">
        <v>2340</v>
      </c>
      <c r="H829">
        <v>0</v>
      </c>
      <c r="I829">
        <f t="shared" si="12"/>
        <v>0</v>
      </c>
      <c r="J829">
        <v>37.382412500000001</v>
      </c>
      <c r="K829">
        <v>126.66</v>
      </c>
      <c r="M829" t="s">
        <v>6235</v>
      </c>
      <c r="N829" t="s">
        <v>6252</v>
      </c>
      <c r="O829" t="s">
        <v>6253</v>
      </c>
      <c r="P829" t="s">
        <v>1858</v>
      </c>
      <c r="R829" t="s">
        <v>1364</v>
      </c>
      <c r="S829" t="s">
        <v>1852</v>
      </c>
      <c r="U829" t="s">
        <v>6250</v>
      </c>
      <c r="V829" t="s">
        <v>6250</v>
      </c>
      <c r="X829" t="s">
        <v>1007</v>
      </c>
      <c r="Y829" t="s">
        <v>1854</v>
      </c>
      <c r="Z829" t="s">
        <v>123</v>
      </c>
      <c r="AC829" t="s">
        <v>124</v>
      </c>
      <c r="AD829" t="s">
        <v>1860</v>
      </c>
      <c r="AE829">
        <v>0</v>
      </c>
      <c r="AH829" t="s">
        <v>1655</v>
      </c>
      <c r="AI829" t="s">
        <v>1856</v>
      </c>
      <c r="AJ829" t="s">
        <v>1856</v>
      </c>
      <c r="AL829" t="s">
        <v>1856</v>
      </c>
      <c r="AQ829">
        <v>0</v>
      </c>
      <c r="AR829" t="s">
        <v>1007</v>
      </c>
      <c r="AS829">
        <v>0</v>
      </c>
      <c r="AT829">
        <v>0</v>
      </c>
      <c r="AW829">
        <v>0</v>
      </c>
      <c r="AZ829">
        <v>0</v>
      </c>
      <c r="BC829">
        <v>0</v>
      </c>
      <c r="BO829">
        <v>0</v>
      </c>
      <c r="BP829">
        <v>0</v>
      </c>
      <c r="BQ829">
        <v>0</v>
      </c>
      <c r="BR829">
        <v>0</v>
      </c>
      <c r="BS829">
        <v>0</v>
      </c>
      <c r="BT829">
        <v>0</v>
      </c>
      <c r="BU829">
        <v>1</v>
      </c>
      <c r="BV829">
        <v>0</v>
      </c>
      <c r="BW829">
        <v>0</v>
      </c>
      <c r="BX829">
        <v>0</v>
      </c>
      <c r="BY829">
        <v>0</v>
      </c>
      <c r="BZ829">
        <v>0</v>
      </c>
      <c r="CA829">
        <v>0</v>
      </c>
      <c r="CB829">
        <v>0</v>
      </c>
      <c r="CC829">
        <v>0</v>
      </c>
      <c r="CD829">
        <v>0</v>
      </c>
      <c r="CE829">
        <v>0</v>
      </c>
      <c r="CF829">
        <v>0</v>
      </c>
      <c r="CG829">
        <v>0</v>
      </c>
      <c r="CH829">
        <v>0</v>
      </c>
      <c r="CI829">
        <v>0</v>
      </c>
      <c r="CJ829">
        <v>0</v>
      </c>
      <c r="CK829">
        <v>0</v>
      </c>
      <c r="CL829">
        <v>0</v>
      </c>
      <c r="CM829">
        <v>0</v>
      </c>
      <c r="CN829">
        <v>0</v>
      </c>
      <c r="CO829">
        <v>0</v>
      </c>
      <c r="CP829">
        <v>1</v>
      </c>
      <c r="CQ829">
        <v>1</v>
      </c>
    </row>
    <row r="830" spans="1:95" hidden="1">
      <c r="A830" t="s">
        <v>6254</v>
      </c>
      <c r="B830" t="s">
        <v>904</v>
      </c>
      <c r="C830" t="s">
        <v>1331</v>
      </c>
      <c r="D830" t="s">
        <v>1331</v>
      </c>
      <c r="E830" t="s">
        <v>146</v>
      </c>
      <c r="F830" t="s">
        <v>6234</v>
      </c>
      <c r="G830">
        <v>1870</v>
      </c>
      <c r="H830">
        <v>0</v>
      </c>
      <c r="I830">
        <f t="shared" si="12"/>
        <v>0</v>
      </c>
      <c r="J830">
        <v>37.5172363</v>
      </c>
      <c r="K830">
        <v>127.05</v>
      </c>
      <c r="M830" t="s">
        <v>6235</v>
      </c>
      <c r="O830" t="s">
        <v>6255</v>
      </c>
      <c r="P830" t="s">
        <v>2144</v>
      </c>
      <c r="R830" t="s">
        <v>1364</v>
      </c>
      <c r="S830" t="s">
        <v>1852</v>
      </c>
      <c r="U830" t="s">
        <v>6256</v>
      </c>
      <c r="V830" t="s">
        <v>6256</v>
      </c>
      <c r="X830" t="s">
        <v>1007</v>
      </c>
      <c r="Y830" t="s">
        <v>1854</v>
      </c>
      <c r="Z830" t="s">
        <v>123</v>
      </c>
      <c r="AC830" t="s">
        <v>124</v>
      </c>
      <c r="AD830" t="s">
        <v>6246</v>
      </c>
      <c r="AE830">
        <v>0</v>
      </c>
      <c r="AH830" t="s">
        <v>1655</v>
      </c>
      <c r="AI830" t="s">
        <v>1856</v>
      </c>
      <c r="AJ830" t="s">
        <v>1856</v>
      </c>
      <c r="AL830" t="s">
        <v>1856</v>
      </c>
      <c r="AQ830">
        <v>0</v>
      </c>
      <c r="AR830" t="s">
        <v>1007</v>
      </c>
      <c r="AS830">
        <v>0</v>
      </c>
      <c r="AT830">
        <v>0</v>
      </c>
      <c r="AW830">
        <v>0</v>
      </c>
      <c r="AZ830">
        <v>0</v>
      </c>
      <c r="BC830">
        <v>0</v>
      </c>
      <c r="BO830">
        <v>0</v>
      </c>
      <c r="BP830">
        <v>0</v>
      </c>
      <c r="BQ830">
        <v>0</v>
      </c>
      <c r="BR830">
        <v>0</v>
      </c>
      <c r="BS830">
        <v>0</v>
      </c>
      <c r="BT830">
        <v>0</v>
      </c>
      <c r="BU830">
        <v>1</v>
      </c>
      <c r="BV830">
        <v>0</v>
      </c>
      <c r="BW830">
        <v>0</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1</v>
      </c>
      <c r="CQ830">
        <v>1</v>
      </c>
    </row>
    <row r="831" spans="1:95" hidden="1">
      <c r="A831" t="s">
        <v>6257</v>
      </c>
      <c r="B831" t="s">
        <v>904</v>
      </c>
      <c r="C831" t="s">
        <v>1331</v>
      </c>
      <c r="D831" t="s">
        <v>1331</v>
      </c>
      <c r="E831" t="s">
        <v>146</v>
      </c>
      <c r="F831" t="s">
        <v>1847</v>
      </c>
      <c r="G831">
        <v>2340</v>
      </c>
      <c r="H831">
        <v>0</v>
      </c>
      <c r="I831">
        <f t="shared" si="12"/>
        <v>0</v>
      </c>
      <c r="J831">
        <v>37.648810699999999</v>
      </c>
      <c r="K831">
        <v>127.03</v>
      </c>
      <c r="M831" t="s">
        <v>6235</v>
      </c>
      <c r="N831" t="s">
        <v>6258</v>
      </c>
      <c r="O831" t="s">
        <v>6259</v>
      </c>
      <c r="P831" t="s">
        <v>2144</v>
      </c>
      <c r="R831" t="s">
        <v>1364</v>
      </c>
      <c r="S831" t="s">
        <v>6260</v>
      </c>
      <c r="U831" t="s">
        <v>6261</v>
      </c>
      <c r="V831" t="s">
        <v>6261</v>
      </c>
      <c r="X831" t="s">
        <v>1007</v>
      </c>
      <c r="Y831" t="s">
        <v>1854</v>
      </c>
      <c r="Z831" t="s">
        <v>123</v>
      </c>
      <c r="AC831" t="s">
        <v>124</v>
      </c>
      <c r="AD831" t="s">
        <v>5665</v>
      </c>
      <c r="AE831">
        <v>0</v>
      </c>
      <c r="AH831" t="s">
        <v>1655</v>
      </c>
      <c r="AI831" t="s">
        <v>1856</v>
      </c>
      <c r="AJ831" t="s">
        <v>1856</v>
      </c>
      <c r="AL831" t="s">
        <v>1856</v>
      </c>
      <c r="AQ831">
        <v>0</v>
      </c>
      <c r="AR831" t="s">
        <v>1007</v>
      </c>
      <c r="AS831">
        <v>0</v>
      </c>
      <c r="AT831">
        <v>0</v>
      </c>
      <c r="AW831">
        <v>0</v>
      </c>
      <c r="AZ831">
        <v>0</v>
      </c>
      <c r="BC831">
        <v>0</v>
      </c>
      <c r="BO831">
        <v>0</v>
      </c>
      <c r="BP831">
        <v>0</v>
      </c>
      <c r="BQ831">
        <v>0</v>
      </c>
      <c r="BR831">
        <v>0</v>
      </c>
      <c r="BS831">
        <v>0</v>
      </c>
      <c r="BT831">
        <v>0</v>
      </c>
      <c r="BU831">
        <v>1</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0</v>
      </c>
      <c r="CP831">
        <v>1</v>
      </c>
      <c r="CQ831">
        <v>1</v>
      </c>
    </row>
    <row r="832" spans="1:95" hidden="1">
      <c r="A832" t="s">
        <v>6262</v>
      </c>
      <c r="B832" t="s">
        <v>904</v>
      </c>
      <c r="C832" t="s">
        <v>1331</v>
      </c>
      <c r="D832" t="s">
        <v>1331</v>
      </c>
      <c r="E832" t="s">
        <v>146</v>
      </c>
      <c r="F832" t="s">
        <v>1847</v>
      </c>
      <c r="G832">
        <v>1200</v>
      </c>
      <c r="H832">
        <v>0</v>
      </c>
      <c r="I832">
        <f t="shared" si="12"/>
        <v>0</v>
      </c>
      <c r="J832">
        <v>37.476363999999997</v>
      </c>
      <c r="K832">
        <v>126.62</v>
      </c>
      <c r="M832" t="s">
        <v>6235</v>
      </c>
      <c r="O832" t="s">
        <v>1858</v>
      </c>
      <c r="P832" t="s">
        <v>1858</v>
      </c>
      <c r="R832" t="s">
        <v>1364</v>
      </c>
      <c r="S832" t="s">
        <v>1852</v>
      </c>
      <c r="V832" t="s">
        <v>6263</v>
      </c>
      <c r="X832" t="s">
        <v>1007</v>
      </c>
      <c r="Y832" t="s">
        <v>1854</v>
      </c>
      <c r="Z832" t="s">
        <v>123</v>
      </c>
      <c r="AC832" t="s">
        <v>124</v>
      </c>
      <c r="AD832" t="s">
        <v>1860</v>
      </c>
      <c r="AE832">
        <v>0</v>
      </c>
      <c r="AH832" t="s">
        <v>1655</v>
      </c>
      <c r="AI832" t="s">
        <v>1856</v>
      </c>
      <c r="AJ832" t="s">
        <v>1856</v>
      </c>
      <c r="AL832" t="s">
        <v>1856</v>
      </c>
      <c r="AQ832">
        <v>0</v>
      </c>
      <c r="AR832" t="s">
        <v>1007</v>
      </c>
      <c r="AS832">
        <v>0</v>
      </c>
      <c r="AT832">
        <v>0</v>
      </c>
      <c r="AW832">
        <v>0</v>
      </c>
      <c r="AZ832">
        <v>0</v>
      </c>
      <c r="BC832">
        <v>0</v>
      </c>
      <c r="BO832">
        <v>0</v>
      </c>
      <c r="BP832">
        <v>0</v>
      </c>
      <c r="BQ832">
        <v>0</v>
      </c>
      <c r="BR832">
        <v>0</v>
      </c>
      <c r="BS832">
        <v>0</v>
      </c>
      <c r="BT832">
        <v>0</v>
      </c>
      <c r="BU832">
        <v>1</v>
      </c>
      <c r="BV832">
        <v>0</v>
      </c>
      <c r="BW832">
        <v>0</v>
      </c>
      <c r="BX832">
        <v>0</v>
      </c>
      <c r="BY832">
        <v>0</v>
      </c>
      <c r="BZ832">
        <v>0</v>
      </c>
      <c r="CA832">
        <v>0</v>
      </c>
      <c r="CB832">
        <v>0</v>
      </c>
      <c r="CC832">
        <v>0</v>
      </c>
      <c r="CD832">
        <v>0</v>
      </c>
      <c r="CE832">
        <v>0</v>
      </c>
      <c r="CF832">
        <v>0</v>
      </c>
      <c r="CG832">
        <v>0</v>
      </c>
      <c r="CH832">
        <v>0</v>
      </c>
      <c r="CI832">
        <v>0</v>
      </c>
      <c r="CJ832">
        <v>0</v>
      </c>
      <c r="CK832">
        <v>0</v>
      </c>
      <c r="CL832">
        <v>0</v>
      </c>
      <c r="CM832">
        <v>0</v>
      </c>
      <c r="CN832">
        <v>0</v>
      </c>
      <c r="CO832">
        <v>0</v>
      </c>
      <c r="CP832">
        <v>1</v>
      </c>
      <c r="CQ832">
        <v>1</v>
      </c>
    </row>
    <row r="833" spans="1:95" hidden="1">
      <c r="A833" t="s">
        <v>6264</v>
      </c>
      <c r="B833" t="s">
        <v>904</v>
      </c>
      <c r="C833" t="s">
        <v>1331</v>
      </c>
      <c r="D833" t="s">
        <v>1331</v>
      </c>
      <c r="E833" t="s">
        <v>146</v>
      </c>
      <c r="F833" t="s">
        <v>1847</v>
      </c>
      <c r="G833">
        <v>1200</v>
      </c>
      <c r="H833">
        <v>0</v>
      </c>
      <c r="I833">
        <f t="shared" si="12"/>
        <v>0</v>
      </c>
      <c r="J833">
        <v>37.476363999999997</v>
      </c>
      <c r="K833">
        <v>126.62</v>
      </c>
      <c r="M833" t="s">
        <v>6235</v>
      </c>
      <c r="O833" t="s">
        <v>1858</v>
      </c>
      <c r="P833" t="s">
        <v>1858</v>
      </c>
      <c r="R833" t="s">
        <v>1364</v>
      </c>
      <c r="S833" t="s">
        <v>1852</v>
      </c>
      <c r="V833" t="s">
        <v>6265</v>
      </c>
      <c r="X833" t="s">
        <v>1007</v>
      </c>
      <c r="Y833" t="s">
        <v>1854</v>
      </c>
      <c r="Z833" t="s">
        <v>123</v>
      </c>
      <c r="AC833" t="s">
        <v>124</v>
      </c>
      <c r="AD833" t="s">
        <v>1860</v>
      </c>
      <c r="AE833">
        <v>0</v>
      </c>
      <c r="AH833" t="s">
        <v>1655</v>
      </c>
      <c r="AI833" t="s">
        <v>1856</v>
      </c>
      <c r="AJ833" t="s">
        <v>1856</v>
      </c>
      <c r="AL833" t="s">
        <v>1856</v>
      </c>
      <c r="AQ833">
        <v>0</v>
      </c>
      <c r="AR833" t="s">
        <v>1007</v>
      </c>
      <c r="AS833">
        <v>0</v>
      </c>
      <c r="AT833">
        <v>0</v>
      </c>
      <c r="AW833">
        <v>0</v>
      </c>
      <c r="AZ833">
        <v>0</v>
      </c>
      <c r="BC833">
        <v>0</v>
      </c>
      <c r="BO833">
        <v>0</v>
      </c>
      <c r="BP833">
        <v>0</v>
      </c>
      <c r="BQ833">
        <v>0</v>
      </c>
      <c r="BR833">
        <v>0</v>
      </c>
      <c r="BS833">
        <v>0</v>
      </c>
      <c r="BT833">
        <v>0</v>
      </c>
      <c r="BU833">
        <v>1</v>
      </c>
      <c r="BV833">
        <v>0</v>
      </c>
      <c r="BW833">
        <v>0</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1</v>
      </c>
      <c r="CQ833">
        <v>1</v>
      </c>
    </row>
    <row r="834" spans="1:95" hidden="1">
      <c r="A834" t="s">
        <v>6266</v>
      </c>
      <c r="B834" t="s">
        <v>904</v>
      </c>
      <c r="C834" t="s">
        <v>1331</v>
      </c>
      <c r="D834" t="s">
        <v>1331</v>
      </c>
      <c r="E834" t="s">
        <v>146</v>
      </c>
      <c r="F834" t="s">
        <v>1847</v>
      </c>
      <c r="G834">
        <v>1200</v>
      </c>
      <c r="H834">
        <v>0</v>
      </c>
      <c r="I834">
        <f t="shared" si="12"/>
        <v>0</v>
      </c>
      <c r="J834">
        <v>37.476363999999997</v>
      </c>
      <c r="K834">
        <v>126.62</v>
      </c>
      <c r="M834" t="s">
        <v>6235</v>
      </c>
      <c r="O834" t="s">
        <v>1858</v>
      </c>
      <c r="P834" t="s">
        <v>1858</v>
      </c>
      <c r="R834" t="s">
        <v>1364</v>
      </c>
      <c r="S834" t="s">
        <v>1852</v>
      </c>
      <c r="V834" t="s">
        <v>1859</v>
      </c>
      <c r="X834" t="s">
        <v>1007</v>
      </c>
      <c r="Y834" t="s">
        <v>1854</v>
      </c>
      <c r="Z834" t="s">
        <v>123</v>
      </c>
      <c r="AC834" t="s">
        <v>124</v>
      </c>
      <c r="AD834" t="s">
        <v>1860</v>
      </c>
      <c r="AE834">
        <v>0</v>
      </c>
      <c r="AH834" t="s">
        <v>1655</v>
      </c>
      <c r="AI834" t="s">
        <v>1856</v>
      </c>
      <c r="AJ834" t="s">
        <v>1856</v>
      </c>
      <c r="AL834" t="s">
        <v>1856</v>
      </c>
      <c r="AQ834">
        <v>0</v>
      </c>
      <c r="AR834" t="s">
        <v>1007</v>
      </c>
      <c r="AS834">
        <v>0</v>
      </c>
      <c r="AT834">
        <v>0</v>
      </c>
      <c r="AW834">
        <v>0</v>
      </c>
      <c r="AZ834">
        <v>0</v>
      </c>
      <c r="BC834">
        <v>0</v>
      </c>
      <c r="BO834">
        <v>0</v>
      </c>
      <c r="BP834">
        <v>0</v>
      </c>
      <c r="BQ834">
        <v>0</v>
      </c>
      <c r="BR834">
        <v>0</v>
      </c>
      <c r="BS834">
        <v>0</v>
      </c>
      <c r="BT834">
        <v>0</v>
      </c>
      <c r="BU834">
        <v>1</v>
      </c>
      <c r="BV834">
        <v>0</v>
      </c>
      <c r="BW834">
        <v>0</v>
      </c>
      <c r="BX834">
        <v>0</v>
      </c>
      <c r="BY834">
        <v>0</v>
      </c>
      <c r="BZ834">
        <v>0</v>
      </c>
      <c r="CA834">
        <v>0</v>
      </c>
      <c r="CB834">
        <v>0</v>
      </c>
      <c r="CC834">
        <v>0</v>
      </c>
      <c r="CD834">
        <v>0</v>
      </c>
      <c r="CE834">
        <v>0</v>
      </c>
      <c r="CF834">
        <v>0</v>
      </c>
      <c r="CG834">
        <v>0</v>
      </c>
      <c r="CH834">
        <v>0</v>
      </c>
      <c r="CI834">
        <v>0</v>
      </c>
      <c r="CJ834">
        <v>0</v>
      </c>
      <c r="CK834">
        <v>0</v>
      </c>
      <c r="CL834">
        <v>0</v>
      </c>
      <c r="CM834">
        <v>0</v>
      </c>
      <c r="CN834">
        <v>0</v>
      </c>
      <c r="CO834">
        <v>0</v>
      </c>
      <c r="CP834">
        <v>1</v>
      </c>
      <c r="CQ834">
        <v>1</v>
      </c>
    </row>
    <row r="835" spans="1:95" hidden="1">
      <c r="A835" t="s">
        <v>6267</v>
      </c>
      <c r="B835" t="s">
        <v>904</v>
      </c>
      <c r="C835" t="s">
        <v>1331</v>
      </c>
      <c r="D835" t="s">
        <v>1331</v>
      </c>
      <c r="E835" t="s">
        <v>146</v>
      </c>
      <c r="F835" t="s">
        <v>1847</v>
      </c>
      <c r="G835">
        <v>1200</v>
      </c>
      <c r="H835">
        <v>0</v>
      </c>
      <c r="I835">
        <f t="shared" ref="I835:I898" si="13">H835*G835</f>
        <v>0</v>
      </c>
      <c r="J835">
        <v>37.476363999999997</v>
      </c>
      <c r="K835">
        <v>126.62</v>
      </c>
      <c r="M835" t="s">
        <v>6235</v>
      </c>
      <c r="O835" t="s">
        <v>1858</v>
      </c>
      <c r="P835" t="s">
        <v>1858</v>
      </c>
      <c r="R835" t="s">
        <v>1364</v>
      </c>
      <c r="S835" t="s">
        <v>1852</v>
      </c>
      <c r="V835" t="s">
        <v>6265</v>
      </c>
      <c r="X835" t="s">
        <v>1007</v>
      </c>
      <c r="Y835" t="s">
        <v>1854</v>
      </c>
      <c r="Z835" t="s">
        <v>123</v>
      </c>
      <c r="AC835" t="s">
        <v>124</v>
      </c>
      <c r="AD835" t="s">
        <v>1860</v>
      </c>
      <c r="AE835">
        <v>0</v>
      </c>
      <c r="AH835" t="s">
        <v>1655</v>
      </c>
      <c r="AI835" t="s">
        <v>1856</v>
      </c>
      <c r="AJ835" t="s">
        <v>1856</v>
      </c>
      <c r="AL835" t="s">
        <v>1856</v>
      </c>
      <c r="AQ835">
        <v>0</v>
      </c>
      <c r="AR835" t="s">
        <v>1007</v>
      </c>
      <c r="AS835">
        <v>0</v>
      </c>
      <c r="AT835">
        <v>0</v>
      </c>
      <c r="AW835">
        <v>0</v>
      </c>
      <c r="AZ835">
        <v>0</v>
      </c>
      <c r="BC835">
        <v>0</v>
      </c>
      <c r="BO835">
        <v>0</v>
      </c>
      <c r="BP835">
        <v>0</v>
      </c>
      <c r="BQ835">
        <v>0</v>
      </c>
      <c r="BR835">
        <v>0</v>
      </c>
      <c r="BS835">
        <v>0</v>
      </c>
      <c r="BT835">
        <v>0</v>
      </c>
      <c r="BU835">
        <v>1</v>
      </c>
      <c r="BV835">
        <v>0</v>
      </c>
      <c r="BW835">
        <v>0</v>
      </c>
      <c r="BX835">
        <v>0</v>
      </c>
      <c r="BY835">
        <v>0</v>
      </c>
      <c r="BZ835">
        <v>0</v>
      </c>
      <c r="CA835">
        <v>0</v>
      </c>
      <c r="CB835">
        <v>0</v>
      </c>
      <c r="CC835">
        <v>0</v>
      </c>
      <c r="CD835">
        <v>0</v>
      </c>
      <c r="CE835">
        <v>0</v>
      </c>
      <c r="CF835">
        <v>0</v>
      </c>
      <c r="CG835">
        <v>0</v>
      </c>
      <c r="CH835">
        <v>0</v>
      </c>
      <c r="CI835">
        <v>0</v>
      </c>
      <c r="CJ835">
        <v>0</v>
      </c>
      <c r="CK835">
        <v>0</v>
      </c>
      <c r="CL835">
        <v>0</v>
      </c>
      <c r="CM835">
        <v>0</v>
      </c>
      <c r="CN835">
        <v>0</v>
      </c>
      <c r="CO835">
        <v>0</v>
      </c>
      <c r="CP835">
        <v>1</v>
      </c>
      <c r="CQ835">
        <v>1</v>
      </c>
    </row>
    <row r="836" spans="1:95" hidden="1">
      <c r="A836" t="s">
        <v>6268</v>
      </c>
      <c r="B836" t="s">
        <v>904</v>
      </c>
      <c r="C836" t="s">
        <v>1331</v>
      </c>
      <c r="D836" t="s">
        <v>1331</v>
      </c>
      <c r="E836" t="s">
        <v>146</v>
      </c>
      <c r="F836" t="s">
        <v>1847</v>
      </c>
      <c r="G836">
        <v>1200</v>
      </c>
      <c r="H836">
        <v>0</v>
      </c>
      <c r="I836">
        <f t="shared" si="13"/>
        <v>0</v>
      </c>
      <c r="J836">
        <v>37.476363999999997</v>
      </c>
      <c r="K836">
        <v>126.62</v>
      </c>
      <c r="M836" t="s">
        <v>6235</v>
      </c>
      <c r="O836" t="s">
        <v>1858</v>
      </c>
      <c r="P836" t="s">
        <v>1858</v>
      </c>
      <c r="R836" t="s">
        <v>1364</v>
      </c>
      <c r="S836" t="s">
        <v>1852</v>
      </c>
      <c r="V836" t="s">
        <v>6263</v>
      </c>
      <c r="X836" t="s">
        <v>1007</v>
      </c>
      <c r="Y836" t="s">
        <v>1854</v>
      </c>
      <c r="Z836" t="s">
        <v>123</v>
      </c>
      <c r="AC836" t="s">
        <v>124</v>
      </c>
      <c r="AD836" t="s">
        <v>1860</v>
      </c>
      <c r="AE836">
        <v>0</v>
      </c>
      <c r="AH836" t="s">
        <v>1655</v>
      </c>
      <c r="AI836" t="s">
        <v>1856</v>
      </c>
      <c r="AJ836" t="s">
        <v>1856</v>
      </c>
      <c r="AL836" t="s">
        <v>1856</v>
      </c>
      <c r="AQ836">
        <v>0</v>
      </c>
      <c r="AR836" t="s">
        <v>1007</v>
      </c>
      <c r="AS836">
        <v>0</v>
      </c>
      <c r="AT836">
        <v>0</v>
      </c>
      <c r="AW836">
        <v>0</v>
      </c>
      <c r="AZ836">
        <v>0</v>
      </c>
      <c r="BC836">
        <v>0</v>
      </c>
      <c r="BO836">
        <v>0</v>
      </c>
      <c r="BP836">
        <v>0</v>
      </c>
      <c r="BQ836">
        <v>0</v>
      </c>
      <c r="BR836">
        <v>0</v>
      </c>
      <c r="BS836">
        <v>0</v>
      </c>
      <c r="BT836">
        <v>0</v>
      </c>
      <c r="BU836">
        <v>1</v>
      </c>
      <c r="BV836">
        <v>0</v>
      </c>
      <c r="BW836">
        <v>0</v>
      </c>
      <c r="BX836">
        <v>0</v>
      </c>
      <c r="BY836">
        <v>0</v>
      </c>
      <c r="BZ836">
        <v>0</v>
      </c>
      <c r="CA836">
        <v>0</v>
      </c>
      <c r="CB836">
        <v>0</v>
      </c>
      <c r="CC836">
        <v>0</v>
      </c>
      <c r="CD836">
        <v>0</v>
      </c>
      <c r="CE836">
        <v>0</v>
      </c>
      <c r="CF836">
        <v>0</v>
      </c>
      <c r="CG836">
        <v>0</v>
      </c>
      <c r="CH836">
        <v>0</v>
      </c>
      <c r="CI836">
        <v>0</v>
      </c>
      <c r="CJ836">
        <v>0</v>
      </c>
      <c r="CK836">
        <v>0</v>
      </c>
      <c r="CL836">
        <v>0</v>
      </c>
      <c r="CM836">
        <v>0</v>
      </c>
      <c r="CN836">
        <v>0</v>
      </c>
      <c r="CO836">
        <v>0</v>
      </c>
      <c r="CP836">
        <v>1</v>
      </c>
      <c r="CQ836">
        <v>1</v>
      </c>
    </row>
    <row r="837" spans="1:95" hidden="1">
      <c r="A837" t="s">
        <v>6269</v>
      </c>
      <c r="B837" t="s">
        <v>904</v>
      </c>
      <c r="C837" t="s">
        <v>826</v>
      </c>
      <c r="D837" t="s">
        <v>826</v>
      </c>
      <c r="E837" t="s">
        <v>190</v>
      </c>
      <c r="F837" t="s">
        <v>6270</v>
      </c>
      <c r="G837">
        <v>360</v>
      </c>
      <c r="H837">
        <v>2</v>
      </c>
      <c r="I837">
        <f t="shared" si="13"/>
        <v>720</v>
      </c>
      <c r="J837">
        <v>36.06523</v>
      </c>
      <c r="K837">
        <v>-119.019999999999</v>
      </c>
      <c r="M837" t="s">
        <v>1970</v>
      </c>
      <c r="O837" t="s">
        <v>6271</v>
      </c>
      <c r="P837" t="s">
        <v>214</v>
      </c>
      <c r="Q837">
        <v>93257</v>
      </c>
      <c r="R837" t="s">
        <v>107</v>
      </c>
      <c r="S837" t="s">
        <v>6272</v>
      </c>
      <c r="T837" t="s">
        <v>6273</v>
      </c>
      <c r="U837" t="s">
        <v>4897</v>
      </c>
      <c r="X837" t="s">
        <v>218</v>
      </c>
      <c r="Z837" t="s">
        <v>92</v>
      </c>
      <c r="AA837" t="s">
        <v>93</v>
      </c>
      <c r="AB837" t="s">
        <v>6274</v>
      </c>
      <c r="AC837" t="s">
        <v>124</v>
      </c>
      <c r="AD837" t="s">
        <v>6275</v>
      </c>
      <c r="AE837">
        <v>0</v>
      </c>
      <c r="AH837" t="s">
        <v>1792</v>
      </c>
      <c r="AL837" t="s">
        <v>6276</v>
      </c>
      <c r="AM837" t="s">
        <v>1792</v>
      </c>
      <c r="AQ837">
        <v>0</v>
      </c>
      <c r="AS837">
        <v>0</v>
      </c>
      <c r="AT837">
        <v>0</v>
      </c>
      <c r="AU837" t="s">
        <v>296</v>
      </c>
      <c r="AV837" t="s">
        <v>6277</v>
      </c>
      <c r="AW837">
        <v>0</v>
      </c>
      <c r="AZ837">
        <v>0</v>
      </c>
      <c r="BC837">
        <v>0</v>
      </c>
      <c r="BO837">
        <v>0</v>
      </c>
      <c r="BP837">
        <v>0</v>
      </c>
      <c r="BQ837">
        <v>0</v>
      </c>
      <c r="BR837">
        <v>0</v>
      </c>
      <c r="BS837">
        <v>0</v>
      </c>
      <c r="BT837">
        <v>1</v>
      </c>
      <c r="BU837">
        <v>0</v>
      </c>
      <c r="BV837">
        <v>0</v>
      </c>
      <c r="BW837">
        <v>0</v>
      </c>
      <c r="BX837">
        <v>0</v>
      </c>
      <c r="BY837">
        <v>0</v>
      </c>
      <c r="BZ837">
        <v>0</v>
      </c>
      <c r="CA837">
        <v>0</v>
      </c>
      <c r="CB837">
        <v>0</v>
      </c>
      <c r="CC837">
        <v>0</v>
      </c>
      <c r="CD837">
        <v>0</v>
      </c>
      <c r="CE837">
        <v>1</v>
      </c>
      <c r="CF837">
        <v>0</v>
      </c>
      <c r="CG837">
        <v>1</v>
      </c>
      <c r="CH837">
        <v>0</v>
      </c>
      <c r="CI837">
        <v>0</v>
      </c>
      <c r="CJ837">
        <v>0</v>
      </c>
      <c r="CK837">
        <v>0</v>
      </c>
      <c r="CL837">
        <v>0</v>
      </c>
      <c r="CM837">
        <v>0</v>
      </c>
      <c r="CN837">
        <v>0</v>
      </c>
      <c r="CO837">
        <v>0</v>
      </c>
      <c r="CP837">
        <v>0</v>
      </c>
      <c r="CQ837">
        <v>0</v>
      </c>
    </row>
    <row r="838" spans="1:95" hidden="1">
      <c r="A838" t="s">
        <v>6278</v>
      </c>
      <c r="B838" t="s">
        <v>904</v>
      </c>
      <c r="C838" t="s">
        <v>826</v>
      </c>
      <c r="D838" t="s">
        <v>826</v>
      </c>
      <c r="E838" t="s">
        <v>146</v>
      </c>
      <c r="F838" t="s">
        <v>6279</v>
      </c>
      <c r="G838">
        <v>2400</v>
      </c>
      <c r="H838">
        <v>1.62</v>
      </c>
      <c r="I838">
        <f t="shared" si="13"/>
        <v>3888.0000000000005</v>
      </c>
      <c r="J838">
        <v>33.786589999999897</v>
      </c>
      <c r="K838">
        <v>-117.879999999999</v>
      </c>
      <c r="M838" t="s">
        <v>6280</v>
      </c>
      <c r="O838" t="s">
        <v>6281</v>
      </c>
      <c r="P838" t="s">
        <v>214</v>
      </c>
      <c r="Q838">
        <v>92868</v>
      </c>
      <c r="R838" t="s">
        <v>107</v>
      </c>
      <c r="S838" t="s">
        <v>6282</v>
      </c>
      <c r="T838" t="s">
        <v>6283</v>
      </c>
      <c r="U838" t="s">
        <v>5461</v>
      </c>
      <c r="X838" t="s">
        <v>218</v>
      </c>
      <c r="Y838" t="s">
        <v>322</v>
      </c>
      <c r="Z838" t="s">
        <v>92</v>
      </c>
      <c r="AA838" t="s">
        <v>518</v>
      </c>
      <c r="AC838" t="s">
        <v>112</v>
      </c>
      <c r="AD838" t="s">
        <v>322</v>
      </c>
      <c r="AE838">
        <v>0</v>
      </c>
      <c r="AH838" t="s">
        <v>6284</v>
      </c>
      <c r="AI838" t="s">
        <v>1229</v>
      </c>
      <c r="AQ838">
        <v>15</v>
      </c>
      <c r="AR838" t="s">
        <v>1007</v>
      </c>
      <c r="AS838">
        <v>0</v>
      </c>
      <c r="AT838">
        <v>0</v>
      </c>
      <c r="AW838">
        <v>0</v>
      </c>
      <c r="AZ838">
        <v>0</v>
      </c>
      <c r="BC838">
        <v>0</v>
      </c>
      <c r="BO838">
        <v>0</v>
      </c>
      <c r="BP838">
        <v>0</v>
      </c>
      <c r="BQ838">
        <v>0</v>
      </c>
      <c r="BR838">
        <v>0</v>
      </c>
      <c r="BS838">
        <v>0</v>
      </c>
      <c r="BT838">
        <v>0</v>
      </c>
      <c r="BU838">
        <v>0</v>
      </c>
      <c r="BV838">
        <v>0</v>
      </c>
      <c r="BW838">
        <v>0</v>
      </c>
      <c r="BX838">
        <v>0</v>
      </c>
      <c r="BY838">
        <v>0</v>
      </c>
      <c r="BZ838">
        <v>0</v>
      </c>
      <c r="CA838">
        <v>0</v>
      </c>
      <c r="CB838">
        <v>0</v>
      </c>
      <c r="CC838">
        <v>0</v>
      </c>
      <c r="CD838">
        <v>0</v>
      </c>
      <c r="CE838">
        <v>0</v>
      </c>
      <c r="CF838">
        <v>0</v>
      </c>
      <c r="CG838">
        <v>0</v>
      </c>
      <c r="CH838">
        <v>0</v>
      </c>
      <c r="CI838">
        <v>0</v>
      </c>
      <c r="CJ838">
        <v>1</v>
      </c>
      <c r="CK838">
        <v>0</v>
      </c>
      <c r="CL838">
        <v>0</v>
      </c>
      <c r="CM838">
        <v>0</v>
      </c>
      <c r="CN838">
        <v>0</v>
      </c>
      <c r="CO838">
        <v>0</v>
      </c>
      <c r="CP838">
        <v>0</v>
      </c>
      <c r="CQ838">
        <v>1</v>
      </c>
    </row>
    <row r="839" spans="1:95" hidden="1">
      <c r="A839" t="s">
        <v>6285</v>
      </c>
      <c r="B839" t="s">
        <v>904</v>
      </c>
      <c r="C839" t="s">
        <v>826</v>
      </c>
      <c r="D839" t="s">
        <v>826</v>
      </c>
      <c r="E839" t="s">
        <v>146</v>
      </c>
      <c r="F839" t="s">
        <v>6286</v>
      </c>
      <c r="G839">
        <v>1500</v>
      </c>
      <c r="H839">
        <v>1.67</v>
      </c>
      <c r="I839">
        <f t="shared" si="13"/>
        <v>2505</v>
      </c>
      <c r="J839">
        <v>43.585278000000002</v>
      </c>
      <c r="K839">
        <v>39.72</v>
      </c>
      <c r="M839" t="s">
        <v>6287</v>
      </c>
      <c r="N839" t="s">
        <v>6288</v>
      </c>
      <c r="O839" t="s">
        <v>6289</v>
      </c>
      <c r="P839" t="s">
        <v>6290</v>
      </c>
      <c r="R839" t="s">
        <v>4104</v>
      </c>
      <c r="S839" t="s">
        <v>6291</v>
      </c>
      <c r="T839" t="s">
        <v>6292</v>
      </c>
      <c r="X839" t="s">
        <v>1007</v>
      </c>
      <c r="Y839" t="s">
        <v>6293</v>
      </c>
      <c r="Z839" t="s">
        <v>123</v>
      </c>
      <c r="AA839" t="s">
        <v>164</v>
      </c>
      <c r="AC839" t="s">
        <v>112</v>
      </c>
      <c r="AD839" t="s">
        <v>6293</v>
      </c>
      <c r="AE839">
        <v>0</v>
      </c>
      <c r="AH839" t="s">
        <v>6294</v>
      </c>
      <c r="AI839" t="s">
        <v>1628</v>
      </c>
      <c r="AJ839" t="s">
        <v>6295</v>
      </c>
      <c r="AM839" t="s">
        <v>113</v>
      </c>
      <c r="AN839" t="s">
        <v>6296</v>
      </c>
      <c r="AQ839">
        <v>0</v>
      </c>
      <c r="AR839" t="s">
        <v>6297</v>
      </c>
      <c r="AS839">
        <v>0</v>
      </c>
      <c r="AT839">
        <v>0</v>
      </c>
      <c r="AW839">
        <v>0</v>
      </c>
      <c r="AZ839">
        <v>0</v>
      </c>
      <c r="BC839">
        <v>0</v>
      </c>
      <c r="BO839">
        <v>0</v>
      </c>
      <c r="BP839">
        <v>0</v>
      </c>
      <c r="BQ839">
        <v>0</v>
      </c>
      <c r="BR839">
        <v>0</v>
      </c>
      <c r="BS839">
        <v>0</v>
      </c>
      <c r="BT839">
        <v>0</v>
      </c>
      <c r="BU839">
        <v>0</v>
      </c>
      <c r="BV839">
        <v>0</v>
      </c>
      <c r="BW839">
        <v>0</v>
      </c>
      <c r="BX839">
        <v>1</v>
      </c>
      <c r="BY839">
        <v>1</v>
      </c>
      <c r="BZ839">
        <v>0</v>
      </c>
      <c r="CA839">
        <v>0</v>
      </c>
      <c r="CB839">
        <v>0</v>
      </c>
      <c r="CC839">
        <v>1</v>
      </c>
      <c r="CD839">
        <v>0</v>
      </c>
      <c r="CE839">
        <v>0</v>
      </c>
      <c r="CF839">
        <v>0</v>
      </c>
      <c r="CG839">
        <v>0</v>
      </c>
      <c r="CH839">
        <v>0</v>
      </c>
      <c r="CI839">
        <v>1</v>
      </c>
      <c r="CJ839">
        <v>0</v>
      </c>
      <c r="CK839">
        <v>0</v>
      </c>
      <c r="CL839">
        <v>0</v>
      </c>
      <c r="CM839">
        <v>0</v>
      </c>
      <c r="CN839">
        <v>0</v>
      </c>
      <c r="CO839">
        <v>0</v>
      </c>
      <c r="CP839">
        <v>0</v>
      </c>
      <c r="CQ839">
        <v>1</v>
      </c>
    </row>
    <row r="840" spans="1:95" hidden="1">
      <c r="A840" t="s">
        <v>6298</v>
      </c>
      <c r="B840" t="s">
        <v>904</v>
      </c>
      <c r="C840" t="s">
        <v>1022</v>
      </c>
      <c r="D840" t="s">
        <v>1349</v>
      </c>
      <c r="E840" t="s">
        <v>146</v>
      </c>
      <c r="F840" t="s">
        <v>6299</v>
      </c>
      <c r="G840">
        <v>2400</v>
      </c>
      <c r="H840">
        <v>6</v>
      </c>
      <c r="I840">
        <f t="shared" si="13"/>
        <v>14400</v>
      </c>
      <c r="J840">
        <v>35.648739999999997</v>
      </c>
      <c r="K840">
        <v>139.85</v>
      </c>
      <c r="M840" t="s">
        <v>3865</v>
      </c>
      <c r="N840" t="s">
        <v>6300</v>
      </c>
      <c r="O840" t="s">
        <v>6301</v>
      </c>
      <c r="P840" t="s">
        <v>5624</v>
      </c>
      <c r="R840" t="s">
        <v>724</v>
      </c>
      <c r="S840" t="s">
        <v>6302</v>
      </c>
      <c r="U840" t="s">
        <v>3443</v>
      </c>
      <c r="X840" t="s">
        <v>1007</v>
      </c>
      <c r="Y840" t="s">
        <v>2777</v>
      </c>
      <c r="Z840" t="s">
        <v>92</v>
      </c>
      <c r="AC840" t="s">
        <v>124</v>
      </c>
      <c r="AD840" t="s">
        <v>6303</v>
      </c>
      <c r="AE840">
        <v>0</v>
      </c>
      <c r="AH840" t="s">
        <v>1967</v>
      </c>
      <c r="AQ840">
        <v>0</v>
      </c>
      <c r="AR840" t="s">
        <v>1007</v>
      </c>
      <c r="AS840">
        <v>0</v>
      </c>
      <c r="AT840">
        <v>0</v>
      </c>
      <c r="AW840">
        <v>0</v>
      </c>
      <c r="AZ840">
        <v>0</v>
      </c>
      <c r="BC840">
        <v>0</v>
      </c>
      <c r="BO840">
        <v>0</v>
      </c>
      <c r="BP840">
        <v>0</v>
      </c>
      <c r="BQ840">
        <v>0</v>
      </c>
      <c r="BR840">
        <v>0</v>
      </c>
      <c r="BS840">
        <v>1</v>
      </c>
      <c r="BT840">
        <v>0</v>
      </c>
      <c r="BU840">
        <v>1</v>
      </c>
      <c r="BV840">
        <v>0</v>
      </c>
      <c r="BW840">
        <v>0</v>
      </c>
      <c r="BX840">
        <v>0</v>
      </c>
      <c r="BY840">
        <v>0</v>
      </c>
      <c r="BZ840">
        <v>0</v>
      </c>
      <c r="CA840">
        <v>0</v>
      </c>
      <c r="CB840">
        <v>0</v>
      </c>
      <c r="CC840">
        <v>0</v>
      </c>
      <c r="CD840">
        <v>0</v>
      </c>
      <c r="CE840">
        <v>0</v>
      </c>
      <c r="CF840">
        <v>0</v>
      </c>
      <c r="CG840">
        <v>0</v>
      </c>
      <c r="CH840">
        <v>0</v>
      </c>
      <c r="CI840">
        <v>0</v>
      </c>
      <c r="CJ840">
        <v>0</v>
      </c>
      <c r="CK840">
        <v>0</v>
      </c>
      <c r="CL840">
        <v>0</v>
      </c>
      <c r="CM840">
        <v>0</v>
      </c>
      <c r="CN840">
        <v>0</v>
      </c>
      <c r="CO840">
        <v>0</v>
      </c>
      <c r="CP840">
        <v>0</v>
      </c>
      <c r="CQ840">
        <v>0</v>
      </c>
    </row>
    <row r="841" spans="1:95" hidden="1">
      <c r="A841" t="s">
        <v>6304</v>
      </c>
      <c r="B841" t="s">
        <v>904</v>
      </c>
      <c r="C841" t="s">
        <v>1022</v>
      </c>
      <c r="D841" t="s">
        <v>1349</v>
      </c>
      <c r="E841" t="s">
        <v>146</v>
      </c>
      <c r="F841" t="s">
        <v>6305</v>
      </c>
      <c r="G841">
        <v>8000</v>
      </c>
      <c r="H841">
        <v>7.25</v>
      </c>
      <c r="I841">
        <f t="shared" si="13"/>
        <v>58000</v>
      </c>
      <c r="J841">
        <v>35.568724000000003</v>
      </c>
      <c r="K841">
        <v>139.75</v>
      </c>
      <c r="M841" t="s">
        <v>3865</v>
      </c>
      <c r="N841" t="s">
        <v>6306</v>
      </c>
      <c r="O841" t="s">
        <v>6307</v>
      </c>
      <c r="P841" t="s">
        <v>5624</v>
      </c>
      <c r="R841" t="s">
        <v>724</v>
      </c>
      <c r="S841" t="s">
        <v>6308</v>
      </c>
      <c r="U841" t="s">
        <v>6309</v>
      </c>
      <c r="X841" t="s">
        <v>1007</v>
      </c>
      <c r="Y841" t="s">
        <v>2777</v>
      </c>
      <c r="Z841" t="s">
        <v>92</v>
      </c>
      <c r="AC841" t="s">
        <v>124</v>
      </c>
      <c r="AD841" t="s">
        <v>6303</v>
      </c>
      <c r="AE841">
        <v>0</v>
      </c>
      <c r="AH841" t="s">
        <v>1967</v>
      </c>
      <c r="AQ841">
        <v>0</v>
      </c>
      <c r="AR841" t="s">
        <v>1007</v>
      </c>
      <c r="AS841">
        <v>0</v>
      </c>
      <c r="AT841">
        <v>0</v>
      </c>
      <c r="AW841">
        <v>0</v>
      </c>
      <c r="AZ841">
        <v>0</v>
      </c>
      <c r="BC841">
        <v>0</v>
      </c>
      <c r="BO841">
        <v>0</v>
      </c>
      <c r="BP841">
        <v>0</v>
      </c>
      <c r="BQ841">
        <v>0</v>
      </c>
      <c r="BR841">
        <v>0</v>
      </c>
      <c r="BS841">
        <v>1</v>
      </c>
      <c r="BT841">
        <v>0</v>
      </c>
      <c r="BU841">
        <v>1</v>
      </c>
      <c r="BV841">
        <v>0</v>
      </c>
      <c r="BW841">
        <v>0</v>
      </c>
      <c r="BX841">
        <v>0</v>
      </c>
      <c r="BY841">
        <v>0</v>
      </c>
      <c r="BZ841">
        <v>0</v>
      </c>
      <c r="CA841">
        <v>0</v>
      </c>
      <c r="CB841">
        <v>0</v>
      </c>
      <c r="CC841">
        <v>0</v>
      </c>
      <c r="CD841">
        <v>0</v>
      </c>
      <c r="CE841">
        <v>0</v>
      </c>
      <c r="CF841">
        <v>0</v>
      </c>
      <c r="CG841">
        <v>0</v>
      </c>
      <c r="CH841">
        <v>0</v>
      </c>
      <c r="CI841">
        <v>0</v>
      </c>
      <c r="CJ841">
        <v>0</v>
      </c>
      <c r="CK841">
        <v>0</v>
      </c>
      <c r="CL841">
        <v>0</v>
      </c>
      <c r="CM841">
        <v>0</v>
      </c>
      <c r="CN841">
        <v>0</v>
      </c>
      <c r="CO841">
        <v>0</v>
      </c>
      <c r="CP841">
        <v>0</v>
      </c>
      <c r="CQ841">
        <v>0</v>
      </c>
    </row>
    <row r="842" spans="1:95" hidden="1">
      <c r="A842" t="s">
        <v>6310</v>
      </c>
      <c r="B842" t="s">
        <v>904</v>
      </c>
      <c r="C842" t="s">
        <v>1022</v>
      </c>
      <c r="D842" t="s">
        <v>1349</v>
      </c>
      <c r="E842" t="s">
        <v>146</v>
      </c>
      <c r="F842" t="s">
        <v>6311</v>
      </c>
      <c r="G842">
        <v>2000</v>
      </c>
      <c r="H842">
        <v>6</v>
      </c>
      <c r="I842">
        <f t="shared" si="13"/>
        <v>12000</v>
      </c>
      <c r="J842">
        <v>35.656969699999998</v>
      </c>
      <c r="K842">
        <v>139.84</v>
      </c>
      <c r="M842" t="s">
        <v>3865</v>
      </c>
      <c r="N842" t="s">
        <v>6312</v>
      </c>
      <c r="O842" t="s">
        <v>6313</v>
      </c>
      <c r="P842" t="s">
        <v>5624</v>
      </c>
      <c r="R842" t="s">
        <v>724</v>
      </c>
      <c r="S842" t="s">
        <v>6314</v>
      </c>
      <c r="U842" t="s">
        <v>3639</v>
      </c>
      <c r="X842" t="s">
        <v>1007</v>
      </c>
      <c r="Y842" t="s">
        <v>2777</v>
      </c>
      <c r="Z842" t="s">
        <v>92</v>
      </c>
      <c r="AC842" t="s">
        <v>124</v>
      </c>
      <c r="AD842" t="s">
        <v>6303</v>
      </c>
      <c r="AE842">
        <v>0</v>
      </c>
      <c r="AH842" t="s">
        <v>1967</v>
      </c>
      <c r="AQ842">
        <v>0</v>
      </c>
      <c r="AR842" t="s">
        <v>1007</v>
      </c>
      <c r="AS842">
        <v>0</v>
      </c>
      <c r="AT842">
        <v>0</v>
      </c>
      <c r="AW842">
        <v>0</v>
      </c>
      <c r="AZ842">
        <v>0</v>
      </c>
      <c r="BC842">
        <v>0</v>
      </c>
      <c r="BO842">
        <v>0</v>
      </c>
      <c r="BP842">
        <v>0</v>
      </c>
      <c r="BQ842">
        <v>0</v>
      </c>
      <c r="BR842">
        <v>0</v>
      </c>
      <c r="BS842">
        <v>1</v>
      </c>
      <c r="BT842">
        <v>0</v>
      </c>
      <c r="BU842">
        <v>1</v>
      </c>
      <c r="BV842">
        <v>0</v>
      </c>
      <c r="BW842">
        <v>0</v>
      </c>
      <c r="BX842">
        <v>0</v>
      </c>
      <c r="BY842">
        <v>0</v>
      </c>
      <c r="BZ842">
        <v>0</v>
      </c>
      <c r="CA842">
        <v>0</v>
      </c>
      <c r="CB842">
        <v>0</v>
      </c>
      <c r="CC842">
        <v>0</v>
      </c>
      <c r="CD842">
        <v>0</v>
      </c>
      <c r="CE842">
        <v>0</v>
      </c>
      <c r="CF842">
        <v>0</v>
      </c>
      <c r="CG842">
        <v>0</v>
      </c>
      <c r="CH842">
        <v>0</v>
      </c>
      <c r="CI842">
        <v>0</v>
      </c>
      <c r="CJ842">
        <v>0</v>
      </c>
      <c r="CK842">
        <v>0</v>
      </c>
      <c r="CL842">
        <v>0</v>
      </c>
      <c r="CM842">
        <v>0</v>
      </c>
      <c r="CN842">
        <v>0</v>
      </c>
      <c r="CO842">
        <v>0</v>
      </c>
      <c r="CP842">
        <v>0</v>
      </c>
      <c r="CQ842">
        <v>0</v>
      </c>
    </row>
    <row r="843" spans="1:95" hidden="1">
      <c r="A843" t="s">
        <v>6315</v>
      </c>
      <c r="B843" t="s">
        <v>904</v>
      </c>
      <c r="C843" t="s">
        <v>1022</v>
      </c>
      <c r="D843" t="s">
        <v>1349</v>
      </c>
      <c r="E843" t="s">
        <v>146</v>
      </c>
      <c r="F843" t="s">
        <v>6316</v>
      </c>
      <c r="G843">
        <v>2000</v>
      </c>
      <c r="H843">
        <v>6</v>
      </c>
      <c r="I843">
        <f t="shared" si="13"/>
        <v>12000</v>
      </c>
      <c r="J843">
        <v>35.759753799999999</v>
      </c>
      <c r="K843">
        <v>139.75</v>
      </c>
      <c r="M843" t="s">
        <v>3865</v>
      </c>
      <c r="N843" t="s">
        <v>6317</v>
      </c>
      <c r="O843" t="s">
        <v>6318</v>
      </c>
      <c r="P843" t="s">
        <v>5624</v>
      </c>
      <c r="R843" t="s">
        <v>724</v>
      </c>
      <c r="S843" t="s">
        <v>6314</v>
      </c>
      <c r="U843" t="s">
        <v>3218</v>
      </c>
      <c r="X843" t="s">
        <v>1007</v>
      </c>
      <c r="Y843" t="s">
        <v>2777</v>
      </c>
      <c r="Z843" t="s">
        <v>92</v>
      </c>
      <c r="AC843" t="s">
        <v>124</v>
      </c>
      <c r="AD843" t="s">
        <v>6303</v>
      </c>
      <c r="AE843">
        <v>0</v>
      </c>
      <c r="AH843" t="s">
        <v>1967</v>
      </c>
      <c r="AQ843">
        <v>0</v>
      </c>
      <c r="AR843" t="s">
        <v>1007</v>
      </c>
      <c r="AS843">
        <v>0</v>
      </c>
      <c r="AT843">
        <v>0</v>
      </c>
      <c r="AW843">
        <v>0</v>
      </c>
      <c r="AZ843">
        <v>0</v>
      </c>
      <c r="BC843">
        <v>0</v>
      </c>
      <c r="BO843">
        <v>0</v>
      </c>
      <c r="BP843">
        <v>0</v>
      </c>
      <c r="BQ843">
        <v>0</v>
      </c>
      <c r="BR843">
        <v>0</v>
      </c>
      <c r="BS843">
        <v>1</v>
      </c>
      <c r="BT843">
        <v>0</v>
      </c>
      <c r="BU843">
        <v>1</v>
      </c>
      <c r="BV843">
        <v>0</v>
      </c>
      <c r="BW843">
        <v>0</v>
      </c>
      <c r="BX843">
        <v>0</v>
      </c>
      <c r="BY843">
        <v>0</v>
      </c>
      <c r="BZ843">
        <v>0</v>
      </c>
      <c r="CA843">
        <v>0</v>
      </c>
      <c r="CB843">
        <v>0</v>
      </c>
      <c r="CC843">
        <v>0</v>
      </c>
      <c r="CD843">
        <v>0</v>
      </c>
      <c r="CE843">
        <v>0</v>
      </c>
      <c r="CF843">
        <v>0</v>
      </c>
      <c r="CG843">
        <v>0</v>
      </c>
      <c r="CH843">
        <v>0</v>
      </c>
      <c r="CI843">
        <v>0</v>
      </c>
      <c r="CJ843">
        <v>0</v>
      </c>
      <c r="CK843">
        <v>0</v>
      </c>
      <c r="CL843">
        <v>0</v>
      </c>
      <c r="CM843">
        <v>0</v>
      </c>
      <c r="CN843">
        <v>0</v>
      </c>
      <c r="CO843">
        <v>0</v>
      </c>
      <c r="CP843">
        <v>0</v>
      </c>
      <c r="CQ843">
        <v>0</v>
      </c>
    </row>
    <row r="844" spans="1:95" hidden="1">
      <c r="A844" t="s">
        <v>6319</v>
      </c>
      <c r="B844" t="s">
        <v>904</v>
      </c>
      <c r="C844" t="s">
        <v>1022</v>
      </c>
      <c r="D844" t="s">
        <v>1349</v>
      </c>
      <c r="E844" t="s">
        <v>146</v>
      </c>
      <c r="F844" t="s">
        <v>6320</v>
      </c>
      <c r="G844">
        <v>1000</v>
      </c>
      <c r="H844">
        <v>6</v>
      </c>
      <c r="I844">
        <f t="shared" si="13"/>
        <v>6000</v>
      </c>
      <c r="J844">
        <v>35.6564348</v>
      </c>
      <c r="K844">
        <v>139.51</v>
      </c>
      <c r="M844" t="s">
        <v>3865</v>
      </c>
      <c r="N844" t="s">
        <v>6321</v>
      </c>
      <c r="O844" t="s">
        <v>6322</v>
      </c>
      <c r="P844" t="s">
        <v>5624</v>
      </c>
      <c r="R844" t="s">
        <v>724</v>
      </c>
      <c r="S844" t="s">
        <v>6323</v>
      </c>
      <c r="U844" t="s">
        <v>6324</v>
      </c>
      <c r="X844" t="s">
        <v>1007</v>
      </c>
      <c r="Y844" t="s">
        <v>2777</v>
      </c>
      <c r="Z844" t="s">
        <v>92</v>
      </c>
      <c r="AC844" t="s">
        <v>124</v>
      </c>
      <c r="AD844" t="s">
        <v>6303</v>
      </c>
      <c r="AE844">
        <v>0</v>
      </c>
      <c r="AH844" t="s">
        <v>1967</v>
      </c>
      <c r="AQ844">
        <v>0</v>
      </c>
      <c r="AR844" t="s">
        <v>1007</v>
      </c>
      <c r="AS844">
        <v>0</v>
      </c>
      <c r="AT844">
        <v>0</v>
      </c>
      <c r="AW844">
        <v>0</v>
      </c>
      <c r="AZ844">
        <v>0</v>
      </c>
      <c r="BC844">
        <v>0</v>
      </c>
      <c r="BO844">
        <v>0</v>
      </c>
      <c r="BP844">
        <v>0</v>
      </c>
      <c r="BQ844">
        <v>0</v>
      </c>
      <c r="BR844">
        <v>0</v>
      </c>
      <c r="BS844">
        <v>1</v>
      </c>
      <c r="BT844">
        <v>0</v>
      </c>
      <c r="BU844">
        <v>1</v>
      </c>
      <c r="BV844">
        <v>0</v>
      </c>
      <c r="BW844">
        <v>0</v>
      </c>
      <c r="BX844">
        <v>0</v>
      </c>
      <c r="BY844">
        <v>0</v>
      </c>
      <c r="BZ844">
        <v>0</v>
      </c>
      <c r="CA844">
        <v>0</v>
      </c>
      <c r="CB844">
        <v>0</v>
      </c>
      <c r="CC844">
        <v>0</v>
      </c>
      <c r="CD844">
        <v>0</v>
      </c>
      <c r="CE844">
        <v>0</v>
      </c>
      <c r="CF844">
        <v>0</v>
      </c>
      <c r="CG844">
        <v>0</v>
      </c>
      <c r="CH844">
        <v>0</v>
      </c>
      <c r="CI844">
        <v>0</v>
      </c>
      <c r="CJ844">
        <v>0</v>
      </c>
      <c r="CK844">
        <v>0</v>
      </c>
      <c r="CL844">
        <v>0</v>
      </c>
      <c r="CM844">
        <v>0</v>
      </c>
      <c r="CN844">
        <v>0</v>
      </c>
      <c r="CO844">
        <v>0</v>
      </c>
      <c r="CP844">
        <v>0</v>
      </c>
      <c r="CQ844">
        <v>0</v>
      </c>
    </row>
    <row r="845" spans="1:95" hidden="1">
      <c r="A845" t="s">
        <v>6325</v>
      </c>
      <c r="B845" t="s">
        <v>904</v>
      </c>
      <c r="C845" t="s">
        <v>1022</v>
      </c>
      <c r="D845" t="s">
        <v>1349</v>
      </c>
      <c r="E845" t="s">
        <v>146</v>
      </c>
      <c r="F845" t="s">
        <v>6326</v>
      </c>
      <c r="G845">
        <v>9600</v>
      </c>
      <c r="H845">
        <v>6</v>
      </c>
      <c r="I845">
        <f t="shared" si="13"/>
        <v>57600</v>
      </c>
      <c r="J845">
        <v>36.396614900000003</v>
      </c>
      <c r="K845">
        <v>140.53</v>
      </c>
      <c r="M845" t="s">
        <v>3865</v>
      </c>
      <c r="O845" t="s">
        <v>6327</v>
      </c>
      <c r="P845" t="s">
        <v>6328</v>
      </c>
      <c r="R845" t="s">
        <v>724</v>
      </c>
      <c r="S845" t="s">
        <v>6329</v>
      </c>
      <c r="U845" t="s">
        <v>6330</v>
      </c>
      <c r="X845" t="s">
        <v>1007</v>
      </c>
      <c r="AC845" t="s">
        <v>124</v>
      </c>
      <c r="AD845" t="s">
        <v>6331</v>
      </c>
      <c r="AE845">
        <v>0</v>
      </c>
      <c r="AH845" t="s">
        <v>1967</v>
      </c>
      <c r="AQ845">
        <v>0</v>
      </c>
      <c r="AR845" t="s">
        <v>1007</v>
      </c>
      <c r="AS845">
        <v>0</v>
      </c>
      <c r="AT845">
        <v>0</v>
      </c>
      <c r="AW845">
        <v>0</v>
      </c>
      <c r="AZ845">
        <v>0</v>
      </c>
      <c r="BC845">
        <v>0</v>
      </c>
      <c r="BO845">
        <v>0</v>
      </c>
      <c r="BP845">
        <v>0</v>
      </c>
      <c r="BQ845">
        <v>0</v>
      </c>
      <c r="BR845">
        <v>0</v>
      </c>
      <c r="BS845">
        <v>1</v>
      </c>
      <c r="BT845">
        <v>0</v>
      </c>
      <c r="BU845">
        <v>1</v>
      </c>
      <c r="BV845">
        <v>0</v>
      </c>
      <c r="BW845">
        <v>0</v>
      </c>
      <c r="BX845">
        <v>0</v>
      </c>
      <c r="BY845">
        <v>0</v>
      </c>
      <c r="BZ845">
        <v>0</v>
      </c>
      <c r="CA845">
        <v>0</v>
      </c>
      <c r="CB845">
        <v>0</v>
      </c>
      <c r="CC845">
        <v>0</v>
      </c>
      <c r="CD845">
        <v>0</v>
      </c>
      <c r="CE845">
        <v>0</v>
      </c>
      <c r="CF845">
        <v>0</v>
      </c>
      <c r="CG845">
        <v>0</v>
      </c>
      <c r="CH845">
        <v>0</v>
      </c>
      <c r="CI845">
        <v>0</v>
      </c>
      <c r="CJ845">
        <v>0</v>
      </c>
      <c r="CK845">
        <v>0</v>
      </c>
      <c r="CL845">
        <v>0</v>
      </c>
      <c r="CM845">
        <v>0</v>
      </c>
      <c r="CN845">
        <v>0</v>
      </c>
      <c r="CO845">
        <v>0</v>
      </c>
      <c r="CP845">
        <v>0</v>
      </c>
      <c r="CQ845">
        <v>0</v>
      </c>
    </row>
    <row r="846" spans="1:95" hidden="1">
      <c r="A846" t="s">
        <v>6332</v>
      </c>
      <c r="B846" t="s">
        <v>999</v>
      </c>
      <c r="C846" t="s">
        <v>1000</v>
      </c>
      <c r="D846" t="s">
        <v>1000</v>
      </c>
      <c r="E846" t="s">
        <v>146</v>
      </c>
      <c r="F846" t="s">
        <v>6333</v>
      </c>
      <c r="G846">
        <v>20000</v>
      </c>
      <c r="H846">
        <v>8</v>
      </c>
      <c r="I846">
        <f t="shared" si="13"/>
        <v>160000</v>
      </c>
      <c r="J846">
        <v>27.336434700000002</v>
      </c>
      <c r="K846">
        <v>-82.53</v>
      </c>
      <c r="M846" t="s">
        <v>3865</v>
      </c>
      <c r="O846" t="s">
        <v>6334</v>
      </c>
      <c r="P846" t="s">
        <v>5459</v>
      </c>
      <c r="R846" t="s">
        <v>107</v>
      </c>
      <c r="S846" t="s">
        <v>6335</v>
      </c>
      <c r="T846" t="s">
        <v>6336</v>
      </c>
      <c r="X846" t="s">
        <v>1007</v>
      </c>
      <c r="AC846" t="s">
        <v>124</v>
      </c>
      <c r="AD846" t="s">
        <v>6337</v>
      </c>
      <c r="AE846">
        <v>0</v>
      </c>
      <c r="AH846" t="s">
        <v>5450</v>
      </c>
      <c r="AQ846">
        <v>25</v>
      </c>
      <c r="AR846" t="s">
        <v>4192</v>
      </c>
      <c r="AS846">
        <v>0</v>
      </c>
      <c r="AT846">
        <v>0</v>
      </c>
      <c r="AW846">
        <v>0</v>
      </c>
      <c r="AZ846">
        <v>0</v>
      </c>
      <c r="BC846">
        <v>0</v>
      </c>
      <c r="BO846">
        <v>0</v>
      </c>
      <c r="BP846">
        <v>0</v>
      </c>
      <c r="BQ846">
        <v>0</v>
      </c>
      <c r="BR846">
        <v>0</v>
      </c>
      <c r="BS846">
        <v>1</v>
      </c>
      <c r="BT846">
        <v>0</v>
      </c>
      <c r="BU846">
        <v>1</v>
      </c>
      <c r="BV846">
        <v>0</v>
      </c>
      <c r="BW846">
        <v>0</v>
      </c>
      <c r="BX846">
        <v>0</v>
      </c>
      <c r="BY846">
        <v>0</v>
      </c>
      <c r="BZ846">
        <v>0</v>
      </c>
      <c r="CA846">
        <v>0</v>
      </c>
      <c r="CB846">
        <v>0</v>
      </c>
      <c r="CC846">
        <v>0</v>
      </c>
      <c r="CD846">
        <v>0</v>
      </c>
      <c r="CE846">
        <v>0</v>
      </c>
      <c r="CF846">
        <v>0</v>
      </c>
      <c r="CG846">
        <v>0</v>
      </c>
      <c r="CH846">
        <v>0</v>
      </c>
      <c r="CI846">
        <v>0</v>
      </c>
      <c r="CJ846">
        <v>0</v>
      </c>
      <c r="CK846">
        <v>0</v>
      </c>
      <c r="CL846">
        <v>0</v>
      </c>
      <c r="CM846">
        <v>0</v>
      </c>
      <c r="CN846">
        <v>0</v>
      </c>
      <c r="CO846">
        <v>0</v>
      </c>
      <c r="CP846">
        <v>0</v>
      </c>
      <c r="CQ846">
        <v>0</v>
      </c>
    </row>
    <row r="847" spans="1:95" hidden="1">
      <c r="A847" t="s">
        <v>6338</v>
      </c>
      <c r="B847" t="s">
        <v>904</v>
      </c>
      <c r="C847" t="s">
        <v>826</v>
      </c>
      <c r="D847" t="s">
        <v>1538</v>
      </c>
      <c r="E847" t="s">
        <v>146</v>
      </c>
      <c r="F847" t="s">
        <v>6339</v>
      </c>
      <c r="G847">
        <v>19800</v>
      </c>
      <c r="H847">
        <v>2.5299999999999998</v>
      </c>
      <c r="I847">
        <f t="shared" si="13"/>
        <v>50093.999999999993</v>
      </c>
      <c r="J847">
        <v>41.487738399999998</v>
      </c>
      <c r="K847">
        <v>-88.1</v>
      </c>
      <c r="M847" t="s">
        <v>116</v>
      </c>
      <c r="N847" t="s">
        <v>6340</v>
      </c>
      <c r="O847" t="s">
        <v>6341</v>
      </c>
      <c r="P847" t="s">
        <v>435</v>
      </c>
      <c r="R847" t="s">
        <v>107</v>
      </c>
      <c r="S847" t="s">
        <v>6342</v>
      </c>
      <c r="T847" t="s">
        <v>6343</v>
      </c>
      <c r="U847" t="s">
        <v>5098</v>
      </c>
      <c r="X847" t="s">
        <v>376</v>
      </c>
      <c r="Y847" t="s">
        <v>6344</v>
      </c>
      <c r="Z847" t="s">
        <v>92</v>
      </c>
      <c r="AB847" t="s">
        <v>996</v>
      </c>
      <c r="AC847" t="s">
        <v>95</v>
      </c>
      <c r="AD847" t="s">
        <v>6345</v>
      </c>
      <c r="AE847">
        <v>0</v>
      </c>
      <c r="AF847" t="s">
        <v>6346</v>
      </c>
      <c r="AH847" t="s">
        <v>4735</v>
      </c>
      <c r="AJ847" t="s">
        <v>1629</v>
      </c>
      <c r="AL847" t="s">
        <v>6347</v>
      </c>
      <c r="AQ847">
        <v>10</v>
      </c>
      <c r="AS847">
        <v>20000000</v>
      </c>
      <c r="AT847">
        <v>0</v>
      </c>
      <c r="AW847">
        <v>0</v>
      </c>
      <c r="AZ847">
        <v>0</v>
      </c>
      <c r="BC847">
        <v>0</v>
      </c>
      <c r="BO847">
        <v>0</v>
      </c>
      <c r="BP847">
        <v>0</v>
      </c>
      <c r="BQ847">
        <v>0</v>
      </c>
      <c r="BR847">
        <v>0</v>
      </c>
      <c r="BS847">
        <v>0</v>
      </c>
      <c r="BT847">
        <v>0</v>
      </c>
      <c r="BU847">
        <v>0</v>
      </c>
      <c r="BV847">
        <v>0</v>
      </c>
      <c r="BW847">
        <v>0</v>
      </c>
      <c r="BX847">
        <v>0</v>
      </c>
      <c r="BY847">
        <v>1</v>
      </c>
      <c r="BZ847">
        <v>0</v>
      </c>
      <c r="CA847">
        <v>0</v>
      </c>
      <c r="CB847">
        <v>0</v>
      </c>
      <c r="CC847">
        <v>0</v>
      </c>
      <c r="CD847">
        <v>0</v>
      </c>
      <c r="CE847">
        <v>0</v>
      </c>
      <c r="CF847">
        <v>0</v>
      </c>
      <c r="CG847">
        <v>0</v>
      </c>
      <c r="CH847">
        <v>0</v>
      </c>
      <c r="CI847">
        <v>0</v>
      </c>
      <c r="CJ847">
        <v>0</v>
      </c>
      <c r="CK847">
        <v>0</v>
      </c>
      <c r="CL847">
        <v>0</v>
      </c>
      <c r="CM847">
        <v>0</v>
      </c>
      <c r="CN847">
        <v>0</v>
      </c>
      <c r="CO847">
        <v>0</v>
      </c>
      <c r="CP847">
        <v>0</v>
      </c>
      <c r="CQ847">
        <v>0</v>
      </c>
    </row>
    <row r="848" spans="1:95" hidden="1">
      <c r="A848" t="s">
        <v>6348</v>
      </c>
      <c r="B848" t="s">
        <v>904</v>
      </c>
      <c r="C848" t="s">
        <v>826</v>
      </c>
      <c r="D848" t="s">
        <v>1538</v>
      </c>
      <c r="E848" t="s">
        <v>146</v>
      </c>
      <c r="F848" t="s">
        <v>6349</v>
      </c>
      <c r="G848">
        <v>19800</v>
      </c>
      <c r="H848">
        <v>2.5299999999999998</v>
      </c>
      <c r="I848">
        <f t="shared" si="13"/>
        <v>50093.999999999993</v>
      </c>
      <c r="J848">
        <v>41.897852399999998</v>
      </c>
      <c r="K848">
        <v>-88.22</v>
      </c>
      <c r="M848" t="s">
        <v>116</v>
      </c>
      <c r="N848" t="s">
        <v>6350</v>
      </c>
      <c r="O848" t="s">
        <v>6351</v>
      </c>
      <c r="P848" t="s">
        <v>435</v>
      </c>
      <c r="R848" t="s">
        <v>107</v>
      </c>
      <c r="S848" t="s">
        <v>6352</v>
      </c>
      <c r="T848" t="s">
        <v>6343</v>
      </c>
      <c r="U848" t="s">
        <v>5098</v>
      </c>
      <c r="X848" t="s">
        <v>376</v>
      </c>
      <c r="Y848" t="s">
        <v>6344</v>
      </c>
      <c r="Z848" t="s">
        <v>92</v>
      </c>
      <c r="AB848" t="s">
        <v>996</v>
      </c>
      <c r="AC848" t="s">
        <v>95</v>
      </c>
      <c r="AD848" t="s">
        <v>6345</v>
      </c>
      <c r="AE848">
        <v>0</v>
      </c>
      <c r="AF848" t="s">
        <v>6346</v>
      </c>
      <c r="AH848" t="s">
        <v>4735</v>
      </c>
      <c r="AJ848" t="s">
        <v>1629</v>
      </c>
      <c r="AL848" t="s">
        <v>6347</v>
      </c>
      <c r="AQ848">
        <v>10</v>
      </c>
      <c r="AS848">
        <v>20000000</v>
      </c>
      <c r="AT848">
        <v>0</v>
      </c>
      <c r="AW848">
        <v>0</v>
      </c>
      <c r="AZ848">
        <v>0</v>
      </c>
      <c r="BC848">
        <v>0</v>
      </c>
      <c r="BO848">
        <v>0</v>
      </c>
      <c r="BP848">
        <v>0</v>
      </c>
      <c r="BQ848">
        <v>0</v>
      </c>
      <c r="BR848">
        <v>0</v>
      </c>
      <c r="BS848">
        <v>0</v>
      </c>
      <c r="BT848">
        <v>0</v>
      </c>
      <c r="BU848">
        <v>0</v>
      </c>
      <c r="BV848">
        <v>0</v>
      </c>
      <c r="BW848">
        <v>0</v>
      </c>
      <c r="BX848">
        <v>0</v>
      </c>
      <c r="BY848">
        <v>1</v>
      </c>
      <c r="BZ848">
        <v>0</v>
      </c>
      <c r="CA848">
        <v>0</v>
      </c>
      <c r="CB848">
        <v>0</v>
      </c>
      <c r="CC848">
        <v>0</v>
      </c>
      <c r="CD848">
        <v>0</v>
      </c>
      <c r="CE848">
        <v>0</v>
      </c>
      <c r="CF848">
        <v>0</v>
      </c>
      <c r="CG848">
        <v>0</v>
      </c>
      <c r="CH848">
        <v>0</v>
      </c>
      <c r="CI848">
        <v>0</v>
      </c>
      <c r="CJ848">
        <v>0</v>
      </c>
      <c r="CK848">
        <v>0</v>
      </c>
      <c r="CL848">
        <v>0</v>
      </c>
      <c r="CM848">
        <v>0</v>
      </c>
      <c r="CN848">
        <v>0</v>
      </c>
      <c r="CO848">
        <v>0</v>
      </c>
      <c r="CP848">
        <v>0</v>
      </c>
      <c r="CQ848">
        <v>0</v>
      </c>
    </row>
    <row r="849" spans="1:95" hidden="1">
      <c r="A849" t="s">
        <v>6353</v>
      </c>
      <c r="B849" t="s">
        <v>904</v>
      </c>
      <c r="C849" t="s">
        <v>1331</v>
      </c>
      <c r="D849" t="s">
        <v>1331</v>
      </c>
      <c r="E849" t="s">
        <v>146</v>
      </c>
      <c r="F849" t="s">
        <v>1847</v>
      </c>
      <c r="G849">
        <v>525</v>
      </c>
      <c r="H849">
        <v>0</v>
      </c>
      <c r="I849">
        <f t="shared" si="13"/>
        <v>0</v>
      </c>
      <c r="J849">
        <v>35.825055499999998</v>
      </c>
      <c r="K849">
        <v>128.74</v>
      </c>
      <c r="M849" t="s">
        <v>6235</v>
      </c>
      <c r="O849" t="s">
        <v>6354</v>
      </c>
      <c r="P849" t="s">
        <v>3726</v>
      </c>
      <c r="R849" t="s">
        <v>1364</v>
      </c>
      <c r="S849" t="s">
        <v>1852</v>
      </c>
      <c r="U849" t="s">
        <v>6355</v>
      </c>
      <c r="V849" t="s">
        <v>6355</v>
      </c>
      <c r="X849" t="s">
        <v>1007</v>
      </c>
      <c r="Y849" t="s">
        <v>1854</v>
      </c>
      <c r="Z849" t="s">
        <v>123</v>
      </c>
      <c r="AC849" t="s">
        <v>124</v>
      </c>
      <c r="AD849" t="s">
        <v>6356</v>
      </c>
      <c r="AE849">
        <v>0</v>
      </c>
      <c r="AH849" t="s">
        <v>1655</v>
      </c>
      <c r="AI849" t="s">
        <v>1856</v>
      </c>
      <c r="AJ849" t="s">
        <v>1856</v>
      </c>
      <c r="AL849" t="s">
        <v>1856</v>
      </c>
      <c r="AQ849">
        <v>0</v>
      </c>
      <c r="AR849" t="s">
        <v>1007</v>
      </c>
      <c r="AS849">
        <v>0</v>
      </c>
      <c r="AT849">
        <v>0</v>
      </c>
      <c r="AW849">
        <v>0</v>
      </c>
      <c r="AZ849">
        <v>0</v>
      </c>
      <c r="BC849">
        <v>0</v>
      </c>
      <c r="BO849">
        <v>0</v>
      </c>
      <c r="BP849">
        <v>0</v>
      </c>
      <c r="BQ849">
        <v>0</v>
      </c>
      <c r="BR849">
        <v>0</v>
      </c>
      <c r="BS849">
        <v>0</v>
      </c>
      <c r="BT849">
        <v>0</v>
      </c>
      <c r="BU849">
        <v>1</v>
      </c>
      <c r="BV849">
        <v>0</v>
      </c>
      <c r="BW849">
        <v>0</v>
      </c>
      <c r="BX849">
        <v>0</v>
      </c>
      <c r="BY849">
        <v>0</v>
      </c>
      <c r="BZ849">
        <v>0</v>
      </c>
      <c r="CA849">
        <v>0</v>
      </c>
      <c r="CB849">
        <v>0</v>
      </c>
      <c r="CC849">
        <v>0</v>
      </c>
      <c r="CD849">
        <v>0</v>
      </c>
      <c r="CE849">
        <v>0</v>
      </c>
      <c r="CF849">
        <v>0</v>
      </c>
      <c r="CG849">
        <v>0</v>
      </c>
      <c r="CH849">
        <v>0</v>
      </c>
      <c r="CI849">
        <v>0</v>
      </c>
      <c r="CJ849">
        <v>0</v>
      </c>
      <c r="CK849">
        <v>0</v>
      </c>
      <c r="CL849">
        <v>0</v>
      </c>
      <c r="CM849">
        <v>0</v>
      </c>
      <c r="CN849">
        <v>0</v>
      </c>
      <c r="CO849">
        <v>0</v>
      </c>
      <c r="CP849">
        <v>1</v>
      </c>
      <c r="CQ849">
        <v>1</v>
      </c>
    </row>
    <row r="850" spans="1:95" hidden="1">
      <c r="A850" t="s">
        <v>6357</v>
      </c>
      <c r="B850" t="s">
        <v>904</v>
      </c>
      <c r="C850" t="s">
        <v>1331</v>
      </c>
      <c r="D850" t="s">
        <v>1331</v>
      </c>
      <c r="E850" t="s">
        <v>146</v>
      </c>
      <c r="F850" t="s">
        <v>1847</v>
      </c>
      <c r="G850">
        <v>1870</v>
      </c>
      <c r="H850">
        <v>0</v>
      </c>
      <c r="I850">
        <f t="shared" si="13"/>
        <v>0</v>
      </c>
      <c r="J850">
        <v>36.329415699999998</v>
      </c>
      <c r="K850">
        <v>127.44</v>
      </c>
      <c r="M850" t="s">
        <v>6235</v>
      </c>
      <c r="N850" t="s">
        <v>6358</v>
      </c>
      <c r="O850" t="s">
        <v>6359</v>
      </c>
      <c r="P850" t="s">
        <v>6238</v>
      </c>
      <c r="R850" t="s">
        <v>1364</v>
      </c>
      <c r="S850" t="s">
        <v>1852</v>
      </c>
      <c r="U850" t="s">
        <v>2170</v>
      </c>
      <c r="V850" t="s">
        <v>2170</v>
      </c>
      <c r="X850" t="s">
        <v>1007</v>
      </c>
      <c r="Y850" t="s">
        <v>1854</v>
      </c>
      <c r="Z850" t="s">
        <v>123</v>
      </c>
      <c r="AC850" t="s">
        <v>124</v>
      </c>
      <c r="AD850" t="s">
        <v>6239</v>
      </c>
      <c r="AE850">
        <v>0</v>
      </c>
      <c r="AH850" t="s">
        <v>1655</v>
      </c>
      <c r="AI850" t="s">
        <v>1856</v>
      </c>
      <c r="AJ850" t="s">
        <v>1856</v>
      </c>
      <c r="AL850" t="s">
        <v>1856</v>
      </c>
      <c r="AQ850">
        <v>0</v>
      </c>
      <c r="AR850" t="s">
        <v>1007</v>
      </c>
      <c r="AS850">
        <v>0</v>
      </c>
      <c r="AT850">
        <v>0</v>
      </c>
      <c r="AW850">
        <v>0</v>
      </c>
      <c r="AZ850">
        <v>0</v>
      </c>
      <c r="BC850">
        <v>0</v>
      </c>
      <c r="BO850">
        <v>0</v>
      </c>
      <c r="BP850">
        <v>0</v>
      </c>
      <c r="BQ850">
        <v>0</v>
      </c>
      <c r="BR850">
        <v>0</v>
      </c>
      <c r="BS850">
        <v>0</v>
      </c>
      <c r="BT850">
        <v>0</v>
      </c>
      <c r="BU850">
        <v>1</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0</v>
      </c>
      <c r="CP850">
        <v>1</v>
      </c>
      <c r="CQ850">
        <v>1</v>
      </c>
    </row>
    <row r="851" spans="1:95" hidden="1">
      <c r="A851" t="s">
        <v>6360</v>
      </c>
      <c r="B851" t="s">
        <v>904</v>
      </c>
      <c r="C851" t="s">
        <v>826</v>
      </c>
      <c r="D851" t="s">
        <v>6361</v>
      </c>
      <c r="E851" t="s">
        <v>146</v>
      </c>
      <c r="F851" t="s">
        <v>6362</v>
      </c>
      <c r="G851">
        <v>1200</v>
      </c>
      <c r="H851">
        <v>0.77</v>
      </c>
      <c r="I851">
        <f t="shared" si="13"/>
        <v>924</v>
      </c>
      <c r="J851">
        <v>41</v>
      </c>
      <c r="K851">
        <v>9</v>
      </c>
      <c r="M851" t="s">
        <v>6363</v>
      </c>
      <c r="N851" t="s">
        <v>6364</v>
      </c>
      <c r="O851" t="s">
        <v>6365</v>
      </c>
      <c r="P851" t="s">
        <v>2223</v>
      </c>
      <c r="Q851">
        <v>7040</v>
      </c>
      <c r="R851" t="s">
        <v>1803</v>
      </c>
      <c r="S851" t="s">
        <v>6366</v>
      </c>
      <c r="T851" t="s">
        <v>6367</v>
      </c>
      <c r="U851" t="s">
        <v>6368</v>
      </c>
      <c r="V851" t="s">
        <v>6369</v>
      </c>
      <c r="X851" t="s">
        <v>1007</v>
      </c>
      <c r="Y851" t="s">
        <v>4406</v>
      </c>
      <c r="Z851" t="s">
        <v>92</v>
      </c>
      <c r="AA851" t="s">
        <v>93</v>
      </c>
      <c r="AC851" t="s">
        <v>112</v>
      </c>
      <c r="AD851" t="s">
        <v>6370</v>
      </c>
      <c r="AE851">
        <v>0</v>
      </c>
      <c r="AH851" t="s">
        <v>1690</v>
      </c>
      <c r="AI851" t="s">
        <v>6371</v>
      </c>
      <c r="AQ851">
        <v>12</v>
      </c>
      <c r="AR851" t="s">
        <v>1007</v>
      </c>
      <c r="AS851">
        <v>0</v>
      </c>
      <c r="AT851">
        <v>0</v>
      </c>
      <c r="AW851">
        <v>0</v>
      </c>
      <c r="AZ851">
        <v>0</v>
      </c>
      <c r="BC851">
        <v>0</v>
      </c>
      <c r="BO851">
        <v>1</v>
      </c>
      <c r="BP851">
        <v>0</v>
      </c>
      <c r="BQ851">
        <v>0</v>
      </c>
      <c r="BR851">
        <v>0</v>
      </c>
      <c r="BS851">
        <v>0</v>
      </c>
      <c r="BT851">
        <v>0</v>
      </c>
      <c r="BU851">
        <v>0</v>
      </c>
      <c r="BV851">
        <v>0</v>
      </c>
      <c r="BW851">
        <v>0</v>
      </c>
      <c r="BX851">
        <v>1</v>
      </c>
      <c r="BY851">
        <v>1</v>
      </c>
      <c r="BZ851">
        <v>0</v>
      </c>
      <c r="CA851">
        <v>0</v>
      </c>
      <c r="CB851">
        <v>0</v>
      </c>
      <c r="CC851">
        <v>0</v>
      </c>
      <c r="CD851">
        <v>0</v>
      </c>
      <c r="CE851">
        <v>0</v>
      </c>
      <c r="CF851">
        <v>0</v>
      </c>
      <c r="CG851">
        <v>0</v>
      </c>
      <c r="CH851">
        <v>0</v>
      </c>
      <c r="CI851">
        <v>0</v>
      </c>
      <c r="CJ851">
        <v>0</v>
      </c>
      <c r="CK851">
        <v>0</v>
      </c>
      <c r="CL851">
        <v>1</v>
      </c>
      <c r="CM851">
        <v>0</v>
      </c>
      <c r="CN851">
        <v>0</v>
      </c>
      <c r="CO851">
        <v>0</v>
      </c>
      <c r="CP851">
        <v>0</v>
      </c>
      <c r="CQ851">
        <v>1</v>
      </c>
    </row>
    <row r="852" spans="1:95" hidden="1">
      <c r="A852" t="s">
        <v>6372</v>
      </c>
      <c r="B852" t="s">
        <v>904</v>
      </c>
      <c r="C852" t="s">
        <v>826</v>
      </c>
      <c r="D852" t="s">
        <v>1897</v>
      </c>
      <c r="E852" t="s">
        <v>146</v>
      </c>
      <c r="F852" t="s">
        <v>6362</v>
      </c>
      <c r="G852">
        <v>1000</v>
      </c>
      <c r="H852">
        <v>1.2</v>
      </c>
      <c r="I852">
        <f t="shared" si="13"/>
        <v>1200</v>
      </c>
      <c r="J852">
        <v>41</v>
      </c>
      <c r="K852">
        <v>9</v>
      </c>
      <c r="M852" t="s">
        <v>6363</v>
      </c>
      <c r="N852" t="s">
        <v>6364</v>
      </c>
      <c r="O852" t="s">
        <v>6365</v>
      </c>
      <c r="P852" t="s">
        <v>2223</v>
      </c>
      <c r="Q852">
        <v>7040</v>
      </c>
      <c r="R852" t="s">
        <v>1803</v>
      </c>
      <c r="S852" t="s">
        <v>6366</v>
      </c>
      <c r="T852" t="s">
        <v>6367</v>
      </c>
      <c r="U852" t="s">
        <v>6368</v>
      </c>
      <c r="V852" t="s">
        <v>6369</v>
      </c>
      <c r="X852" t="s">
        <v>1007</v>
      </c>
      <c r="Y852" t="s">
        <v>6370</v>
      </c>
      <c r="Z852" t="s">
        <v>92</v>
      </c>
      <c r="AA852" t="s">
        <v>93</v>
      </c>
      <c r="AC852" t="s">
        <v>112</v>
      </c>
      <c r="AD852" t="s">
        <v>6370</v>
      </c>
      <c r="AE852">
        <v>0</v>
      </c>
      <c r="AH852" t="s">
        <v>1627</v>
      </c>
      <c r="AI852" t="s">
        <v>6373</v>
      </c>
      <c r="AJ852" t="s">
        <v>6374</v>
      </c>
      <c r="AQ852">
        <v>12</v>
      </c>
      <c r="AR852" t="s">
        <v>1007</v>
      </c>
      <c r="AS852">
        <v>0</v>
      </c>
      <c r="AT852">
        <v>0</v>
      </c>
      <c r="AW852">
        <v>0</v>
      </c>
      <c r="AZ852">
        <v>0</v>
      </c>
      <c r="BC852">
        <v>0</v>
      </c>
      <c r="BO852">
        <v>1</v>
      </c>
      <c r="BP852">
        <v>0</v>
      </c>
      <c r="BQ852">
        <v>0</v>
      </c>
      <c r="BR852">
        <v>0</v>
      </c>
      <c r="BS852">
        <v>0</v>
      </c>
      <c r="BT852">
        <v>0</v>
      </c>
      <c r="BU852">
        <v>0</v>
      </c>
      <c r="BV852">
        <v>0</v>
      </c>
      <c r="BW852">
        <v>0</v>
      </c>
      <c r="BX852">
        <v>1</v>
      </c>
      <c r="BY852">
        <v>1</v>
      </c>
      <c r="BZ852">
        <v>0</v>
      </c>
      <c r="CA852">
        <v>0</v>
      </c>
      <c r="CB852">
        <v>0</v>
      </c>
      <c r="CC852">
        <v>0</v>
      </c>
      <c r="CD852">
        <v>0</v>
      </c>
      <c r="CE852">
        <v>0</v>
      </c>
      <c r="CF852">
        <v>0</v>
      </c>
      <c r="CG852">
        <v>0</v>
      </c>
      <c r="CH852">
        <v>0</v>
      </c>
      <c r="CI852">
        <v>0</v>
      </c>
      <c r="CJ852">
        <v>0</v>
      </c>
      <c r="CK852">
        <v>0</v>
      </c>
      <c r="CL852">
        <v>1</v>
      </c>
      <c r="CM852">
        <v>0</v>
      </c>
      <c r="CN852">
        <v>0</v>
      </c>
      <c r="CO852">
        <v>0</v>
      </c>
      <c r="CP852">
        <v>0</v>
      </c>
      <c r="CQ852">
        <v>1</v>
      </c>
    </row>
    <row r="853" spans="1:95" hidden="1">
      <c r="A853" t="s">
        <v>6375</v>
      </c>
      <c r="B853" t="s">
        <v>904</v>
      </c>
      <c r="C853" t="s">
        <v>826</v>
      </c>
      <c r="D853" t="s">
        <v>826</v>
      </c>
      <c r="E853" t="s">
        <v>146</v>
      </c>
      <c r="F853" t="s">
        <v>6362</v>
      </c>
      <c r="G853">
        <v>1080</v>
      </c>
      <c r="H853">
        <v>0.5</v>
      </c>
      <c r="I853">
        <f t="shared" si="13"/>
        <v>540</v>
      </c>
      <c r="J853">
        <v>41</v>
      </c>
      <c r="K853">
        <v>9</v>
      </c>
      <c r="M853" t="s">
        <v>6363</v>
      </c>
      <c r="N853" t="s">
        <v>6364</v>
      </c>
      <c r="O853" t="s">
        <v>6365</v>
      </c>
      <c r="P853" t="s">
        <v>2223</v>
      </c>
      <c r="Q853">
        <v>7040</v>
      </c>
      <c r="R853" t="s">
        <v>1803</v>
      </c>
      <c r="S853" t="s">
        <v>6366</v>
      </c>
      <c r="T853" t="s">
        <v>6367</v>
      </c>
      <c r="U853" t="s">
        <v>6368</v>
      </c>
      <c r="V853" t="s">
        <v>6369</v>
      </c>
      <c r="X853" t="s">
        <v>1007</v>
      </c>
      <c r="Y853" t="s">
        <v>4406</v>
      </c>
      <c r="Z853" t="s">
        <v>92</v>
      </c>
      <c r="AA853" t="s">
        <v>93</v>
      </c>
      <c r="AC853" t="s">
        <v>112</v>
      </c>
      <c r="AD853" t="s">
        <v>6370</v>
      </c>
      <c r="AE853">
        <v>0</v>
      </c>
      <c r="AH853" t="s">
        <v>1985</v>
      </c>
      <c r="AI853" t="s">
        <v>2406</v>
      </c>
      <c r="AJ853" t="s">
        <v>2406</v>
      </c>
      <c r="AQ853">
        <v>12</v>
      </c>
      <c r="AR853" t="s">
        <v>1007</v>
      </c>
      <c r="AS853">
        <v>0</v>
      </c>
      <c r="AT853">
        <v>0</v>
      </c>
      <c r="AW853">
        <v>0</v>
      </c>
      <c r="AZ853">
        <v>0</v>
      </c>
      <c r="BC853">
        <v>0</v>
      </c>
      <c r="BO853">
        <v>1</v>
      </c>
      <c r="BP853">
        <v>0</v>
      </c>
      <c r="BQ853">
        <v>0</v>
      </c>
      <c r="BR853">
        <v>0</v>
      </c>
      <c r="BS853">
        <v>0</v>
      </c>
      <c r="BT853">
        <v>0</v>
      </c>
      <c r="BU853">
        <v>0</v>
      </c>
      <c r="BV853">
        <v>0</v>
      </c>
      <c r="BW853">
        <v>0</v>
      </c>
      <c r="BX853">
        <v>1</v>
      </c>
      <c r="BY853">
        <v>1</v>
      </c>
      <c r="BZ853">
        <v>0</v>
      </c>
      <c r="CA853">
        <v>0</v>
      </c>
      <c r="CB853">
        <v>0</v>
      </c>
      <c r="CC853">
        <v>0</v>
      </c>
      <c r="CD853">
        <v>0</v>
      </c>
      <c r="CE853">
        <v>0</v>
      </c>
      <c r="CF853">
        <v>0</v>
      </c>
      <c r="CG853">
        <v>0</v>
      </c>
      <c r="CH853">
        <v>0</v>
      </c>
      <c r="CI853">
        <v>0</v>
      </c>
      <c r="CJ853">
        <v>0</v>
      </c>
      <c r="CK853">
        <v>0</v>
      </c>
      <c r="CL853">
        <v>1</v>
      </c>
      <c r="CM853">
        <v>0</v>
      </c>
      <c r="CN853">
        <v>0</v>
      </c>
      <c r="CO853">
        <v>0</v>
      </c>
      <c r="CP853">
        <v>0</v>
      </c>
      <c r="CQ853">
        <v>1</v>
      </c>
    </row>
    <row r="854" spans="1:95" hidden="1">
      <c r="A854" t="s">
        <v>6376</v>
      </c>
      <c r="B854" t="s">
        <v>904</v>
      </c>
      <c r="C854" t="s">
        <v>826</v>
      </c>
      <c r="D854" t="s">
        <v>1538</v>
      </c>
      <c r="E854" t="s">
        <v>146</v>
      </c>
      <c r="F854" t="s">
        <v>6362</v>
      </c>
      <c r="G854">
        <v>1000</v>
      </c>
      <c r="H854">
        <v>1.23</v>
      </c>
      <c r="I854">
        <f t="shared" si="13"/>
        <v>1230</v>
      </c>
      <c r="J854">
        <v>41</v>
      </c>
      <c r="K854">
        <v>9</v>
      </c>
      <c r="M854" t="s">
        <v>6363</v>
      </c>
      <c r="N854" t="s">
        <v>6364</v>
      </c>
      <c r="O854" t="s">
        <v>6365</v>
      </c>
      <c r="P854" t="s">
        <v>2223</v>
      </c>
      <c r="Q854">
        <v>7040</v>
      </c>
      <c r="R854" t="s">
        <v>1803</v>
      </c>
      <c r="S854" t="s">
        <v>6366</v>
      </c>
      <c r="T854" t="s">
        <v>6367</v>
      </c>
      <c r="U854" t="s">
        <v>6368</v>
      </c>
      <c r="V854" t="s">
        <v>6369</v>
      </c>
      <c r="X854" t="s">
        <v>1007</v>
      </c>
      <c r="Y854" t="s">
        <v>6370</v>
      </c>
      <c r="Z854" t="s">
        <v>92</v>
      </c>
      <c r="AA854" t="s">
        <v>93</v>
      </c>
      <c r="AC854" t="s">
        <v>112</v>
      </c>
      <c r="AD854" t="s">
        <v>6370</v>
      </c>
      <c r="AE854">
        <v>0</v>
      </c>
      <c r="AH854" t="s">
        <v>1545</v>
      </c>
      <c r="AI854" t="s">
        <v>6371</v>
      </c>
      <c r="AJ854" t="s">
        <v>6377</v>
      </c>
      <c r="AQ854">
        <v>12</v>
      </c>
      <c r="AR854" t="s">
        <v>1007</v>
      </c>
      <c r="AS854">
        <v>0</v>
      </c>
      <c r="AT854">
        <v>0</v>
      </c>
      <c r="AW854">
        <v>0</v>
      </c>
      <c r="AZ854">
        <v>0</v>
      </c>
      <c r="BC854">
        <v>0</v>
      </c>
      <c r="BO854">
        <v>1</v>
      </c>
      <c r="BP854">
        <v>0</v>
      </c>
      <c r="BQ854">
        <v>0</v>
      </c>
      <c r="BR854">
        <v>0</v>
      </c>
      <c r="BS854">
        <v>0</v>
      </c>
      <c r="BT854">
        <v>0</v>
      </c>
      <c r="BU854">
        <v>0</v>
      </c>
      <c r="BV854">
        <v>0</v>
      </c>
      <c r="BW854">
        <v>0</v>
      </c>
      <c r="BX854">
        <v>1</v>
      </c>
      <c r="BY854">
        <v>1</v>
      </c>
      <c r="BZ854">
        <v>0</v>
      </c>
      <c r="CA854">
        <v>0</v>
      </c>
      <c r="CB854">
        <v>0</v>
      </c>
      <c r="CC854">
        <v>0</v>
      </c>
      <c r="CD854">
        <v>0</v>
      </c>
      <c r="CE854">
        <v>0</v>
      </c>
      <c r="CF854">
        <v>0</v>
      </c>
      <c r="CG854">
        <v>0</v>
      </c>
      <c r="CH854">
        <v>0</v>
      </c>
      <c r="CI854">
        <v>0</v>
      </c>
      <c r="CJ854">
        <v>0</v>
      </c>
      <c r="CK854">
        <v>0</v>
      </c>
      <c r="CL854">
        <v>1</v>
      </c>
      <c r="CM854">
        <v>0</v>
      </c>
      <c r="CN854">
        <v>0</v>
      </c>
      <c r="CO854">
        <v>0</v>
      </c>
      <c r="CP854">
        <v>0</v>
      </c>
      <c r="CQ854">
        <v>1</v>
      </c>
    </row>
    <row r="855" spans="1:95" hidden="1">
      <c r="A855" t="s">
        <v>6378</v>
      </c>
      <c r="B855" t="s">
        <v>904</v>
      </c>
      <c r="C855" t="s">
        <v>1022</v>
      </c>
      <c r="D855" t="s">
        <v>1800</v>
      </c>
      <c r="E855" t="s">
        <v>146</v>
      </c>
      <c r="F855" t="s">
        <v>6362</v>
      </c>
      <c r="G855">
        <v>1200</v>
      </c>
      <c r="H855">
        <v>3.45</v>
      </c>
      <c r="I855">
        <f t="shared" si="13"/>
        <v>4140</v>
      </c>
      <c r="J855">
        <v>41</v>
      </c>
      <c r="K855">
        <v>9</v>
      </c>
      <c r="M855" t="s">
        <v>6379</v>
      </c>
      <c r="N855" t="s">
        <v>6364</v>
      </c>
      <c r="O855" t="s">
        <v>6365</v>
      </c>
      <c r="P855" t="s">
        <v>2223</v>
      </c>
      <c r="Q855">
        <v>7040</v>
      </c>
      <c r="R855" t="s">
        <v>1803</v>
      </c>
      <c r="S855" t="s">
        <v>6366</v>
      </c>
      <c r="T855" t="s">
        <v>6367</v>
      </c>
      <c r="U855" t="s">
        <v>6368</v>
      </c>
      <c r="V855" t="s">
        <v>6369</v>
      </c>
      <c r="X855" t="s">
        <v>1007</v>
      </c>
      <c r="Y855" t="s">
        <v>6370</v>
      </c>
      <c r="Z855" t="s">
        <v>92</v>
      </c>
      <c r="AA855" t="s">
        <v>93</v>
      </c>
      <c r="AC855" t="s">
        <v>112</v>
      </c>
      <c r="AD855" t="s">
        <v>6370</v>
      </c>
      <c r="AE855">
        <v>0</v>
      </c>
      <c r="AH855" t="s">
        <v>1807</v>
      </c>
      <c r="AI855" t="s">
        <v>6371</v>
      </c>
      <c r="AJ855" t="s">
        <v>1807</v>
      </c>
      <c r="AQ855">
        <v>12</v>
      </c>
      <c r="AR855" t="s">
        <v>1007</v>
      </c>
      <c r="AS855">
        <v>0</v>
      </c>
      <c r="AT855">
        <v>0</v>
      </c>
      <c r="AW855">
        <v>0</v>
      </c>
      <c r="AZ855">
        <v>0</v>
      </c>
      <c r="BC855">
        <v>0</v>
      </c>
      <c r="BO855">
        <v>1</v>
      </c>
      <c r="BP855">
        <v>0</v>
      </c>
      <c r="BQ855">
        <v>0</v>
      </c>
      <c r="BR855">
        <v>0</v>
      </c>
      <c r="BS855">
        <v>0</v>
      </c>
      <c r="BT855">
        <v>0</v>
      </c>
      <c r="BU855">
        <v>0</v>
      </c>
      <c r="BV855">
        <v>0</v>
      </c>
      <c r="BW855">
        <v>0</v>
      </c>
      <c r="BX855">
        <v>0</v>
      </c>
      <c r="BY855">
        <v>1</v>
      </c>
      <c r="BZ855">
        <v>0</v>
      </c>
      <c r="CA855">
        <v>0</v>
      </c>
      <c r="CB855">
        <v>0</v>
      </c>
      <c r="CC855">
        <v>0</v>
      </c>
      <c r="CD855">
        <v>0</v>
      </c>
      <c r="CE855">
        <v>0</v>
      </c>
      <c r="CF855">
        <v>0</v>
      </c>
      <c r="CG855">
        <v>0</v>
      </c>
      <c r="CH855">
        <v>0</v>
      </c>
      <c r="CI855">
        <v>0</v>
      </c>
      <c r="CJ855">
        <v>0</v>
      </c>
      <c r="CK855">
        <v>0</v>
      </c>
      <c r="CL855">
        <v>1</v>
      </c>
      <c r="CM855">
        <v>0</v>
      </c>
      <c r="CN855">
        <v>1</v>
      </c>
      <c r="CO855">
        <v>0</v>
      </c>
      <c r="CP855">
        <v>0</v>
      </c>
      <c r="CQ855">
        <v>1</v>
      </c>
    </row>
    <row r="856" spans="1:95" hidden="1">
      <c r="A856" t="s">
        <v>6380</v>
      </c>
      <c r="B856" t="s">
        <v>904</v>
      </c>
      <c r="C856" t="s">
        <v>1022</v>
      </c>
      <c r="D856" t="s">
        <v>1800</v>
      </c>
      <c r="E856" t="s">
        <v>146</v>
      </c>
      <c r="F856" t="s">
        <v>6362</v>
      </c>
      <c r="G856">
        <v>1000</v>
      </c>
      <c r="H856">
        <v>2</v>
      </c>
      <c r="I856">
        <f t="shared" si="13"/>
        <v>2000</v>
      </c>
      <c r="J856">
        <v>41</v>
      </c>
      <c r="K856">
        <v>9</v>
      </c>
      <c r="M856" t="s">
        <v>6379</v>
      </c>
      <c r="N856" t="s">
        <v>6364</v>
      </c>
      <c r="O856" t="s">
        <v>6365</v>
      </c>
      <c r="P856" t="s">
        <v>2223</v>
      </c>
      <c r="Q856">
        <v>7040</v>
      </c>
      <c r="R856" t="s">
        <v>1803</v>
      </c>
      <c r="S856" t="s">
        <v>6366</v>
      </c>
      <c r="T856" t="s">
        <v>6367</v>
      </c>
      <c r="U856" t="s">
        <v>6368</v>
      </c>
      <c r="V856" t="s">
        <v>6369</v>
      </c>
      <c r="X856" t="s">
        <v>1007</v>
      </c>
      <c r="Y856" t="s">
        <v>4406</v>
      </c>
      <c r="Z856" t="s">
        <v>92</v>
      </c>
      <c r="AA856" t="s">
        <v>93</v>
      </c>
      <c r="AC856" t="s">
        <v>112</v>
      </c>
      <c r="AD856" t="s">
        <v>6370</v>
      </c>
      <c r="AE856">
        <v>0</v>
      </c>
      <c r="AH856" t="s">
        <v>5469</v>
      </c>
      <c r="AI856" t="s">
        <v>1229</v>
      </c>
      <c r="AJ856" t="s">
        <v>5469</v>
      </c>
      <c r="AQ856">
        <v>12</v>
      </c>
      <c r="AR856" t="s">
        <v>1007</v>
      </c>
      <c r="AS856">
        <v>0</v>
      </c>
      <c r="AT856">
        <v>0</v>
      </c>
      <c r="AW856">
        <v>0</v>
      </c>
      <c r="AZ856">
        <v>0</v>
      </c>
      <c r="BC856">
        <v>0</v>
      </c>
      <c r="BO856">
        <v>1</v>
      </c>
      <c r="BP856">
        <v>0</v>
      </c>
      <c r="BQ856">
        <v>0</v>
      </c>
      <c r="BR856">
        <v>0</v>
      </c>
      <c r="BS856">
        <v>0</v>
      </c>
      <c r="BT856">
        <v>0</v>
      </c>
      <c r="BU856">
        <v>0</v>
      </c>
      <c r="BV856">
        <v>0</v>
      </c>
      <c r="BW856">
        <v>0</v>
      </c>
      <c r="BX856">
        <v>0</v>
      </c>
      <c r="BY856">
        <v>1</v>
      </c>
      <c r="BZ856">
        <v>0</v>
      </c>
      <c r="CA856">
        <v>0</v>
      </c>
      <c r="CB856">
        <v>0</v>
      </c>
      <c r="CC856">
        <v>0</v>
      </c>
      <c r="CD856">
        <v>0</v>
      </c>
      <c r="CE856">
        <v>0</v>
      </c>
      <c r="CF856">
        <v>0</v>
      </c>
      <c r="CG856">
        <v>0</v>
      </c>
      <c r="CH856">
        <v>0</v>
      </c>
      <c r="CI856">
        <v>0</v>
      </c>
      <c r="CJ856">
        <v>0</v>
      </c>
      <c r="CK856">
        <v>0</v>
      </c>
      <c r="CL856">
        <v>1</v>
      </c>
      <c r="CM856">
        <v>0</v>
      </c>
      <c r="CN856">
        <v>1</v>
      </c>
      <c r="CO856">
        <v>0</v>
      </c>
      <c r="CP856">
        <v>0</v>
      </c>
      <c r="CQ856">
        <v>1</v>
      </c>
    </row>
    <row r="857" spans="1:95" hidden="1">
      <c r="A857" t="s">
        <v>6381</v>
      </c>
      <c r="B857" t="s">
        <v>904</v>
      </c>
      <c r="C857" t="s">
        <v>826</v>
      </c>
      <c r="D857" t="s">
        <v>826</v>
      </c>
      <c r="E857" t="s">
        <v>146</v>
      </c>
      <c r="F857" t="s">
        <v>6362</v>
      </c>
      <c r="G857">
        <v>1000</v>
      </c>
      <c r="H857">
        <v>0.9</v>
      </c>
      <c r="I857">
        <f t="shared" si="13"/>
        <v>900</v>
      </c>
      <c r="J857">
        <v>38</v>
      </c>
      <c r="K857">
        <v>14</v>
      </c>
      <c r="M857" t="s">
        <v>6363</v>
      </c>
      <c r="N857" t="s">
        <v>6382</v>
      </c>
      <c r="O857" t="s">
        <v>4403</v>
      </c>
      <c r="P857" t="s">
        <v>2211</v>
      </c>
      <c r="Q857">
        <v>90023</v>
      </c>
      <c r="R857" t="s">
        <v>1803</v>
      </c>
      <c r="S857" t="s">
        <v>6366</v>
      </c>
      <c r="T857" t="s">
        <v>6367</v>
      </c>
      <c r="U857" t="s">
        <v>4599</v>
      </c>
      <c r="V857" t="s">
        <v>6383</v>
      </c>
      <c r="X857" t="s">
        <v>1007</v>
      </c>
      <c r="Y857" t="s">
        <v>6370</v>
      </c>
      <c r="Z857" t="s">
        <v>92</v>
      </c>
      <c r="AA857" t="s">
        <v>93</v>
      </c>
      <c r="AC857" t="s">
        <v>112</v>
      </c>
      <c r="AD857" t="s">
        <v>6370</v>
      </c>
      <c r="AE857">
        <v>0</v>
      </c>
      <c r="AH857" t="s">
        <v>1480</v>
      </c>
      <c r="AI857" t="s">
        <v>6384</v>
      </c>
      <c r="AJ857" t="s">
        <v>6385</v>
      </c>
      <c r="AQ857">
        <v>12</v>
      </c>
      <c r="AR857" t="s">
        <v>1007</v>
      </c>
      <c r="AS857">
        <v>0</v>
      </c>
      <c r="AT857">
        <v>0</v>
      </c>
      <c r="AW857">
        <v>0</v>
      </c>
      <c r="AZ857">
        <v>0</v>
      </c>
      <c r="BC857">
        <v>0</v>
      </c>
      <c r="BO857">
        <v>1</v>
      </c>
      <c r="BP857">
        <v>0</v>
      </c>
      <c r="BQ857">
        <v>0</v>
      </c>
      <c r="BR857">
        <v>0</v>
      </c>
      <c r="BS857">
        <v>0</v>
      </c>
      <c r="BT857">
        <v>0</v>
      </c>
      <c r="BU857">
        <v>0</v>
      </c>
      <c r="BV857">
        <v>0</v>
      </c>
      <c r="BW857">
        <v>0</v>
      </c>
      <c r="BX857">
        <v>1</v>
      </c>
      <c r="BY857">
        <v>1</v>
      </c>
      <c r="BZ857">
        <v>0</v>
      </c>
      <c r="CA857">
        <v>0</v>
      </c>
      <c r="CB857">
        <v>0</v>
      </c>
      <c r="CC857">
        <v>0</v>
      </c>
      <c r="CD857">
        <v>0</v>
      </c>
      <c r="CE857">
        <v>0</v>
      </c>
      <c r="CF857">
        <v>0</v>
      </c>
      <c r="CG857">
        <v>0</v>
      </c>
      <c r="CH857">
        <v>0</v>
      </c>
      <c r="CI857">
        <v>0</v>
      </c>
      <c r="CJ857">
        <v>0</v>
      </c>
      <c r="CK857">
        <v>0</v>
      </c>
      <c r="CL857">
        <v>1</v>
      </c>
      <c r="CM857">
        <v>0</v>
      </c>
      <c r="CN857">
        <v>0</v>
      </c>
      <c r="CO857">
        <v>0</v>
      </c>
      <c r="CP857">
        <v>0</v>
      </c>
      <c r="CQ857">
        <v>1</v>
      </c>
    </row>
    <row r="858" spans="1:95" hidden="1">
      <c r="A858" t="s">
        <v>6386</v>
      </c>
      <c r="B858" t="s">
        <v>904</v>
      </c>
      <c r="C858" t="s">
        <v>826</v>
      </c>
      <c r="D858" t="s">
        <v>1897</v>
      </c>
      <c r="E858" t="s">
        <v>146</v>
      </c>
      <c r="F858" t="s">
        <v>6362</v>
      </c>
      <c r="G858">
        <v>1000</v>
      </c>
      <c r="H858">
        <v>1.2</v>
      </c>
      <c r="I858">
        <f t="shared" si="13"/>
        <v>1200</v>
      </c>
      <c r="J858">
        <v>38</v>
      </c>
      <c r="K858">
        <v>14</v>
      </c>
      <c r="M858" t="s">
        <v>6363</v>
      </c>
      <c r="N858" t="s">
        <v>6382</v>
      </c>
      <c r="O858" t="s">
        <v>4403</v>
      </c>
      <c r="P858" t="s">
        <v>2211</v>
      </c>
      <c r="Q858">
        <v>90023</v>
      </c>
      <c r="R858" t="s">
        <v>1803</v>
      </c>
      <c r="S858" t="s">
        <v>6366</v>
      </c>
      <c r="T858" t="s">
        <v>6367</v>
      </c>
      <c r="U858" t="s">
        <v>4599</v>
      </c>
      <c r="V858" t="s">
        <v>6383</v>
      </c>
      <c r="X858" t="s">
        <v>1007</v>
      </c>
      <c r="Y858" t="s">
        <v>6370</v>
      </c>
      <c r="Z858" t="s">
        <v>92</v>
      </c>
      <c r="AA858" t="s">
        <v>93</v>
      </c>
      <c r="AC858" t="s">
        <v>112</v>
      </c>
      <c r="AD858" t="s">
        <v>6370</v>
      </c>
      <c r="AE858">
        <v>0</v>
      </c>
      <c r="AH858" t="s">
        <v>1627</v>
      </c>
      <c r="AI858" t="s">
        <v>6387</v>
      </c>
      <c r="AQ858">
        <v>12</v>
      </c>
      <c r="AR858" t="s">
        <v>1007</v>
      </c>
      <c r="AS858">
        <v>0</v>
      </c>
      <c r="AT858">
        <v>0</v>
      </c>
      <c r="AW858">
        <v>0</v>
      </c>
      <c r="AZ858">
        <v>0</v>
      </c>
      <c r="BC858">
        <v>0</v>
      </c>
      <c r="BO858">
        <v>1</v>
      </c>
      <c r="BP858">
        <v>0</v>
      </c>
      <c r="BQ858">
        <v>0</v>
      </c>
      <c r="BR858">
        <v>0</v>
      </c>
      <c r="BS858">
        <v>0</v>
      </c>
      <c r="BT858">
        <v>0</v>
      </c>
      <c r="BU858">
        <v>0</v>
      </c>
      <c r="BV858">
        <v>0</v>
      </c>
      <c r="BW858">
        <v>0</v>
      </c>
      <c r="BX858">
        <v>1</v>
      </c>
      <c r="BY858">
        <v>1</v>
      </c>
      <c r="BZ858">
        <v>0</v>
      </c>
      <c r="CA858">
        <v>0</v>
      </c>
      <c r="CB858">
        <v>0</v>
      </c>
      <c r="CC858">
        <v>0</v>
      </c>
      <c r="CD858">
        <v>0</v>
      </c>
      <c r="CE858">
        <v>0</v>
      </c>
      <c r="CF858">
        <v>0</v>
      </c>
      <c r="CG858">
        <v>0</v>
      </c>
      <c r="CH858">
        <v>0</v>
      </c>
      <c r="CI858">
        <v>0</v>
      </c>
      <c r="CJ858">
        <v>0</v>
      </c>
      <c r="CK858">
        <v>0</v>
      </c>
      <c r="CL858">
        <v>1</v>
      </c>
      <c r="CM858">
        <v>0</v>
      </c>
      <c r="CN858">
        <v>0</v>
      </c>
      <c r="CO858">
        <v>0</v>
      </c>
      <c r="CP858">
        <v>0</v>
      </c>
      <c r="CQ858">
        <v>1</v>
      </c>
    </row>
    <row r="859" spans="1:95" hidden="1">
      <c r="A859" t="s">
        <v>6388</v>
      </c>
      <c r="B859" t="s">
        <v>904</v>
      </c>
      <c r="C859" t="s">
        <v>826</v>
      </c>
      <c r="D859" t="s">
        <v>1538</v>
      </c>
      <c r="E859" t="s">
        <v>146</v>
      </c>
      <c r="F859" t="s">
        <v>6362</v>
      </c>
      <c r="G859">
        <v>1000</v>
      </c>
      <c r="H859">
        <v>1.22</v>
      </c>
      <c r="I859">
        <f t="shared" si="13"/>
        <v>1220</v>
      </c>
      <c r="J859">
        <v>38</v>
      </c>
      <c r="K859">
        <v>14</v>
      </c>
      <c r="M859" t="s">
        <v>6363</v>
      </c>
      <c r="N859" t="s">
        <v>6382</v>
      </c>
      <c r="O859" t="s">
        <v>4403</v>
      </c>
      <c r="P859" t="s">
        <v>2211</v>
      </c>
      <c r="Q859">
        <v>90023</v>
      </c>
      <c r="R859" t="s">
        <v>1803</v>
      </c>
      <c r="S859" t="s">
        <v>6366</v>
      </c>
      <c r="T859" t="s">
        <v>6367</v>
      </c>
      <c r="U859" t="s">
        <v>4599</v>
      </c>
      <c r="V859" t="s">
        <v>6383</v>
      </c>
      <c r="X859" t="s">
        <v>1007</v>
      </c>
      <c r="Y859" t="s">
        <v>6370</v>
      </c>
      <c r="Z859" t="s">
        <v>92</v>
      </c>
      <c r="AA859" t="s">
        <v>93</v>
      </c>
      <c r="AC859" t="s">
        <v>112</v>
      </c>
      <c r="AD859" t="s">
        <v>6370</v>
      </c>
      <c r="AE859">
        <v>0</v>
      </c>
      <c r="AH859" t="s">
        <v>1545</v>
      </c>
      <c r="AI859" t="s">
        <v>6371</v>
      </c>
      <c r="AJ859" t="s">
        <v>6389</v>
      </c>
      <c r="AQ859">
        <v>12</v>
      </c>
      <c r="AR859" t="s">
        <v>1007</v>
      </c>
      <c r="AS859">
        <v>0</v>
      </c>
      <c r="AT859">
        <v>0</v>
      </c>
      <c r="AW859">
        <v>0</v>
      </c>
      <c r="AZ859">
        <v>0</v>
      </c>
      <c r="BC859">
        <v>0</v>
      </c>
      <c r="BO859">
        <v>1</v>
      </c>
      <c r="BP859">
        <v>0</v>
      </c>
      <c r="BQ859">
        <v>0</v>
      </c>
      <c r="BR859">
        <v>0</v>
      </c>
      <c r="BS859">
        <v>0</v>
      </c>
      <c r="BT859">
        <v>0</v>
      </c>
      <c r="BU859">
        <v>0</v>
      </c>
      <c r="BV859">
        <v>0</v>
      </c>
      <c r="BW859">
        <v>0</v>
      </c>
      <c r="BX859">
        <v>1</v>
      </c>
      <c r="BY859">
        <v>1</v>
      </c>
      <c r="BZ859">
        <v>0</v>
      </c>
      <c r="CA859">
        <v>0</v>
      </c>
      <c r="CB859">
        <v>0</v>
      </c>
      <c r="CC859">
        <v>0</v>
      </c>
      <c r="CD859">
        <v>0</v>
      </c>
      <c r="CE859">
        <v>0</v>
      </c>
      <c r="CF859">
        <v>0</v>
      </c>
      <c r="CG859">
        <v>0</v>
      </c>
      <c r="CH859">
        <v>0</v>
      </c>
      <c r="CI859">
        <v>0</v>
      </c>
      <c r="CJ859">
        <v>0</v>
      </c>
      <c r="CK859">
        <v>0</v>
      </c>
      <c r="CL859">
        <v>1</v>
      </c>
      <c r="CM859">
        <v>0</v>
      </c>
      <c r="CN859">
        <v>0</v>
      </c>
      <c r="CO859">
        <v>0</v>
      </c>
      <c r="CP859">
        <v>0</v>
      </c>
      <c r="CQ859">
        <v>1</v>
      </c>
    </row>
    <row r="860" spans="1:95" hidden="1">
      <c r="A860" t="s">
        <v>6390</v>
      </c>
      <c r="B860" t="s">
        <v>904</v>
      </c>
      <c r="C860" t="s">
        <v>1022</v>
      </c>
      <c r="D860" t="s">
        <v>1800</v>
      </c>
      <c r="E860" t="s">
        <v>146</v>
      </c>
      <c r="F860" t="s">
        <v>6362</v>
      </c>
      <c r="G860">
        <v>1200</v>
      </c>
      <c r="H860">
        <v>3.45</v>
      </c>
      <c r="I860">
        <f t="shared" si="13"/>
        <v>4140</v>
      </c>
      <c r="J860">
        <v>38</v>
      </c>
      <c r="K860">
        <v>14</v>
      </c>
      <c r="M860" t="s">
        <v>6379</v>
      </c>
      <c r="N860" t="s">
        <v>6382</v>
      </c>
      <c r="O860" t="s">
        <v>4403</v>
      </c>
      <c r="P860" t="s">
        <v>2211</v>
      </c>
      <c r="Q860">
        <v>90023</v>
      </c>
      <c r="R860" t="s">
        <v>1803</v>
      </c>
      <c r="S860" t="s">
        <v>6366</v>
      </c>
      <c r="T860" t="s">
        <v>6367</v>
      </c>
      <c r="U860" t="s">
        <v>4599</v>
      </c>
      <c r="V860" t="s">
        <v>6383</v>
      </c>
      <c r="X860" t="s">
        <v>1007</v>
      </c>
      <c r="Y860" t="s">
        <v>6391</v>
      </c>
      <c r="Z860" t="s">
        <v>92</v>
      </c>
      <c r="AA860" t="s">
        <v>93</v>
      </c>
      <c r="AC860" t="s">
        <v>112</v>
      </c>
      <c r="AD860" t="s">
        <v>6370</v>
      </c>
      <c r="AE860">
        <v>0</v>
      </c>
      <c r="AH860" t="s">
        <v>6392</v>
      </c>
      <c r="AI860" t="s">
        <v>6371</v>
      </c>
      <c r="AJ860" t="s">
        <v>6392</v>
      </c>
      <c r="AQ860">
        <v>12</v>
      </c>
      <c r="AR860" t="s">
        <v>1007</v>
      </c>
      <c r="AS860">
        <v>0</v>
      </c>
      <c r="AT860">
        <v>0</v>
      </c>
      <c r="AW860">
        <v>0</v>
      </c>
      <c r="AZ860">
        <v>0</v>
      </c>
      <c r="BC860">
        <v>0</v>
      </c>
      <c r="BO860">
        <v>1</v>
      </c>
      <c r="BP860">
        <v>0</v>
      </c>
      <c r="BQ860">
        <v>0</v>
      </c>
      <c r="BR860">
        <v>0</v>
      </c>
      <c r="BS860">
        <v>0</v>
      </c>
      <c r="BT860">
        <v>0</v>
      </c>
      <c r="BU860">
        <v>0</v>
      </c>
      <c r="BV860">
        <v>0</v>
      </c>
      <c r="BW860">
        <v>0</v>
      </c>
      <c r="BX860">
        <v>0</v>
      </c>
      <c r="BY860">
        <v>1</v>
      </c>
      <c r="BZ860">
        <v>0</v>
      </c>
      <c r="CA860">
        <v>0</v>
      </c>
      <c r="CB860">
        <v>0</v>
      </c>
      <c r="CC860">
        <v>0</v>
      </c>
      <c r="CD860">
        <v>0</v>
      </c>
      <c r="CE860">
        <v>0</v>
      </c>
      <c r="CF860">
        <v>0</v>
      </c>
      <c r="CG860">
        <v>0</v>
      </c>
      <c r="CH860">
        <v>0</v>
      </c>
      <c r="CI860">
        <v>0</v>
      </c>
      <c r="CJ860">
        <v>0</v>
      </c>
      <c r="CK860">
        <v>0</v>
      </c>
      <c r="CL860">
        <v>1</v>
      </c>
      <c r="CM860">
        <v>0</v>
      </c>
      <c r="CN860">
        <v>1</v>
      </c>
      <c r="CO860">
        <v>0</v>
      </c>
      <c r="CP860">
        <v>0</v>
      </c>
      <c r="CQ860">
        <v>1</v>
      </c>
    </row>
    <row r="861" spans="1:95" hidden="1">
      <c r="A861" t="s">
        <v>6393</v>
      </c>
      <c r="B861" t="s">
        <v>904</v>
      </c>
      <c r="C861" t="s">
        <v>826</v>
      </c>
      <c r="D861" t="s">
        <v>826</v>
      </c>
      <c r="E861" t="s">
        <v>146</v>
      </c>
      <c r="F861" t="s">
        <v>6394</v>
      </c>
      <c r="G861">
        <v>2000</v>
      </c>
      <c r="H861">
        <v>0.85</v>
      </c>
      <c r="I861">
        <f t="shared" si="13"/>
        <v>1700</v>
      </c>
      <c r="J861">
        <v>43.619416000000001</v>
      </c>
      <c r="K861">
        <v>-72.95</v>
      </c>
      <c r="M861" t="s">
        <v>6395</v>
      </c>
      <c r="O861" t="s">
        <v>2853</v>
      </c>
      <c r="P861" t="s">
        <v>1707</v>
      </c>
      <c r="R861" t="s">
        <v>107</v>
      </c>
      <c r="S861" t="s">
        <v>6396</v>
      </c>
      <c r="T861" t="s">
        <v>6397</v>
      </c>
      <c r="U861" t="s">
        <v>4634</v>
      </c>
      <c r="V861" t="s">
        <v>6397</v>
      </c>
      <c r="X861" t="s">
        <v>394</v>
      </c>
      <c r="Y861" t="s">
        <v>2856</v>
      </c>
      <c r="Z861" t="s">
        <v>599</v>
      </c>
      <c r="AA861" t="s">
        <v>164</v>
      </c>
      <c r="AB861" t="s">
        <v>6398</v>
      </c>
      <c r="AC861" t="s">
        <v>112</v>
      </c>
      <c r="AD861" t="s">
        <v>2856</v>
      </c>
      <c r="AE861">
        <v>0</v>
      </c>
      <c r="AH861" t="s">
        <v>1267</v>
      </c>
      <c r="AI861" t="s">
        <v>6399</v>
      </c>
      <c r="AJ861" t="s">
        <v>6399</v>
      </c>
      <c r="AL861" t="s">
        <v>6400</v>
      </c>
      <c r="AQ861">
        <v>0</v>
      </c>
      <c r="AS861">
        <v>2500000</v>
      </c>
      <c r="AT861">
        <v>0</v>
      </c>
      <c r="AU861" t="s">
        <v>248</v>
      </c>
      <c r="AV861" t="s">
        <v>6401</v>
      </c>
      <c r="AW861">
        <v>0</v>
      </c>
      <c r="AX861" t="s">
        <v>4610</v>
      </c>
      <c r="AY861" t="s">
        <v>6402</v>
      </c>
      <c r="AZ861">
        <v>0</v>
      </c>
      <c r="BA861" t="s">
        <v>1133</v>
      </c>
      <c r="BB861" t="s">
        <v>2856</v>
      </c>
      <c r="BC861">
        <v>0</v>
      </c>
      <c r="BO861">
        <v>0</v>
      </c>
      <c r="BP861">
        <v>0</v>
      </c>
      <c r="BQ861">
        <v>0</v>
      </c>
      <c r="BR861">
        <v>0</v>
      </c>
      <c r="BS861">
        <v>0</v>
      </c>
      <c r="BT861">
        <v>1</v>
      </c>
      <c r="BU861">
        <v>0</v>
      </c>
      <c r="BV861">
        <v>0</v>
      </c>
      <c r="BW861">
        <v>0</v>
      </c>
      <c r="BX861">
        <v>0</v>
      </c>
      <c r="BY861">
        <v>1</v>
      </c>
      <c r="BZ861">
        <v>0</v>
      </c>
      <c r="CA861">
        <v>0</v>
      </c>
      <c r="CB861">
        <v>0</v>
      </c>
      <c r="CC861">
        <v>1</v>
      </c>
      <c r="CD861">
        <v>0</v>
      </c>
      <c r="CE861">
        <v>1</v>
      </c>
      <c r="CF861">
        <v>0</v>
      </c>
      <c r="CG861">
        <v>1</v>
      </c>
      <c r="CH861">
        <v>0</v>
      </c>
      <c r="CI861">
        <v>1</v>
      </c>
      <c r="CJ861">
        <v>0</v>
      </c>
      <c r="CK861">
        <v>0</v>
      </c>
      <c r="CL861">
        <v>0</v>
      </c>
      <c r="CM861">
        <v>0</v>
      </c>
      <c r="CN861">
        <v>0</v>
      </c>
      <c r="CO861">
        <v>0</v>
      </c>
      <c r="CP861">
        <v>0</v>
      </c>
      <c r="CQ861">
        <v>0</v>
      </c>
    </row>
    <row r="862" spans="1:95" hidden="1">
      <c r="A862" t="s">
        <v>6403</v>
      </c>
      <c r="B862" t="s">
        <v>904</v>
      </c>
      <c r="C862" t="s">
        <v>826</v>
      </c>
      <c r="D862" t="s">
        <v>1538</v>
      </c>
      <c r="E862" t="s">
        <v>146</v>
      </c>
      <c r="F862" t="s">
        <v>6403</v>
      </c>
      <c r="G862">
        <v>1000</v>
      </c>
      <c r="H862">
        <v>2</v>
      </c>
      <c r="I862">
        <f t="shared" si="13"/>
        <v>2000</v>
      </c>
      <c r="J862">
        <v>22.924983000000001</v>
      </c>
      <c r="K862">
        <v>113.88</v>
      </c>
      <c r="M862" t="s">
        <v>104</v>
      </c>
      <c r="N862" t="s">
        <v>6404</v>
      </c>
      <c r="O862" t="s">
        <v>6083</v>
      </c>
      <c r="P862" t="s">
        <v>2661</v>
      </c>
      <c r="R862" t="s">
        <v>137</v>
      </c>
      <c r="S862" t="s">
        <v>6405</v>
      </c>
      <c r="T862" t="s">
        <v>6406</v>
      </c>
      <c r="X862" t="s">
        <v>1007</v>
      </c>
      <c r="AC862" t="s">
        <v>95</v>
      </c>
      <c r="AD862" t="s">
        <v>6407</v>
      </c>
      <c r="AE862">
        <v>100</v>
      </c>
      <c r="AH862" t="s">
        <v>6091</v>
      </c>
      <c r="AL862" t="s">
        <v>6091</v>
      </c>
      <c r="AQ862">
        <v>0</v>
      </c>
      <c r="AS862">
        <v>0</v>
      </c>
      <c r="AT862">
        <v>0</v>
      </c>
      <c r="AW862">
        <v>0</v>
      </c>
      <c r="AZ862">
        <v>0</v>
      </c>
      <c r="BC862">
        <v>0</v>
      </c>
      <c r="BO862">
        <v>0</v>
      </c>
      <c r="BP862">
        <v>0</v>
      </c>
      <c r="BQ862">
        <v>0</v>
      </c>
      <c r="BR862">
        <v>0</v>
      </c>
      <c r="BS862">
        <v>0</v>
      </c>
      <c r="BT862">
        <v>0</v>
      </c>
      <c r="BU862">
        <v>0</v>
      </c>
      <c r="BV862">
        <v>0</v>
      </c>
      <c r="BW862">
        <v>0</v>
      </c>
      <c r="BX862">
        <v>0</v>
      </c>
      <c r="BY862">
        <v>0</v>
      </c>
      <c r="BZ862">
        <v>0</v>
      </c>
      <c r="CA862">
        <v>0</v>
      </c>
      <c r="CB862">
        <v>0</v>
      </c>
      <c r="CC862">
        <v>1</v>
      </c>
      <c r="CD862">
        <v>0</v>
      </c>
      <c r="CE862">
        <v>0</v>
      </c>
      <c r="CF862">
        <v>0</v>
      </c>
      <c r="CG862">
        <v>0</v>
      </c>
      <c r="CH862">
        <v>0</v>
      </c>
      <c r="CI862">
        <v>0</v>
      </c>
      <c r="CJ862">
        <v>0</v>
      </c>
      <c r="CK862">
        <v>0</v>
      </c>
      <c r="CL862">
        <v>0</v>
      </c>
      <c r="CM862">
        <v>0</v>
      </c>
      <c r="CN862">
        <v>0</v>
      </c>
      <c r="CO862">
        <v>0</v>
      </c>
      <c r="CP862">
        <v>0</v>
      </c>
      <c r="CQ862">
        <v>0</v>
      </c>
    </row>
    <row r="863" spans="1:95" hidden="1">
      <c r="A863" t="s">
        <v>6408</v>
      </c>
      <c r="B863" t="s">
        <v>904</v>
      </c>
      <c r="C863" t="s">
        <v>826</v>
      </c>
      <c r="D863" t="s">
        <v>1897</v>
      </c>
      <c r="E863" t="s">
        <v>146</v>
      </c>
      <c r="F863" t="s">
        <v>6409</v>
      </c>
      <c r="G863">
        <v>31500</v>
      </c>
      <c r="H863">
        <v>0.38</v>
      </c>
      <c r="I863">
        <f t="shared" si="13"/>
        <v>11970</v>
      </c>
      <c r="J863">
        <v>41.3308666</v>
      </c>
      <c r="K863">
        <v>-88.71</v>
      </c>
      <c r="M863" t="s">
        <v>6410</v>
      </c>
      <c r="O863" t="s">
        <v>5908</v>
      </c>
      <c r="P863" t="s">
        <v>435</v>
      </c>
      <c r="R863" t="s">
        <v>107</v>
      </c>
      <c r="S863" t="s">
        <v>6411</v>
      </c>
      <c r="U863" t="s">
        <v>5431</v>
      </c>
      <c r="X863" t="s">
        <v>376</v>
      </c>
      <c r="AB863" t="s">
        <v>6412</v>
      </c>
      <c r="AC863" t="s">
        <v>124</v>
      </c>
      <c r="AD863" t="s">
        <v>4671</v>
      </c>
      <c r="AE863">
        <v>0</v>
      </c>
      <c r="AF863" t="s">
        <v>6385</v>
      </c>
      <c r="AH863" t="s">
        <v>6385</v>
      </c>
      <c r="AI863" t="s">
        <v>6385</v>
      </c>
      <c r="AQ863">
        <v>0</v>
      </c>
      <c r="AS863">
        <v>0</v>
      </c>
      <c r="AT863">
        <v>0</v>
      </c>
      <c r="AU863" t="s">
        <v>187</v>
      </c>
      <c r="AW863">
        <v>0</v>
      </c>
      <c r="AZ863">
        <v>0</v>
      </c>
      <c r="BC863">
        <v>0</v>
      </c>
      <c r="BO863">
        <v>0</v>
      </c>
      <c r="BP863">
        <v>0</v>
      </c>
      <c r="BQ863">
        <v>0</v>
      </c>
      <c r="BR863">
        <v>0</v>
      </c>
      <c r="BS863">
        <v>0</v>
      </c>
      <c r="BT863">
        <v>0</v>
      </c>
      <c r="BU863">
        <v>0</v>
      </c>
      <c r="BV863">
        <v>0</v>
      </c>
      <c r="BW863">
        <v>0</v>
      </c>
      <c r="BX863">
        <v>0</v>
      </c>
      <c r="BY863">
        <v>1</v>
      </c>
      <c r="BZ863">
        <v>0</v>
      </c>
      <c r="CA863">
        <v>0</v>
      </c>
      <c r="CB863">
        <v>0</v>
      </c>
      <c r="CC863">
        <v>0</v>
      </c>
      <c r="CD863">
        <v>0</v>
      </c>
      <c r="CE863">
        <v>1</v>
      </c>
      <c r="CF863">
        <v>0</v>
      </c>
      <c r="CG863">
        <v>0</v>
      </c>
      <c r="CH863">
        <v>0</v>
      </c>
      <c r="CI863">
        <v>0</v>
      </c>
      <c r="CJ863">
        <v>0</v>
      </c>
      <c r="CK863">
        <v>0</v>
      </c>
      <c r="CL863">
        <v>0</v>
      </c>
      <c r="CM863">
        <v>0</v>
      </c>
      <c r="CN863">
        <v>0</v>
      </c>
      <c r="CO863">
        <v>0</v>
      </c>
      <c r="CP863">
        <v>0</v>
      </c>
      <c r="CQ863">
        <v>0</v>
      </c>
    </row>
    <row r="864" spans="1:95" hidden="1">
      <c r="A864" t="s">
        <v>6413</v>
      </c>
      <c r="B864" t="s">
        <v>999</v>
      </c>
      <c r="C864" t="s">
        <v>999</v>
      </c>
      <c r="D864" t="s">
        <v>999</v>
      </c>
      <c r="E864" t="s">
        <v>146</v>
      </c>
      <c r="F864" t="s">
        <v>6414</v>
      </c>
      <c r="G864">
        <v>10000</v>
      </c>
      <c r="H864">
        <v>0</v>
      </c>
      <c r="I864">
        <f t="shared" si="13"/>
        <v>0</v>
      </c>
      <c r="J864">
        <v>59.649313300000003</v>
      </c>
      <c r="K864">
        <v>17.93</v>
      </c>
      <c r="M864" t="s">
        <v>1198</v>
      </c>
      <c r="N864" t="s">
        <v>6415</v>
      </c>
      <c r="O864" t="s">
        <v>6416</v>
      </c>
      <c r="P864" t="s">
        <v>6417</v>
      </c>
      <c r="R864" t="s">
        <v>6418</v>
      </c>
      <c r="S864" t="s">
        <v>6419</v>
      </c>
      <c r="U864" t="s">
        <v>1965</v>
      </c>
      <c r="V864" t="s">
        <v>6420</v>
      </c>
      <c r="X864" t="s">
        <v>1007</v>
      </c>
      <c r="AC864" t="s">
        <v>124</v>
      </c>
      <c r="AD864" t="s">
        <v>6421</v>
      </c>
      <c r="AE864">
        <v>0</v>
      </c>
      <c r="AH864" t="s">
        <v>6422</v>
      </c>
      <c r="AI864" t="s">
        <v>6423</v>
      </c>
      <c r="AJ864" t="s">
        <v>6424</v>
      </c>
      <c r="AK864" t="s">
        <v>6421</v>
      </c>
      <c r="AL864" t="s">
        <v>6425</v>
      </c>
      <c r="AM864" t="s">
        <v>6424</v>
      </c>
      <c r="AQ864">
        <v>0</v>
      </c>
      <c r="AR864" t="s">
        <v>6426</v>
      </c>
      <c r="AS864">
        <v>0</v>
      </c>
      <c r="AT864">
        <v>0</v>
      </c>
      <c r="AW864">
        <v>0</v>
      </c>
      <c r="AZ864">
        <v>0</v>
      </c>
      <c r="BC864">
        <v>0</v>
      </c>
      <c r="BO864">
        <v>0</v>
      </c>
      <c r="BP864">
        <v>0</v>
      </c>
      <c r="BQ864">
        <v>0</v>
      </c>
      <c r="BR864">
        <v>0</v>
      </c>
      <c r="BS864">
        <v>1</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c r="CN864">
        <v>0</v>
      </c>
      <c r="CO864">
        <v>0</v>
      </c>
      <c r="CP864">
        <v>0</v>
      </c>
      <c r="CQ864">
        <v>0</v>
      </c>
    </row>
    <row r="865" spans="1:95" hidden="1">
      <c r="A865" t="s">
        <v>6427</v>
      </c>
      <c r="B865" t="s">
        <v>904</v>
      </c>
      <c r="C865" t="s">
        <v>904</v>
      </c>
      <c r="D865" t="s">
        <v>904</v>
      </c>
      <c r="E865" t="s">
        <v>146</v>
      </c>
      <c r="F865" t="s">
        <v>6428</v>
      </c>
      <c r="G865">
        <v>1500</v>
      </c>
      <c r="H865">
        <v>0</v>
      </c>
      <c r="I865">
        <f t="shared" si="13"/>
        <v>0</v>
      </c>
      <c r="J865">
        <v>37.375202000000002</v>
      </c>
      <c r="K865">
        <v>-121.97</v>
      </c>
      <c r="M865" t="s">
        <v>371</v>
      </c>
      <c r="N865" t="s">
        <v>6429</v>
      </c>
      <c r="O865" t="s">
        <v>6430</v>
      </c>
      <c r="P865" t="s">
        <v>214</v>
      </c>
      <c r="R865" t="s">
        <v>107</v>
      </c>
      <c r="S865" t="s">
        <v>6431</v>
      </c>
      <c r="U865" t="s">
        <v>6432</v>
      </c>
      <c r="X865" t="s">
        <v>218</v>
      </c>
      <c r="Y865" t="s">
        <v>6433</v>
      </c>
      <c r="Z865" t="s">
        <v>307</v>
      </c>
      <c r="AC865" t="s">
        <v>124</v>
      </c>
      <c r="AD865" t="s">
        <v>6434</v>
      </c>
      <c r="AE865">
        <v>0</v>
      </c>
      <c r="AH865" t="s">
        <v>6435</v>
      </c>
      <c r="AI865" t="s">
        <v>6435</v>
      </c>
      <c r="AJ865" t="s">
        <v>6435</v>
      </c>
      <c r="AQ865">
        <v>0</v>
      </c>
      <c r="AS865">
        <v>0</v>
      </c>
      <c r="AT865">
        <v>0</v>
      </c>
      <c r="AW865">
        <v>0</v>
      </c>
      <c r="AZ865">
        <v>0</v>
      </c>
      <c r="BC865">
        <v>0</v>
      </c>
      <c r="BO865">
        <v>0</v>
      </c>
      <c r="BP865">
        <v>0</v>
      </c>
      <c r="BQ865">
        <v>0</v>
      </c>
      <c r="BR865">
        <v>0</v>
      </c>
      <c r="BS865">
        <v>0</v>
      </c>
      <c r="BT865">
        <v>0</v>
      </c>
      <c r="BU865">
        <v>0</v>
      </c>
      <c r="BV865">
        <v>0</v>
      </c>
      <c r="BW865">
        <v>0</v>
      </c>
      <c r="BX865">
        <v>1</v>
      </c>
      <c r="BY865">
        <v>0</v>
      </c>
      <c r="BZ865">
        <v>0</v>
      </c>
      <c r="CA865">
        <v>0</v>
      </c>
      <c r="CB865">
        <v>0</v>
      </c>
      <c r="CC865">
        <v>0</v>
      </c>
      <c r="CD865">
        <v>0</v>
      </c>
      <c r="CE865">
        <v>0</v>
      </c>
      <c r="CF865">
        <v>0</v>
      </c>
      <c r="CG865">
        <v>0</v>
      </c>
      <c r="CH865">
        <v>0</v>
      </c>
      <c r="CI865">
        <v>1</v>
      </c>
      <c r="CJ865">
        <v>0</v>
      </c>
      <c r="CK865">
        <v>0</v>
      </c>
      <c r="CL865">
        <v>0</v>
      </c>
      <c r="CM865">
        <v>0</v>
      </c>
      <c r="CN865">
        <v>0</v>
      </c>
      <c r="CO865">
        <v>0</v>
      </c>
      <c r="CP865">
        <v>0</v>
      </c>
      <c r="CQ865">
        <v>0</v>
      </c>
    </row>
    <row r="866" spans="1:95" hidden="1">
      <c r="A866" t="s">
        <v>6436</v>
      </c>
      <c r="B866" t="s">
        <v>904</v>
      </c>
      <c r="C866" t="s">
        <v>1313</v>
      </c>
      <c r="D866" t="s">
        <v>1112</v>
      </c>
      <c r="E866" t="s">
        <v>3161</v>
      </c>
      <c r="F866" t="s">
        <v>6437</v>
      </c>
      <c r="G866">
        <v>200</v>
      </c>
      <c r="H866">
        <v>4</v>
      </c>
      <c r="I866">
        <f t="shared" si="13"/>
        <v>800</v>
      </c>
      <c r="J866">
        <v>-39.928241700000001</v>
      </c>
      <c r="K866">
        <v>143.85</v>
      </c>
      <c r="M866" t="s">
        <v>1920</v>
      </c>
      <c r="N866" t="s">
        <v>6438</v>
      </c>
      <c r="O866" t="s">
        <v>6439</v>
      </c>
      <c r="P866" t="s">
        <v>2403</v>
      </c>
      <c r="R866" t="s">
        <v>636</v>
      </c>
      <c r="S866" t="s">
        <v>6440</v>
      </c>
      <c r="U866" t="s">
        <v>6441</v>
      </c>
      <c r="X866" t="s">
        <v>1007</v>
      </c>
      <c r="Y866" t="s">
        <v>2405</v>
      </c>
      <c r="Z866" t="s">
        <v>307</v>
      </c>
      <c r="AB866" t="s">
        <v>490</v>
      </c>
      <c r="AC866" t="s">
        <v>112</v>
      </c>
      <c r="AD866" t="s">
        <v>2405</v>
      </c>
      <c r="AE866">
        <v>0</v>
      </c>
      <c r="AH866" t="s">
        <v>2280</v>
      </c>
      <c r="AQ866">
        <v>0</v>
      </c>
      <c r="AS866">
        <v>0</v>
      </c>
      <c r="AT866">
        <v>0</v>
      </c>
      <c r="AW866">
        <v>0</v>
      </c>
      <c r="AZ866">
        <v>0</v>
      </c>
      <c r="BC866">
        <v>0</v>
      </c>
      <c r="BO866">
        <v>0</v>
      </c>
      <c r="BP866">
        <v>0</v>
      </c>
      <c r="BQ866">
        <v>0</v>
      </c>
      <c r="BR866">
        <v>0</v>
      </c>
      <c r="BS866">
        <v>0</v>
      </c>
      <c r="BT866">
        <v>0</v>
      </c>
      <c r="BU866">
        <v>0</v>
      </c>
      <c r="BV866">
        <v>0</v>
      </c>
      <c r="BW866">
        <v>0</v>
      </c>
      <c r="BX866">
        <v>0</v>
      </c>
      <c r="BY866">
        <v>0</v>
      </c>
      <c r="BZ866">
        <v>0</v>
      </c>
      <c r="CA866">
        <v>0</v>
      </c>
      <c r="CB866">
        <v>0</v>
      </c>
      <c r="CC866">
        <v>0</v>
      </c>
      <c r="CD866">
        <v>0</v>
      </c>
      <c r="CE866">
        <v>1</v>
      </c>
      <c r="CF866">
        <v>0</v>
      </c>
      <c r="CG866">
        <v>1</v>
      </c>
      <c r="CH866">
        <v>0</v>
      </c>
      <c r="CI866">
        <v>0</v>
      </c>
      <c r="CJ866">
        <v>0</v>
      </c>
      <c r="CK866">
        <v>0</v>
      </c>
      <c r="CL866">
        <v>0</v>
      </c>
      <c r="CM866">
        <v>0</v>
      </c>
      <c r="CN866">
        <v>0</v>
      </c>
      <c r="CO866">
        <v>0</v>
      </c>
      <c r="CP866">
        <v>0</v>
      </c>
      <c r="CQ866">
        <v>0</v>
      </c>
    </row>
    <row r="867" spans="1:95" hidden="1">
      <c r="A867" t="s">
        <v>6442</v>
      </c>
      <c r="B867" t="s">
        <v>904</v>
      </c>
      <c r="C867" t="s">
        <v>1331</v>
      </c>
      <c r="D867" t="s">
        <v>1331</v>
      </c>
      <c r="E867" t="s">
        <v>146</v>
      </c>
      <c r="F867" t="s">
        <v>6443</v>
      </c>
      <c r="G867">
        <v>300</v>
      </c>
      <c r="H867">
        <v>0</v>
      </c>
      <c r="I867">
        <f t="shared" si="13"/>
        <v>0</v>
      </c>
      <c r="J867">
        <v>40.375630000000001</v>
      </c>
      <c r="K867">
        <v>-3.68</v>
      </c>
      <c r="M867" t="s">
        <v>6111</v>
      </c>
      <c r="N867" t="s">
        <v>6444</v>
      </c>
      <c r="O867" t="s">
        <v>6113</v>
      </c>
      <c r="P867" t="s">
        <v>6113</v>
      </c>
      <c r="R867" t="s">
        <v>607</v>
      </c>
      <c r="S867" t="s">
        <v>6114</v>
      </c>
      <c r="U867" t="s">
        <v>6115</v>
      </c>
      <c r="V867" t="s">
        <v>5228</v>
      </c>
      <c r="X867" t="s">
        <v>1007</v>
      </c>
      <c r="Y867" t="s">
        <v>6445</v>
      </c>
      <c r="Z867" t="s">
        <v>111</v>
      </c>
      <c r="AA867" t="s">
        <v>164</v>
      </c>
      <c r="AB867" t="s">
        <v>6446</v>
      </c>
      <c r="AC867" t="s">
        <v>124</v>
      </c>
      <c r="AD867" t="s">
        <v>6117</v>
      </c>
      <c r="AE867">
        <v>100</v>
      </c>
      <c r="AH867" t="s">
        <v>1655</v>
      </c>
      <c r="AI867" t="s">
        <v>1643</v>
      </c>
      <c r="AJ867" t="s">
        <v>1643</v>
      </c>
      <c r="AL867" t="s">
        <v>1643</v>
      </c>
      <c r="AQ867">
        <v>12</v>
      </c>
      <c r="AS867">
        <v>790962</v>
      </c>
      <c r="AT867">
        <v>12</v>
      </c>
      <c r="AU867" t="s">
        <v>234</v>
      </c>
      <c r="AV867" t="s">
        <v>6447</v>
      </c>
      <c r="AW867">
        <v>790962</v>
      </c>
      <c r="AZ867">
        <v>0</v>
      </c>
      <c r="BC867">
        <v>0</v>
      </c>
      <c r="BD867" t="s">
        <v>6119</v>
      </c>
      <c r="BE867" t="s">
        <v>6120</v>
      </c>
      <c r="BF867" t="s">
        <v>6121</v>
      </c>
      <c r="BO867">
        <v>0</v>
      </c>
      <c r="BP867">
        <v>0</v>
      </c>
      <c r="BQ867">
        <v>0</v>
      </c>
      <c r="BR867">
        <v>0</v>
      </c>
      <c r="BS867">
        <v>0</v>
      </c>
      <c r="BT867">
        <v>0</v>
      </c>
      <c r="BU867">
        <v>0</v>
      </c>
      <c r="BV867">
        <v>0</v>
      </c>
      <c r="BW867">
        <v>0</v>
      </c>
      <c r="BX867">
        <v>0</v>
      </c>
      <c r="BY867">
        <v>0</v>
      </c>
      <c r="BZ867">
        <v>0</v>
      </c>
      <c r="CA867">
        <v>0</v>
      </c>
      <c r="CB867">
        <v>0</v>
      </c>
      <c r="CC867">
        <v>0</v>
      </c>
      <c r="CD867">
        <v>1</v>
      </c>
      <c r="CE867">
        <v>1</v>
      </c>
      <c r="CF867">
        <v>0</v>
      </c>
      <c r="CG867">
        <v>1</v>
      </c>
      <c r="CH867">
        <v>0</v>
      </c>
      <c r="CI867">
        <v>0</v>
      </c>
      <c r="CJ867">
        <v>0</v>
      </c>
      <c r="CK867">
        <v>0</v>
      </c>
      <c r="CL867">
        <v>0</v>
      </c>
      <c r="CM867">
        <v>0</v>
      </c>
      <c r="CN867">
        <v>0</v>
      </c>
      <c r="CO867">
        <v>1</v>
      </c>
      <c r="CP867">
        <v>1</v>
      </c>
      <c r="CQ867">
        <v>0</v>
      </c>
    </row>
    <row r="868" spans="1:95" hidden="1">
      <c r="A868" t="s">
        <v>6448</v>
      </c>
      <c r="B868" t="s">
        <v>904</v>
      </c>
      <c r="C868" t="s">
        <v>1331</v>
      </c>
      <c r="D868" t="s">
        <v>1331</v>
      </c>
      <c r="E868" t="s">
        <v>146</v>
      </c>
      <c r="F868" t="s">
        <v>6449</v>
      </c>
      <c r="G868">
        <v>1000</v>
      </c>
      <c r="H868">
        <v>0.2</v>
      </c>
      <c r="I868">
        <f t="shared" si="13"/>
        <v>200</v>
      </c>
      <c r="J868">
        <v>40.675407100000001</v>
      </c>
      <c r="K868">
        <v>-73.67</v>
      </c>
      <c r="M868" t="s">
        <v>6450</v>
      </c>
      <c r="N868" t="s">
        <v>6451</v>
      </c>
      <c r="O868" t="s">
        <v>6452</v>
      </c>
      <c r="P868" t="s">
        <v>817</v>
      </c>
      <c r="Q868">
        <v>11565</v>
      </c>
      <c r="R868" t="s">
        <v>107</v>
      </c>
      <c r="S868" t="s">
        <v>6453</v>
      </c>
      <c r="T868" t="s">
        <v>6454</v>
      </c>
      <c r="U868" t="s">
        <v>1653</v>
      </c>
      <c r="X868" t="s">
        <v>819</v>
      </c>
      <c r="AC868" t="s">
        <v>95</v>
      </c>
      <c r="AD868" t="s">
        <v>6455</v>
      </c>
      <c r="AE868">
        <v>0</v>
      </c>
      <c r="AH868" t="s">
        <v>6456</v>
      </c>
      <c r="AJ868" t="s">
        <v>6455</v>
      </c>
      <c r="AQ868">
        <v>0</v>
      </c>
      <c r="AS868">
        <v>0</v>
      </c>
      <c r="AT868">
        <v>0</v>
      </c>
      <c r="AW868">
        <v>0</v>
      </c>
      <c r="AZ868">
        <v>0</v>
      </c>
      <c r="BC868">
        <v>0</v>
      </c>
      <c r="BD868" t="s">
        <v>6457</v>
      </c>
      <c r="BF868" t="s">
        <v>6458</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H868">
        <v>0</v>
      </c>
      <c r="CI868">
        <v>0</v>
      </c>
      <c r="CJ868">
        <v>0</v>
      </c>
      <c r="CK868">
        <v>0</v>
      </c>
      <c r="CL868">
        <v>0</v>
      </c>
      <c r="CM868">
        <v>0</v>
      </c>
      <c r="CN868">
        <v>0</v>
      </c>
      <c r="CO868">
        <v>0</v>
      </c>
      <c r="CP868">
        <v>1</v>
      </c>
      <c r="CQ868">
        <v>1</v>
      </c>
    </row>
    <row r="869" spans="1:95" hidden="1">
      <c r="A869" t="s">
        <v>6459</v>
      </c>
      <c r="B869" t="s">
        <v>904</v>
      </c>
      <c r="C869" t="s">
        <v>1022</v>
      </c>
      <c r="D869" t="s">
        <v>1349</v>
      </c>
      <c r="E869" t="s">
        <v>146</v>
      </c>
      <c r="F869" t="s">
        <v>6460</v>
      </c>
      <c r="G869">
        <v>12000</v>
      </c>
      <c r="H869">
        <v>8</v>
      </c>
      <c r="I869">
        <f t="shared" si="13"/>
        <v>96000</v>
      </c>
      <c r="J869">
        <v>41.0760492</v>
      </c>
      <c r="K869">
        <v>15.15</v>
      </c>
      <c r="M869" t="s">
        <v>4674</v>
      </c>
      <c r="O869" t="s">
        <v>6461</v>
      </c>
      <c r="P869" t="s">
        <v>6462</v>
      </c>
      <c r="Q869">
        <v>83040</v>
      </c>
      <c r="R869" t="s">
        <v>1803</v>
      </c>
      <c r="S869" t="s">
        <v>6366</v>
      </c>
      <c r="T869" t="s">
        <v>6367</v>
      </c>
      <c r="U869" t="s">
        <v>6368</v>
      </c>
      <c r="V869" t="s">
        <v>4302</v>
      </c>
      <c r="X869" t="s">
        <v>1007</v>
      </c>
      <c r="Y869" t="s">
        <v>6370</v>
      </c>
      <c r="Z869" t="s">
        <v>92</v>
      </c>
      <c r="AA869" t="s">
        <v>93</v>
      </c>
      <c r="AC869" t="s">
        <v>112</v>
      </c>
      <c r="AD869" t="s">
        <v>6370</v>
      </c>
      <c r="AE869">
        <v>0</v>
      </c>
      <c r="AH869" t="s">
        <v>1967</v>
      </c>
      <c r="AI869" t="s">
        <v>6371</v>
      </c>
      <c r="AJ869" t="s">
        <v>6463</v>
      </c>
      <c r="AM869" t="s">
        <v>6463</v>
      </c>
      <c r="AQ869">
        <v>12</v>
      </c>
      <c r="AR869" t="s">
        <v>1007</v>
      </c>
      <c r="AS869">
        <v>0</v>
      </c>
      <c r="AT869">
        <v>0</v>
      </c>
      <c r="AW869">
        <v>0</v>
      </c>
      <c r="AZ869">
        <v>0</v>
      </c>
      <c r="BC869">
        <v>0</v>
      </c>
      <c r="BO869">
        <v>0</v>
      </c>
      <c r="BP869">
        <v>0</v>
      </c>
      <c r="BQ869">
        <v>0</v>
      </c>
      <c r="BR869">
        <v>0</v>
      </c>
      <c r="BS869">
        <v>0</v>
      </c>
      <c r="BT869">
        <v>0</v>
      </c>
      <c r="BU869">
        <v>0</v>
      </c>
      <c r="BV869">
        <v>0</v>
      </c>
      <c r="BW869">
        <v>0</v>
      </c>
      <c r="BX869">
        <v>0</v>
      </c>
      <c r="BY869">
        <v>1</v>
      </c>
      <c r="BZ869">
        <v>0</v>
      </c>
      <c r="CA869">
        <v>0</v>
      </c>
      <c r="CB869">
        <v>0</v>
      </c>
      <c r="CC869">
        <v>0</v>
      </c>
      <c r="CD869">
        <v>0</v>
      </c>
      <c r="CE869">
        <v>0</v>
      </c>
      <c r="CF869">
        <v>0</v>
      </c>
      <c r="CG869">
        <v>0</v>
      </c>
      <c r="CH869">
        <v>0</v>
      </c>
      <c r="CI869">
        <v>0</v>
      </c>
      <c r="CJ869">
        <v>0</v>
      </c>
      <c r="CK869">
        <v>1</v>
      </c>
      <c r="CL869">
        <v>0</v>
      </c>
      <c r="CM869">
        <v>0</v>
      </c>
      <c r="CN869">
        <v>0</v>
      </c>
      <c r="CO869">
        <v>0</v>
      </c>
      <c r="CP869">
        <v>0</v>
      </c>
      <c r="CQ869">
        <v>1</v>
      </c>
    </row>
    <row r="870" spans="1:95" hidden="1">
      <c r="A870" t="s">
        <v>6464</v>
      </c>
      <c r="B870" t="s">
        <v>904</v>
      </c>
      <c r="C870" t="s">
        <v>1022</v>
      </c>
      <c r="D870" t="s">
        <v>1349</v>
      </c>
      <c r="E870" t="s">
        <v>146</v>
      </c>
      <c r="F870" t="s">
        <v>6460</v>
      </c>
      <c r="G870">
        <v>12000</v>
      </c>
      <c r="H870">
        <v>8</v>
      </c>
      <c r="I870">
        <f t="shared" si="13"/>
        <v>96000</v>
      </c>
      <c r="J870">
        <v>41.299399100000002</v>
      </c>
      <c r="K870">
        <v>15.09</v>
      </c>
      <c r="M870" t="s">
        <v>4674</v>
      </c>
      <c r="N870" t="s">
        <v>6465</v>
      </c>
      <c r="O870" t="s">
        <v>6466</v>
      </c>
      <c r="P870" t="s">
        <v>6462</v>
      </c>
      <c r="Q870">
        <v>82022</v>
      </c>
      <c r="R870" t="s">
        <v>1803</v>
      </c>
      <c r="S870" t="s">
        <v>6366</v>
      </c>
      <c r="T870" t="s">
        <v>6367</v>
      </c>
      <c r="U870" t="s">
        <v>6368</v>
      </c>
      <c r="V870" t="s">
        <v>6467</v>
      </c>
      <c r="X870" t="s">
        <v>1007</v>
      </c>
      <c r="Y870" t="s">
        <v>6370</v>
      </c>
      <c r="Z870" t="s">
        <v>92</v>
      </c>
      <c r="AA870" t="s">
        <v>93</v>
      </c>
      <c r="AC870" t="s">
        <v>112</v>
      </c>
      <c r="AD870" t="s">
        <v>6370</v>
      </c>
      <c r="AE870">
        <v>0</v>
      </c>
      <c r="AH870" t="s">
        <v>1967</v>
      </c>
      <c r="AI870" t="s">
        <v>6371</v>
      </c>
      <c r="AJ870" t="s">
        <v>6468</v>
      </c>
      <c r="AM870" t="s">
        <v>6468</v>
      </c>
      <c r="AQ870">
        <v>12</v>
      </c>
      <c r="AR870" t="s">
        <v>1007</v>
      </c>
      <c r="AS870">
        <v>0</v>
      </c>
      <c r="AT870">
        <v>0</v>
      </c>
      <c r="AW870">
        <v>0</v>
      </c>
      <c r="AZ870">
        <v>0</v>
      </c>
      <c r="BC870">
        <v>0</v>
      </c>
      <c r="BO870">
        <v>0</v>
      </c>
      <c r="BP870">
        <v>0</v>
      </c>
      <c r="BQ870">
        <v>0</v>
      </c>
      <c r="BR870">
        <v>0</v>
      </c>
      <c r="BS870">
        <v>0</v>
      </c>
      <c r="BT870">
        <v>0</v>
      </c>
      <c r="BU870">
        <v>0</v>
      </c>
      <c r="BV870">
        <v>0</v>
      </c>
      <c r="BW870">
        <v>0</v>
      </c>
      <c r="BX870">
        <v>0</v>
      </c>
      <c r="BY870">
        <v>1</v>
      </c>
      <c r="BZ870">
        <v>0</v>
      </c>
      <c r="CA870">
        <v>0</v>
      </c>
      <c r="CB870">
        <v>0</v>
      </c>
      <c r="CC870">
        <v>0</v>
      </c>
      <c r="CD870">
        <v>0</v>
      </c>
      <c r="CE870">
        <v>0</v>
      </c>
      <c r="CF870">
        <v>0</v>
      </c>
      <c r="CG870">
        <v>0</v>
      </c>
      <c r="CH870">
        <v>0</v>
      </c>
      <c r="CI870">
        <v>0</v>
      </c>
      <c r="CJ870">
        <v>0</v>
      </c>
      <c r="CK870">
        <v>1</v>
      </c>
      <c r="CL870">
        <v>0</v>
      </c>
      <c r="CM870">
        <v>0</v>
      </c>
      <c r="CN870">
        <v>0</v>
      </c>
      <c r="CO870">
        <v>0</v>
      </c>
      <c r="CP870">
        <v>0</v>
      </c>
      <c r="CQ870">
        <v>1</v>
      </c>
    </row>
    <row r="871" spans="1:95" hidden="1">
      <c r="A871" t="s">
        <v>6469</v>
      </c>
      <c r="B871" t="s">
        <v>904</v>
      </c>
      <c r="C871" t="s">
        <v>1022</v>
      </c>
      <c r="D871" t="s">
        <v>1349</v>
      </c>
      <c r="E871" t="s">
        <v>146</v>
      </c>
      <c r="F871" t="s">
        <v>6460</v>
      </c>
      <c r="G871">
        <v>10800</v>
      </c>
      <c r="H871">
        <v>8</v>
      </c>
      <c r="I871">
        <f t="shared" si="13"/>
        <v>86400</v>
      </c>
      <c r="J871">
        <v>41.091134099999998</v>
      </c>
      <c r="K871">
        <v>15.3</v>
      </c>
      <c r="M871" t="s">
        <v>4674</v>
      </c>
      <c r="O871" t="s">
        <v>6470</v>
      </c>
      <c r="P871" t="s">
        <v>6462</v>
      </c>
      <c r="Q871">
        <v>83050</v>
      </c>
      <c r="R871" t="s">
        <v>1803</v>
      </c>
      <c r="S871" t="s">
        <v>6366</v>
      </c>
      <c r="T871" t="s">
        <v>6367</v>
      </c>
      <c r="U871" t="s">
        <v>4897</v>
      </c>
      <c r="V871" t="s">
        <v>1984</v>
      </c>
      <c r="X871" t="s">
        <v>1007</v>
      </c>
      <c r="Y871" t="s">
        <v>6370</v>
      </c>
      <c r="Z871" t="s">
        <v>92</v>
      </c>
      <c r="AA871" t="s">
        <v>93</v>
      </c>
      <c r="AC871" t="s">
        <v>112</v>
      </c>
      <c r="AD871" t="s">
        <v>6370</v>
      </c>
      <c r="AE871">
        <v>0</v>
      </c>
      <c r="AH871" t="s">
        <v>1967</v>
      </c>
      <c r="AI871" t="s">
        <v>6371</v>
      </c>
      <c r="AJ871" t="s">
        <v>6471</v>
      </c>
      <c r="AM871" t="s">
        <v>6471</v>
      </c>
      <c r="AQ871">
        <v>12</v>
      </c>
      <c r="AR871" t="s">
        <v>1007</v>
      </c>
      <c r="AS871">
        <v>0</v>
      </c>
      <c r="AT871">
        <v>0</v>
      </c>
      <c r="AW871">
        <v>0</v>
      </c>
      <c r="AZ871">
        <v>0</v>
      </c>
      <c r="BC871">
        <v>0</v>
      </c>
      <c r="BO871">
        <v>0</v>
      </c>
      <c r="BP871">
        <v>0</v>
      </c>
      <c r="BQ871">
        <v>0</v>
      </c>
      <c r="BR871">
        <v>0</v>
      </c>
      <c r="BS871">
        <v>0</v>
      </c>
      <c r="BT871">
        <v>0</v>
      </c>
      <c r="BU871">
        <v>0</v>
      </c>
      <c r="BV871">
        <v>0</v>
      </c>
      <c r="BW871">
        <v>0</v>
      </c>
      <c r="BX871">
        <v>0</v>
      </c>
      <c r="BY871">
        <v>1</v>
      </c>
      <c r="BZ871">
        <v>0</v>
      </c>
      <c r="CA871">
        <v>0</v>
      </c>
      <c r="CB871">
        <v>0</v>
      </c>
      <c r="CC871">
        <v>0</v>
      </c>
      <c r="CD871">
        <v>0</v>
      </c>
      <c r="CE871">
        <v>0</v>
      </c>
      <c r="CF871">
        <v>0</v>
      </c>
      <c r="CG871">
        <v>0</v>
      </c>
      <c r="CH871">
        <v>0</v>
      </c>
      <c r="CI871">
        <v>0</v>
      </c>
      <c r="CJ871">
        <v>0</v>
      </c>
      <c r="CK871">
        <v>1</v>
      </c>
      <c r="CL871">
        <v>0</v>
      </c>
      <c r="CM871">
        <v>0</v>
      </c>
      <c r="CN871">
        <v>0</v>
      </c>
      <c r="CO871">
        <v>0</v>
      </c>
      <c r="CP871">
        <v>0</v>
      </c>
      <c r="CQ871">
        <v>1</v>
      </c>
    </row>
    <row r="872" spans="1:95" hidden="1">
      <c r="A872" t="s">
        <v>6472</v>
      </c>
      <c r="B872" t="s">
        <v>904</v>
      </c>
      <c r="C872" t="s">
        <v>826</v>
      </c>
      <c r="D872" t="s">
        <v>826</v>
      </c>
      <c r="E872" t="s">
        <v>146</v>
      </c>
      <c r="F872" t="s">
        <v>6473</v>
      </c>
      <c r="G872">
        <v>1000</v>
      </c>
      <c r="H872">
        <v>1</v>
      </c>
      <c r="I872">
        <f t="shared" si="13"/>
        <v>1000</v>
      </c>
      <c r="J872">
        <v>41</v>
      </c>
      <c r="K872">
        <v>9</v>
      </c>
      <c r="M872" t="s">
        <v>6363</v>
      </c>
      <c r="N872" t="s">
        <v>6364</v>
      </c>
      <c r="O872" t="s">
        <v>6365</v>
      </c>
      <c r="P872" t="s">
        <v>2223</v>
      </c>
      <c r="Q872">
        <v>7040</v>
      </c>
      <c r="R872" t="s">
        <v>1803</v>
      </c>
      <c r="S872" t="s">
        <v>6474</v>
      </c>
      <c r="T872" t="s">
        <v>6367</v>
      </c>
      <c r="U872" t="s">
        <v>6368</v>
      </c>
      <c r="V872" t="s">
        <v>6369</v>
      </c>
      <c r="X872" t="s">
        <v>1007</v>
      </c>
      <c r="Y872" t="s">
        <v>6391</v>
      </c>
      <c r="Z872" t="s">
        <v>92</v>
      </c>
      <c r="AA872" t="s">
        <v>93</v>
      </c>
      <c r="AC872" t="s">
        <v>112</v>
      </c>
      <c r="AD872" t="s">
        <v>6370</v>
      </c>
      <c r="AE872">
        <v>0</v>
      </c>
      <c r="AH872" t="s">
        <v>1480</v>
      </c>
      <c r="AI872" t="s">
        <v>6384</v>
      </c>
      <c r="AJ872" t="s">
        <v>6385</v>
      </c>
      <c r="AQ872">
        <v>12</v>
      </c>
      <c r="AR872" t="s">
        <v>1007</v>
      </c>
      <c r="AS872">
        <v>0</v>
      </c>
      <c r="AT872">
        <v>0</v>
      </c>
      <c r="AW872">
        <v>0</v>
      </c>
      <c r="AZ872">
        <v>0</v>
      </c>
      <c r="BC872">
        <v>0</v>
      </c>
      <c r="BO872">
        <v>1</v>
      </c>
      <c r="BP872">
        <v>0</v>
      </c>
      <c r="BQ872">
        <v>0</v>
      </c>
      <c r="BR872">
        <v>0</v>
      </c>
      <c r="BS872">
        <v>0</v>
      </c>
      <c r="BT872">
        <v>0</v>
      </c>
      <c r="BU872">
        <v>0</v>
      </c>
      <c r="BV872">
        <v>0</v>
      </c>
      <c r="BW872">
        <v>0</v>
      </c>
      <c r="BX872">
        <v>1</v>
      </c>
      <c r="BY872">
        <v>1</v>
      </c>
      <c r="BZ872">
        <v>0</v>
      </c>
      <c r="CA872">
        <v>0</v>
      </c>
      <c r="CB872">
        <v>0</v>
      </c>
      <c r="CC872">
        <v>0</v>
      </c>
      <c r="CD872">
        <v>0</v>
      </c>
      <c r="CE872">
        <v>0</v>
      </c>
      <c r="CF872">
        <v>0</v>
      </c>
      <c r="CG872">
        <v>0</v>
      </c>
      <c r="CH872">
        <v>0</v>
      </c>
      <c r="CI872">
        <v>0</v>
      </c>
      <c r="CJ872">
        <v>0</v>
      </c>
      <c r="CK872">
        <v>0</v>
      </c>
      <c r="CL872">
        <v>1</v>
      </c>
      <c r="CM872">
        <v>0</v>
      </c>
      <c r="CN872">
        <v>0</v>
      </c>
      <c r="CO872">
        <v>0</v>
      </c>
      <c r="CP872">
        <v>0</v>
      </c>
      <c r="CQ872">
        <v>1</v>
      </c>
    </row>
    <row r="873" spans="1:95" hidden="1">
      <c r="A873" t="s">
        <v>6475</v>
      </c>
      <c r="B873" t="s">
        <v>904</v>
      </c>
      <c r="C873" t="s">
        <v>826</v>
      </c>
      <c r="D873" t="s">
        <v>851</v>
      </c>
      <c r="E873" t="s">
        <v>146</v>
      </c>
      <c r="F873" t="s">
        <v>6476</v>
      </c>
      <c r="G873">
        <v>300</v>
      </c>
      <c r="H873">
        <v>1</v>
      </c>
      <c r="I873">
        <f t="shared" si="13"/>
        <v>300</v>
      </c>
      <c r="J873">
        <v>37.429245999999999</v>
      </c>
      <c r="K873">
        <v>126.99</v>
      </c>
      <c r="M873" t="s">
        <v>3865</v>
      </c>
      <c r="O873" t="s">
        <v>6477</v>
      </c>
      <c r="P873" t="s">
        <v>5658</v>
      </c>
      <c r="R873" t="s">
        <v>1364</v>
      </c>
      <c r="S873" t="s">
        <v>6478</v>
      </c>
      <c r="U873" t="s">
        <v>6479</v>
      </c>
      <c r="X873" t="s">
        <v>1007</v>
      </c>
      <c r="Z873" t="s">
        <v>599</v>
      </c>
      <c r="AC873" t="s">
        <v>124</v>
      </c>
      <c r="AD873" t="s">
        <v>6480</v>
      </c>
      <c r="AE873">
        <v>0</v>
      </c>
      <c r="AH873" t="s">
        <v>1977</v>
      </c>
      <c r="AI873" t="s">
        <v>6481</v>
      </c>
      <c r="AL873" t="s">
        <v>6482</v>
      </c>
      <c r="AQ873">
        <v>0</v>
      </c>
      <c r="AR873" t="s">
        <v>1007</v>
      </c>
      <c r="AS873">
        <v>0</v>
      </c>
      <c r="AT873">
        <v>0</v>
      </c>
      <c r="AW873">
        <v>0</v>
      </c>
      <c r="AZ873">
        <v>0</v>
      </c>
      <c r="BC873">
        <v>0</v>
      </c>
      <c r="BO873">
        <v>0</v>
      </c>
      <c r="BP873">
        <v>0</v>
      </c>
      <c r="BQ873">
        <v>0</v>
      </c>
      <c r="BR873">
        <v>0</v>
      </c>
      <c r="BS873">
        <v>1</v>
      </c>
      <c r="BT873">
        <v>0</v>
      </c>
      <c r="BU873">
        <v>1</v>
      </c>
      <c r="BV873">
        <v>0</v>
      </c>
      <c r="BW873">
        <v>0</v>
      </c>
      <c r="BX873">
        <v>0</v>
      </c>
      <c r="BY873">
        <v>0</v>
      </c>
      <c r="BZ873">
        <v>0</v>
      </c>
      <c r="CA873">
        <v>0</v>
      </c>
      <c r="CB873">
        <v>0</v>
      </c>
      <c r="CC873">
        <v>0</v>
      </c>
      <c r="CD873">
        <v>0</v>
      </c>
      <c r="CE873">
        <v>0</v>
      </c>
      <c r="CF873">
        <v>0</v>
      </c>
      <c r="CG873">
        <v>0</v>
      </c>
      <c r="CH873">
        <v>0</v>
      </c>
      <c r="CI873">
        <v>0</v>
      </c>
      <c r="CJ873">
        <v>0</v>
      </c>
      <c r="CK873">
        <v>0</v>
      </c>
      <c r="CL873">
        <v>0</v>
      </c>
      <c r="CM873">
        <v>0</v>
      </c>
      <c r="CN873">
        <v>0</v>
      </c>
      <c r="CO873">
        <v>0</v>
      </c>
      <c r="CP873">
        <v>0</v>
      </c>
      <c r="CQ873">
        <v>0</v>
      </c>
    </row>
    <row r="874" spans="1:95" hidden="1">
      <c r="A874" t="s">
        <v>6483</v>
      </c>
      <c r="B874" t="s">
        <v>904</v>
      </c>
      <c r="C874" t="s">
        <v>826</v>
      </c>
      <c r="D874" t="s">
        <v>851</v>
      </c>
      <c r="E874" t="s">
        <v>146</v>
      </c>
      <c r="F874" t="s">
        <v>6484</v>
      </c>
      <c r="G874">
        <v>1000</v>
      </c>
      <c r="H874">
        <v>1</v>
      </c>
      <c r="I874">
        <f t="shared" si="13"/>
        <v>1000</v>
      </c>
      <c r="J874">
        <v>36.9396792</v>
      </c>
      <c r="K874">
        <v>127.69</v>
      </c>
      <c r="M874" t="s">
        <v>1198</v>
      </c>
      <c r="O874" t="s">
        <v>6485</v>
      </c>
      <c r="P874" t="s">
        <v>6486</v>
      </c>
      <c r="R874" t="s">
        <v>1364</v>
      </c>
      <c r="S874" t="s">
        <v>6487</v>
      </c>
      <c r="U874" t="s">
        <v>1672</v>
      </c>
      <c r="X874" t="s">
        <v>1007</v>
      </c>
      <c r="Z874" t="s">
        <v>599</v>
      </c>
      <c r="AC874" t="s">
        <v>124</v>
      </c>
      <c r="AD874" t="s">
        <v>6488</v>
      </c>
      <c r="AE874">
        <v>0</v>
      </c>
      <c r="AH874" t="s">
        <v>1977</v>
      </c>
      <c r="AI874" t="s">
        <v>1977</v>
      </c>
      <c r="AJ874" t="s">
        <v>6489</v>
      </c>
      <c r="AL874" t="s">
        <v>6488</v>
      </c>
      <c r="AQ874">
        <v>0</v>
      </c>
      <c r="AR874" t="s">
        <v>1007</v>
      </c>
      <c r="AS874">
        <v>0</v>
      </c>
      <c r="AT874">
        <v>0</v>
      </c>
      <c r="AW874">
        <v>0</v>
      </c>
      <c r="AZ874">
        <v>0</v>
      </c>
      <c r="BC874">
        <v>0</v>
      </c>
      <c r="BO874">
        <v>0</v>
      </c>
      <c r="BP874">
        <v>0</v>
      </c>
      <c r="BQ874">
        <v>0</v>
      </c>
      <c r="BR874">
        <v>0</v>
      </c>
      <c r="BS874">
        <v>1</v>
      </c>
      <c r="BT874">
        <v>0</v>
      </c>
      <c r="BU874">
        <v>0</v>
      </c>
      <c r="BV874">
        <v>0</v>
      </c>
      <c r="BW874">
        <v>0</v>
      </c>
      <c r="BX874">
        <v>0</v>
      </c>
      <c r="BY874">
        <v>0</v>
      </c>
      <c r="BZ874">
        <v>0</v>
      </c>
      <c r="CA874">
        <v>0</v>
      </c>
      <c r="CB874">
        <v>0</v>
      </c>
      <c r="CC874">
        <v>0</v>
      </c>
      <c r="CD874">
        <v>0</v>
      </c>
      <c r="CE874">
        <v>0</v>
      </c>
      <c r="CF874">
        <v>0</v>
      </c>
      <c r="CG874">
        <v>0</v>
      </c>
      <c r="CH874">
        <v>0</v>
      </c>
      <c r="CI874">
        <v>0</v>
      </c>
      <c r="CJ874">
        <v>0</v>
      </c>
      <c r="CK874">
        <v>0</v>
      </c>
      <c r="CL874">
        <v>0</v>
      </c>
      <c r="CM874">
        <v>0</v>
      </c>
      <c r="CN874">
        <v>0</v>
      </c>
      <c r="CO874">
        <v>0</v>
      </c>
      <c r="CP874">
        <v>0</v>
      </c>
      <c r="CQ874">
        <v>0</v>
      </c>
    </row>
    <row r="875" spans="1:95" hidden="1">
      <c r="A875" t="s">
        <v>6490</v>
      </c>
      <c r="B875" t="s">
        <v>904</v>
      </c>
      <c r="C875" t="s">
        <v>826</v>
      </c>
      <c r="D875" t="s">
        <v>851</v>
      </c>
      <c r="E875" t="s">
        <v>146</v>
      </c>
      <c r="F875" t="s">
        <v>6491</v>
      </c>
      <c r="G875">
        <v>1000</v>
      </c>
      <c r="H875">
        <v>0.52</v>
      </c>
      <c r="I875">
        <f t="shared" si="13"/>
        <v>520</v>
      </c>
      <c r="J875">
        <v>37.682489099999998</v>
      </c>
      <c r="K875">
        <v>126.77</v>
      </c>
      <c r="M875" t="s">
        <v>6492</v>
      </c>
      <c r="O875" t="s">
        <v>6493</v>
      </c>
      <c r="P875" t="s">
        <v>5658</v>
      </c>
      <c r="R875" t="s">
        <v>1364</v>
      </c>
      <c r="S875" t="s">
        <v>6494</v>
      </c>
      <c r="U875" t="s">
        <v>6479</v>
      </c>
      <c r="X875" t="s">
        <v>1007</v>
      </c>
      <c r="Z875" t="s">
        <v>599</v>
      </c>
      <c r="AC875" t="s">
        <v>124</v>
      </c>
      <c r="AD875" t="s">
        <v>6495</v>
      </c>
      <c r="AE875">
        <v>0</v>
      </c>
      <c r="AH875" t="s">
        <v>1977</v>
      </c>
      <c r="AI875" t="s">
        <v>1977</v>
      </c>
      <c r="AJ875" t="s">
        <v>1856</v>
      </c>
      <c r="AL875" t="s">
        <v>6496</v>
      </c>
      <c r="AQ875">
        <v>0</v>
      </c>
      <c r="AR875" t="s">
        <v>1007</v>
      </c>
      <c r="AS875">
        <v>0</v>
      </c>
      <c r="AT875">
        <v>0</v>
      </c>
      <c r="AW875">
        <v>0</v>
      </c>
      <c r="AZ875">
        <v>0</v>
      </c>
      <c r="BC875">
        <v>0</v>
      </c>
      <c r="BO875">
        <v>0</v>
      </c>
      <c r="BP875">
        <v>0</v>
      </c>
      <c r="BQ875">
        <v>0</v>
      </c>
      <c r="BR875">
        <v>0</v>
      </c>
      <c r="BS875">
        <v>1</v>
      </c>
      <c r="BT875">
        <v>0</v>
      </c>
      <c r="BU875">
        <v>1</v>
      </c>
      <c r="BV875">
        <v>0</v>
      </c>
      <c r="BW875">
        <v>0</v>
      </c>
      <c r="BX875">
        <v>0</v>
      </c>
      <c r="BY875">
        <v>0</v>
      </c>
      <c r="BZ875">
        <v>0</v>
      </c>
      <c r="CA875">
        <v>0</v>
      </c>
      <c r="CB875">
        <v>0</v>
      </c>
      <c r="CC875">
        <v>0</v>
      </c>
      <c r="CD875">
        <v>0</v>
      </c>
      <c r="CE875">
        <v>0</v>
      </c>
      <c r="CF875">
        <v>0</v>
      </c>
      <c r="CG875">
        <v>0</v>
      </c>
      <c r="CH875">
        <v>0</v>
      </c>
      <c r="CI875">
        <v>0</v>
      </c>
      <c r="CJ875">
        <v>0</v>
      </c>
      <c r="CK875">
        <v>0</v>
      </c>
      <c r="CL875">
        <v>0</v>
      </c>
      <c r="CM875">
        <v>0</v>
      </c>
      <c r="CN875">
        <v>0</v>
      </c>
      <c r="CO875">
        <v>0</v>
      </c>
      <c r="CP875">
        <v>1</v>
      </c>
      <c r="CQ875">
        <v>1</v>
      </c>
    </row>
    <row r="876" spans="1:95" hidden="1">
      <c r="A876" t="s">
        <v>6497</v>
      </c>
      <c r="B876" t="s">
        <v>904</v>
      </c>
      <c r="C876" t="s">
        <v>826</v>
      </c>
      <c r="D876" t="s">
        <v>826</v>
      </c>
      <c r="E876" t="s">
        <v>146</v>
      </c>
      <c r="F876" t="s">
        <v>6498</v>
      </c>
      <c r="G876">
        <v>1000</v>
      </c>
      <c r="H876">
        <v>1.5</v>
      </c>
      <c r="I876">
        <f t="shared" si="13"/>
        <v>1500</v>
      </c>
      <c r="J876">
        <v>35.866352999999997</v>
      </c>
      <c r="K876">
        <v>128.59</v>
      </c>
      <c r="M876" t="s">
        <v>6499</v>
      </c>
      <c r="O876" t="s">
        <v>1851</v>
      </c>
      <c r="P876" t="s">
        <v>6500</v>
      </c>
      <c r="R876" t="s">
        <v>1364</v>
      </c>
      <c r="S876" t="s">
        <v>6501</v>
      </c>
      <c r="U876" t="s">
        <v>6479</v>
      </c>
      <c r="X876" t="s">
        <v>1007</v>
      </c>
      <c r="Z876" t="s">
        <v>599</v>
      </c>
      <c r="AC876" t="s">
        <v>124</v>
      </c>
      <c r="AD876" t="s">
        <v>6502</v>
      </c>
      <c r="AE876">
        <v>0</v>
      </c>
      <c r="AH876" t="s">
        <v>1977</v>
      </c>
      <c r="AI876" t="s">
        <v>6481</v>
      </c>
      <c r="AL876" t="s">
        <v>6503</v>
      </c>
      <c r="AQ876">
        <v>0</v>
      </c>
      <c r="AR876" t="s">
        <v>1007</v>
      </c>
      <c r="AS876">
        <v>0</v>
      </c>
      <c r="AT876">
        <v>0</v>
      </c>
      <c r="AW876">
        <v>0</v>
      </c>
      <c r="AZ876">
        <v>0</v>
      </c>
      <c r="BC876">
        <v>0</v>
      </c>
      <c r="BO876">
        <v>0</v>
      </c>
      <c r="BP876">
        <v>0</v>
      </c>
      <c r="BQ876">
        <v>0</v>
      </c>
      <c r="BR876">
        <v>0</v>
      </c>
      <c r="BS876">
        <v>1</v>
      </c>
      <c r="BT876">
        <v>0</v>
      </c>
      <c r="BU876">
        <v>1</v>
      </c>
      <c r="BV876">
        <v>0</v>
      </c>
      <c r="BW876">
        <v>0</v>
      </c>
      <c r="BX876">
        <v>0</v>
      </c>
      <c r="BY876">
        <v>0</v>
      </c>
      <c r="BZ876">
        <v>0</v>
      </c>
      <c r="CA876">
        <v>0</v>
      </c>
      <c r="CB876">
        <v>0</v>
      </c>
      <c r="CC876">
        <v>0</v>
      </c>
      <c r="CD876">
        <v>0</v>
      </c>
      <c r="CE876">
        <v>0</v>
      </c>
      <c r="CF876">
        <v>0</v>
      </c>
      <c r="CG876">
        <v>0</v>
      </c>
      <c r="CH876">
        <v>0</v>
      </c>
      <c r="CI876">
        <v>0</v>
      </c>
      <c r="CJ876">
        <v>0</v>
      </c>
      <c r="CK876">
        <v>0</v>
      </c>
      <c r="CL876">
        <v>0</v>
      </c>
      <c r="CM876">
        <v>0</v>
      </c>
      <c r="CN876">
        <v>0</v>
      </c>
      <c r="CO876">
        <v>0</v>
      </c>
      <c r="CP876">
        <v>0</v>
      </c>
      <c r="CQ876">
        <v>1</v>
      </c>
    </row>
    <row r="877" spans="1:95" hidden="1">
      <c r="A877" t="s">
        <v>6504</v>
      </c>
      <c r="B877" t="s">
        <v>904</v>
      </c>
      <c r="C877" t="s">
        <v>826</v>
      </c>
      <c r="D877" t="s">
        <v>826</v>
      </c>
      <c r="E877" t="s">
        <v>146</v>
      </c>
      <c r="F877" t="s">
        <v>6505</v>
      </c>
      <c r="G877">
        <v>2000</v>
      </c>
      <c r="H877">
        <v>0.25</v>
      </c>
      <c r="I877">
        <f t="shared" si="13"/>
        <v>500</v>
      </c>
      <c r="J877">
        <v>33.7513419</v>
      </c>
      <c r="K877">
        <v>-117.99</v>
      </c>
      <c r="M877" t="s">
        <v>6506</v>
      </c>
      <c r="O877" t="s">
        <v>4294</v>
      </c>
      <c r="P877" t="s">
        <v>214</v>
      </c>
      <c r="Q877">
        <v>92683</v>
      </c>
      <c r="R877" t="s">
        <v>107</v>
      </c>
      <c r="S877" t="s">
        <v>6507</v>
      </c>
      <c r="U877" t="s">
        <v>6508</v>
      </c>
      <c r="X877" t="s">
        <v>218</v>
      </c>
      <c r="Y877" t="s">
        <v>322</v>
      </c>
      <c r="Z877" t="s">
        <v>92</v>
      </c>
      <c r="AC877" t="s">
        <v>112</v>
      </c>
      <c r="AD877" t="s">
        <v>322</v>
      </c>
      <c r="AE877">
        <v>0</v>
      </c>
      <c r="AH877" t="s">
        <v>6509</v>
      </c>
      <c r="AL877" t="s">
        <v>322</v>
      </c>
      <c r="AQ877">
        <v>0</v>
      </c>
      <c r="AS877">
        <v>0</v>
      </c>
      <c r="AT877">
        <v>0</v>
      </c>
      <c r="AW877">
        <v>0</v>
      </c>
      <c r="AZ877">
        <v>0</v>
      </c>
      <c r="BC877">
        <v>0</v>
      </c>
      <c r="BD877" t="s">
        <v>6510</v>
      </c>
      <c r="BF877" t="s">
        <v>6507</v>
      </c>
      <c r="BO877">
        <v>0</v>
      </c>
      <c r="BP877">
        <v>0</v>
      </c>
      <c r="BQ877">
        <v>0</v>
      </c>
      <c r="BR877">
        <v>0</v>
      </c>
      <c r="BS877">
        <v>0</v>
      </c>
      <c r="BT877">
        <v>0</v>
      </c>
      <c r="BU877">
        <v>0</v>
      </c>
      <c r="BV877">
        <v>0</v>
      </c>
      <c r="BW877">
        <v>0</v>
      </c>
      <c r="BX877">
        <v>0</v>
      </c>
      <c r="BY877">
        <v>0</v>
      </c>
      <c r="BZ877">
        <v>1</v>
      </c>
      <c r="CA877">
        <v>0</v>
      </c>
      <c r="CB877">
        <v>1</v>
      </c>
      <c r="CC877">
        <v>0</v>
      </c>
      <c r="CD877">
        <v>0</v>
      </c>
      <c r="CE877">
        <v>0</v>
      </c>
      <c r="CF877">
        <v>0</v>
      </c>
      <c r="CG877">
        <v>0</v>
      </c>
      <c r="CH877">
        <v>0</v>
      </c>
      <c r="CI877">
        <v>0</v>
      </c>
      <c r="CJ877">
        <v>0</v>
      </c>
      <c r="CK877">
        <v>0</v>
      </c>
      <c r="CL877">
        <v>0</v>
      </c>
      <c r="CM877">
        <v>0</v>
      </c>
      <c r="CN877">
        <v>0</v>
      </c>
      <c r="CO877">
        <v>0</v>
      </c>
      <c r="CP877">
        <v>0</v>
      </c>
      <c r="CQ877">
        <v>0</v>
      </c>
    </row>
    <row r="878" spans="1:95" hidden="1">
      <c r="A878" t="s">
        <v>6511</v>
      </c>
      <c r="B878" t="s">
        <v>904</v>
      </c>
      <c r="C878" t="s">
        <v>905</v>
      </c>
      <c r="D878" t="s">
        <v>1532</v>
      </c>
      <c r="E878" t="s">
        <v>146</v>
      </c>
      <c r="F878" t="s">
        <v>6512</v>
      </c>
      <c r="G878">
        <v>500</v>
      </c>
      <c r="H878">
        <v>1</v>
      </c>
      <c r="I878">
        <f t="shared" si="13"/>
        <v>500</v>
      </c>
      <c r="J878">
        <v>40.695504399999997</v>
      </c>
      <c r="K878">
        <v>-74.23</v>
      </c>
      <c r="M878" t="s">
        <v>6513</v>
      </c>
      <c r="O878" t="s">
        <v>6514</v>
      </c>
      <c r="P878" t="s">
        <v>373</v>
      </c>
      <c r="R878" t="s">
        <v>107</v>
      </c>
      <c r="S878" t="s">
        <v>6515</v>
      </c>
      <c r="T878" t="s">
        <v>6516</v>
      </c>
      <c r="X878" t="s">
        <v>376</v>
      </c>
      <c r="AB878" t="s">
        <v>6517</v>
      </c>
      <c r="AC878" t="s">
        <v>124</v>
      </c>
      <c r="AD878" t="s">
        <v>1009</v>
      </c>
      <c r="AE878">
        <v>0</v>
      </c>
      <c r="AH878" t="s">
        <v>1957</v>
      </c>
      <c r="AI878" t="s">
        <v>2042</v>
      </c>
      <c r="AJ878" t="s">
        <v>6518</v>
      </c>
      <c r="AK878" t="s">
        <v>6518</v>
      </c>
      <c r="AQ878">
        <v>0</v>
      </c>
      <c r="AR878" t="s">
        <v>1007</v>
      </c>
      <c r="AS878">
        <v>0</v>
      </c>
      <c r="AT878">
        <v>0</v>
      </c>
      <c r="AW878">
        <v>0</v>
      </c>
      <c r="AZ878">
        <v>0</v>
      </c>
      <c r="BC878">
        <v>0</v>
      </c>
      <c r="BO878">
        <v>1</v>
      </c>
      <c r="BP878">
        <v>0</v>
      </c>
      <c r="BQ878">
        <v>0</v>
      </c>
      <c r="BR878">
        <v>0</v>
      </c>
      <c r="BS878">
        <v>0</v>
      </c>
      <c r="BT878">
        <v>0</v>
      </c>
      <c r="BU878">
        <v>0</v>
      </c>
      <c r="BV878">
        <v>0</v>
      </c>
      <c r="BW878">
        <v>0</v>
      </c>
      <c r="BX878">
        <v>0</v>
      </c>
      <c r="BY878">
        <v>1</v>
      </c>
      <c r="BZ878">
        <v>0</v>
      </c>
      <c r="CA878">
        <v>0</v>
      </c>
      <c r="CB878">
        <v>0</v>
      </c>
      <c r="CC878">
        <v>1</v>
      </c>
      <c r="CD878">
        <v>0</v>
      </c>
      <c r="CE878">
        <v>1</v>
      </c>
      <c r="CF878">
        <v>0</v>
      </c>
      <c r="CG878">
        <v>1</v>
      </c>
      <c r="CH878">
        <v>0</v>
      </c>
      <c r="CI878">
        <v>0</v>
      </c>
      <c r="CJ878">
        <v>0</v>
      </c>
      <c r="CK878">
        <v>0</v>
      </c>
      <c r="CL878">
        <v>0</v>
      </c>
      <c r="CM878">
        <v>0</v>
      </c>
      <c r="CN878">
        <v>0</v>
      </c>
      <c r="CO878">
        <v>0</v>
      </c>
      <c r="CP878">
        <v>0</v>
      </c>
      <c r="CQ878">
        <v>0</v>
      </c>
    </row>
    <row r="879" spans="1:95" hidden="1">
      <c r="A879" t="s">
        <v>6519</v>
      </c>
      <c r="B879" t="s">
        <v>999</v>
      </c>
      <c r="C879" t="s">
        <v>5300</v>
      </c>
      <c r="D879" t="s">
        <v>5300</v>
      </c>
      <c r="E879" t="s">
        <v>132</v>
      </c>
      <c r="F879" t="s">
        <v>6520</v>
      </c>
      <c r="G879">
        <v>110000</v>
      </c>
      <c r="H879">
        <v>17.5</v>
      </c>
      <c r="I879">
        <f t="shared" si="13"/>
        <v>1925000</v>
      </c>
      <c r="J879">
        <v>-22.453711999999999</v>
      </c>
      <c r="K879">
        <v>-68.930000000000007</v>
      </c>
      <c r="M879" t="s">
        <v>1208</v>
      </c>
      <c r="O879" t="s">
        <v>6009</v>
      </c>
      <c r="P879" t="s">
        <v>6010</v>
      </c>
      <c r="R879" t="s">
        <v>2464</v>
      </c>
      <c r="S879" t="s">
        <v>6521</v>
      </c>
      <c r="V879" t="s">
        <v>6522</v>
      </c>
      <c r="X879" t="s">
        <v>6013</v>
      </c>
      <c r="AB879" t="s">
        <v>6523</v>
      </c>
      <c r="AC879" t="s">
        <v>95</v>
      </c>
      <c r="AD879" t="s">
        <v>6014</v>
      </c>
      <c r="AE879">
        <v>0</v>
      </c>
      <c r="AH879" t="s">
        <v>6524</v>
      </c>
      <c r="AK879" t="s">
        <v>6524</v>
      </c>
      <c r="AQ879">
        <v>0</v>
      </c>
      <c r="AR879" t="s">
        <v>1007</v>
      </c>
      <c r="AS879">
        <v>1000000000</v>
      </c>
      <c r="AT879">
        <v>0</v>
      </c>
      <c r="AW879">
        <v>0</v>
      </c>
      <c r="AZ879">
        <v>0</v>
      </c>
      <c r="BC879">
        <v>0</v>
      </c>
      <c r="BO879">
        <v>0</v>
      </c>
      <c r="BP879">
        <v>0</v>
      </c>
      <c r="BQ879">
        <v>0</v>
      </c>
      <c r="BR879">
        <v>0</v>
      </c>
      <c r="BS879">
        <v>0</v>
      </c>
      <c r="BT879">
        <v>0</v>
      </c>
      <c r="BU879">
        <v>0</v>
      </c>
      <c r="BV879">
        <v>0</v>
      </c>
      <c r="BW879">
        <v>0</v>
      </c>
      <c r="BX879">
        <v>0</v>
      </c>
      <c r="BY879">
        <v>0</v>
      </c>
      <c r="BZ879">
        <v>0</v>
      </c>
      <c r="CA879">
        <v>0</v>
      </c>
      <c r="CB879">
        <v>0</v>
      </c>
      <c r="CC879">
        <v>0</v>
      </c>
      <c r="CD879">
        <v>0</v>
      </c>
      <c r="CE879">
        <v>1</v>
      </c>
      <c r="CF879">
        <v>0</v>
      </c>
      <c r="CG879">
        <v>0</v>
      </c>
      <c r="CH879">
        <v>0</v>
      </c>
      <c r="CI879">
        <v>0</v>
      </c>
      <c r="CJ879">
        <v>0</v>
      </c>
      <c r="CK879">
        <v>0</v>
      </c>
      <c r="CL879">
        <v>0</v>
      </c>
      <c r="CM879">
        <v>0</v>
      </c>
      <c r="CN879">
        <v>0</v>
      </c>
      <c r="CO879">
        <v>0</v>
      </c>
      <c r="CP879">
        <v>0</v>
      </c>
      <c r="CQ879">
        <v>0</v>
      </c>
    </row>
    <row r="880" spans="1:95" hidden="1">
      <c r="A880" t="s">
        <v>6525</v>
      </c>
      <c r="B880" t="s">
        <v>904</v>
      </c>
      <c r="C880" t="s">
        <v>826</v>
      </c>
      <c r="D880" t="s">
        <v>1897</v>
      </c>
      <c r="E880" t="s">
        <v>146</v>
      </c>
      <c r="F880" t="s">
        <v>6526</v>
      </c>
      <c r="G880">
        <v>1200</v>
      </c>
      <c r="H880">
        <v>0.25</v>
      </c>
      <c r="I880">
        <f t="shared" si="13"/>
        <v>300</v>
      </c>
      <c r="J880">
        <v>56.0251898</v>
      </c>
      <c r="K880">
        <v>8.3800000000000008</v>
      </c>
      <c r="M880" t="s">
        <v>4622</v>
      </c>
      <c r="O880" t="s">
        <v>6527</v>
      </c>
      <c r="P880" t="s">
        <v>6528</v>
      </c>
      <c r="R880" t="s">
        <v>3018</v>
      </c>
      <c r="S880" t="s">
        <v>6529</v>
      </c>
      <c r="U880" t="s">
        <v>6530</v>
      </c>
      <c r="X880" t="s">
        <v>1007</v>
      </c>
      <c r="AB880" t="s">
        <v>6531</v>
      </c>
      <c r="AC880" t="s">
        <v>124</v>
      </c>
      <c r="AD880" t="s">
        <v>6532</v>
      </c>
      <c r="AE880">
        <v>0</v>
      </c>
      <c r="AH880" t="s">
        <v>6533</v>
      </c>
      <c r="AL880" t="s">
        <v>6534</v>
      </c>
      <c r="AQ880">
        <v>0</v>
      </c>
      <c r="AR880" t="s">
        <v>6535</v>
      </c>
      <c r="AS880">
        <v>0</v>
      </c>
      <c r="AT880">
        <v>0</v>
      </c>
      <c r="AW880">
        <v>0</v>
      </c>
      <c r="AZ880">
        <v>0</v>
      </c>
      <c r="BC880">
        <v>0</v>
      </c>
      <c r="BO880">
        <v>0</v>
      </c>
      <c r="BP880">
        <v>0</v>
      </c>
      <c r="BQ880">
        <v>0</v>
      </c>
      <c r="BR880">
        <v>0</v>
      </c>
      <c r="BS880">
        <v>0</v>
      </c>
      <c r="BT880">
        <v>0</v>
      </c>
      <c r="BU880">
        <v>0</v>
      </c>
      <c r="BV880">
        <v>0</v>
      </c>
      <c r="BW880">
        <v>0</v>
      </c>
      <c r="BX880">
        <v>0</v>
      </c>
      <c r="BY880">
        <v>1</v>
      </c>
      <c r="BZ880">
        <v>0</v>
      </c>
      <c r="CA880">
        <v>0</v>
      </c>
      <c r="CB880">
        <v>0</v>
      </c>
      <c r="CC880">
        <v>0</v>
      </c>
      <c r="CD880">
        <v>0</v>
      </c>
      <c r="CE880">
        <v>0</v>
      </c>
      <c r="CF880">
        <v>0</v>
      </c>
      <c r="CG880">
        <v>1</v>
      </c>
      <c r="CH880">
        <v>0</v>
      </c>
      <c r="CI880">
        <v>0</v>
      </c>
      <c r="CJ880">
        <v>0</v>
      </c>
      <c r="CK880">
        <v>0</v>
      </c>
      <c r="CL880">
        <v>0</v>
      </c>
      <c r="CM880">
        <v>0</v>
      </c>
      <c r="CN880">
        <v>0</v>
      </c>
      <c r="CO880">
        <v>0</v>
      </c>
      <c r="CP880">
        <v>0</v>
      </c>
      <c r="CQ880">
        <v>0</v>
      </c>
    </row>
    <row r="881" spans="1:95" hidden="1">
      <c r="A881" t="s">
        <v>6536</v>
      </c>
      <c r="B881" t="s">
        <v>904</v>
      </c>
      <c r="C881" t="s">
        <v>826</v>
      </c>
      <c r="D881" t="s">
        <v>826</v>
      </c>
      <c r="E881" t="s">
        <v>146</v>
      </c>
      <c r="F881" t="s">
        <v>6526</v>
      </c>
      <c r="G881">
        <v>400</v>
      </c>
      <c r="H881">
        <v>0.25</v>
      </c>
      <c r="I881">
        <f t="shared" si="13"/>
        <v>100</v>
      </c>
      <c r="J881">
        <v>56.0251898</v>
      </c>
      <c r="K881">
        <v>8.3800000000000008</v>
      </c>
      <c r="M881" t="s">
        <v>4622</v>
      </c>
      <c r="O881" t="s">
        <v>6527</v>
      </c>
      <c r="P881" t="s">
        <v>6528</v>
      </c>
      <c r="R881" t="s">
        <v>3018</v>
      </c>
      <c r="S881" t="s">
        <v>6537</v>
      </c>
      <c r="U881" t="s">
        <v>6538</v>
      </c>
      <c r="X881" t="s">
        <v>1007</v>
      </c>
      <c r="AC881" t="s">
        <v>124</v>
      </c>
      <c r="AD881" t="s">
        <v>6532</v>
      </c>
      <c r="AE881">
        <v>0</v>
      </c>
      <c r="AL881" t="s">
        <v>6534</v>
      </c>
      <c r="AQ881">
        <v>0</v>
      </c>
      <c r="AR881" t="s">
        <v>6535</v>
      </c>
      <c r="AS881">
        <v>0</v>
      </c>
      <c r="AT881">
        <v>0</v>
      </c>
      <c r="AW881">
        <v>0</v>
      </c>
      <c r="AZ881">
        <v>0</v>
      </c>
      <c r="BC881">
        <v>0</v>
      </c>
      <c r="BD881" t="s">
        <v>6534</v>
      </c>
      <c r="BO881">
        <v>0</v>
      </c>
      <c r="BP881">
        <v>0</v>
      </c>
      <c r="BQ881">
        <v>0</v>
      </c>
      <c r="BR881">
        <v>0</v>
      </c>
      <c r="BS881">
        <v>0</v>
      </c>
      <c r="BT881">
        <v>0</v>
      </c>
      <c r="BU881">
        <v>0</v>
      </c>
      <c r="BV881">
        <v>0</v>
      </c>
      <c r="BW881">
        <v>0</v>
      </c>
      <c r="BX881">
        <v>0</v>
      </c>
      <c r="BY881">
        <v>1</v>
      </c>
      <c r="BZ881">
        <v>0</v>
      </c>
      <c r="CA881">
        <v>0</v>
      </c>
      <c r="CB881">
        <v>0</v>
      </c>
      <c r="CC881">
        <v>0</v>
      </c>
      <c r="CD881">
        <v>0</v>
      </c>
      <c r="CE881">
        <v>0</v>
      </c>
      <c r="CF881">
        <v>0</v>
      </c>
      <c r="CG881">
        <v>1</v>
      </c>
      <c r="CH881">
        <v>0</v>
      </c>
      <c r="CI881">
        <v>0</v>
      </c>
      <c r="CJ881">
        <v>0</v>
      </c>
      <c r="CK881">
        <v>0</v>
      </c>
      <c r="CL881">
        <v>0</v>
      </c>
      <c r="CM881">
        <v>0</v>
      </c>
      <c r="CN881">
        <v>0</v>
      </c>
      <c r="CO881">
        <v>0</v>
      </c>
      <c r="CP881">
        <v>0</v>
      </c>
      <c r="CQ881">
        <v>0</v>
      </c>
    </row>
    <row r="882" spans="1:95" hidden="1">
      <c r="A882" t="s">
        <v>6539</v>
      </c>
      <c r="B882" t="s">
        <v>904</v>
      </c>
      <c r="C882" t="s">
        <v>826</v>
      </c>
      <c r="D882" t="s">
        <v>1897</v>
      </c>
      <c r="E882" t="s">
        <v>146</v>
      </c>
      <c r="F882" t="s">
        <v>6540</v>
      </c>
      <c r="G882">
        <v>1000</v>
      </c>
      <c r="H882">
        <v>0.25</v>
      </c>
      <c r="I882">
        <f t="shared" si="13"/>
        <v>250</v>
      </c>
      <c r="J882">
        <v>19.542915099999998</v>
      </c>
      <c r="K882">
        <v>-155.66999999999999</v>
      </c>
      <c r="M882" t="s">
        <v>6541</v>
      </c>
      <c r="O882" t="s">
        <v>6542</v>
      </c>
      <c r="P882" t="s">
        <v>181</v>
      </c>
      <c r="R882" t="s">
        <v>107</v>
      </c>
      <c r="S882" t="s">
        <v>6543</v>
      </c>
      <c r="T882" t="s">
        <v>6544</v>
      </c>
      <c r="U882" t="s">
        <v>3111</v>
      </c>
      <c r="X882" t="s">
        <v>1007</v>
      </c>
      <c r="Y882" t="s">
        <v>4609</v>
      </c>
      <c r="AB882" t="s">
        <v>6545</v>
      </c>
      <c r="AC882" t="s">
        <v>124</v>
      </c>
      <c r="AD882" t="s">
        <v>6546</v>
      </c>
      <c r="AE882">
        <v>0</v>
      </c>
      <c r="AF882" t="s">
        <v>6547</v>
      </c>
      <c r="AH882" t="s">
        <v>6533</v>
      </c>
      <c r="AL882" t="s">
        <v>6546</v>
      </c>
      <c r="AQ882">
        <v>0</v>
      </c>
      <c r="AR882" t="s">
        <v>1007</v>
      </c>
      <c r="AS882">
        <v>0</v>
      </c>
      <c r="AT882">
        <v>0</v>
      </c>
      <c r="AU882" t="s">
        <v>234</v>
      </c>
      <c r="AV882" t="s">
        <v>6548</v>
      </c>
      <c r="AW882">
        <v>0</v>
      </c>
      <c r="AZ882">
        <v>0</v>
      </c>
      <c r="BC882">
        <v>0</v>
      </c>
      <c r="BD882" t="s">
        <v>6547</v>
      </c>
      <c r="BE882" t="s">
        <v>6549</v>
      </c>
      <c r="BF882" t="s">
        <v>6550</v>
      </c>
      <c r="BO882">
        <v>0</v>
      </c>
      <c r="BP882">
        <v>0</v>
      </c>
      <c r="BQ882">
        <v>0</v>
      </c>
      <c r="BR882">
        <v>0</v>
      </c>
      <c r="BS882">
        <v>0</v>
      </c>
      <c r="BT882">
        <v>0</v>
      </c>
      <c r="BU882">
        <v>0</v>
      </c>
      <c r="BV882">
        <v>0</v>
      </c>
      <c r="BW882">
        <v>0</v>
      </c>
      <c r="BX882">
        <v>0</v>
      </c>
      <c r="BY882">
        <v>1</v>
      </c>
      <c r="BZ882">
        <v>0</v>
      </c>
      <c r="CA882">
        <v>0</v>
      </c>
      <c r="CB882">
        <v>0</v>
      </c>
      <c r="CC882">
        <v>0</v>
      </c>
      <c r="CD882">
        <v>0</v>
      </c>
      <c r="CE882">
        <v>0</v>
      </c>
      <c r="CF882">
        <v>0</v>
      </c>
      <c r="CG882">
        <v>1</v>
      </c>
      <c r="CH882">
        <v>0</v>
      </c>
      <c r="CI882">
        <v>0</v>
      </c>
      <c r="CJ882">
        <v>0</v>
      </c>
      <c r="CK882">
        <v>0</v>
      </c>
      <c r="CL882">
        <v>0</v>
      </c>
      <c r="CM882">
        <v>0</v>
      </c>
      <c r="CN882">
        <v>0</v>
      </c>
      <c r="CO882">
        <v>0</v>
      </c>
      <c r="CP882">
        <v>0</v>
      </c>
      <c r="CQ882">
        <v>1</v>
      </c>
    </row>
    <row r="883" spans="1:95" hidden="1">
      <c r="A883" t="s">
        <v>6551</v>
      </c>
      <c r="B883" t="s">
        <v>904</v>
      </c>
      <c r="C883" t="s">
        <v>826</v>
      </c>
      <c r="D883" t="s">
        <v>1897</v>
      </c>
      <c r="E883" t="s">
        <v>146</v>
      </c>
      <c r="F883" t="s">
        <v>6552</v>
      </c>
      <c r="G883">
        <v>1800</v>
      </c>
      <c r="H883">
        <v>0.17</v>
      </c>
      <c r="I883">
        <f t="shared" si="13"/>
        <v>306</v>
      </c>
      <c r="J883">
        <v>40.058323799999997</v>
      </c>
      <c r="K883">
        <v>-74.41</v>
      </c>
      <c r="M883" t="s">
        <v>116</v>
      </c>
      <c r="O883" t="s">
        <v>1007</v>
      </c>
      <c r="P883" t="s">
        <v>373</v>
      </c>
      <c r="R883" t="s">
        <v>107</v>
      </c>
      <c r="S883" t="s">
        <v>6553</v>
      </c>
      <c r="T883" t="s">
        <v>6554</v>
      </c>
      <c r="U883" t="s">
        <v>501</v>
      </c>
      <c r="X883" t="s">
        <v>376</v>
      </c>
      <c r="AC883" t="s">
        <v>95</v>
      </c>
      <c r="AD883" t="s">
        <v>6533</v>
      </c>
      <c r="AE883">
        <v>0</v>
      </c>
      <c r="AF883" t="s">
        <v>6555</v>
      </c>
      <c r="AH883" t="s">
        <v>6533</v>
      </c>
      <c r="AQ883">
        <v>0</v>
      </c>
      <c r="AR883" t="s">
        <v>1007</v>
      </c>
      <c r="AS883">
        <v>0</v>
      </c>
      <c r="AT883">
        <v>0</v>
      </c>
      <c r="AW883">
        <v>0</v>
      </c>
      <c r="AZ883">
        <v>0</v>
      </c>
      <c r="BC883">
        <v>0</v>
      </c>
      <c r="BO883">
        <v>0</v>
      </c>
      <c r="BP883">
        <v>0</v>
      </c>
      <c r="BQ883">
        <v>0</v>
      </c>
      <c r="BR883">
        <v>0</v>
      </c>
      <c r="BS883">
        <v>0</v>
      </c>
      <c r="BT883">
        <v>0</v>
      </c>
      <c r="BU883">
        <v>0</v>
      </c>
      <c r="BV883">
        <v>0</v>
      </c>
      <c r="BW883">
        <v>0</v>
      </c>
      <c r="BX883">
        <v>0</v>
      </c>
      <c r="BY883">
        <v>1</v>
      </c>
      <c r="BZ883">
        <v>0</v>
      </c>
      <c r="CA883">
        <v>0</v>
      </c>
      <c r="CB883">
        <v>0</v>
      </c>
      <c r="CC883">
        <v>0</v>
      </c>
      <c r="CD883">
        <v>0</v>
      </c>
      <c r="CE883">
        <v>0</v>
      </c>
      <c r="CF883">
        <v>0</v>
      </c>
      <c r="CG883">
        <v>0</v>
      </c>
      <c r="CH883">
        <v>0</v>
      </c>
      <c r="CI883">
        <v>0</v>
      </c>
      <c r="CJ883">
        <v>0</v>
      </c>
      <c r="CK883">
        <v>0</v>
      </c>
      <c r="CL883">
        <v>0</v>
      </c>
      <c r="CM883">
        <v>0</v>
      </c>
      <c r="CN883">
        <v>0</v>
      </c>
      <c r="CO883">
        <v>0</v>
      </c>
      <c r="CP883">
        <v>0</v>
      </c>
      <c r="CQ883">
        <v>0</v>
      </c>
    </row>
    <row r="884" spans="1:95" hidden="1">
      <c r="A884" t="s">
        <v>6556</v>
      </c>
      <c r="B884" t="s">
        <v>904</v>
      </c>
      <c r="C884" t="s">
        <v>826</v>
      </c>
      <c r="D884" t="s">
        <v>1897</v>
      </c>
      <c r="E884" t="s">
        <v>146</v>
      </c>
      <c r="F884" t="s">
        <v>6557</v>
      </c>
      <c r="G884">
        <v>2000</v>
      </c>
      <c r="H884">
        <v>15</v>
      </c>
      <c r="I884">
        <f t="shared" si="13"/>
        <v>30000</v>
      </c>
      <c r="J884">
        <v>18.430803699999998</v>
      </c>
      <c r="K884">
        <v>-65.88</v>
      </c>
      <c r="M884" t="s">
        <v>1333</v>
      </c>
      <c r="O884" t="s">
        <v>6558</v>
      </c>
      <c r="P884" t="s">
        <v>4525</v>
      </c>
      <c r="R884" t="s">
        <v>107</v>
      </c>
      <c r="S884" t="s">
        <v>6559</v>
      </c>
      <c r="T884" t="s">
        <v>6560</v>
      </c>
      <c r="U884" t="s">
        <v>6561</v>
      </c>
      <c r="X884" t="s">
        <v>1007</v>
      </c>
      <c r="Y884" t="s">
        <v>4525</v>
      </c>
      <c r="AB884" t="s">
        <v>6562</v>
      </c>
      <c r="AC884" t="s">
        <v>124</v>
      </c>
      <c r="AD884" t="s">
        <v>6563</v>
      </c>
      <c r="AE884">
        <v>0</v>
      </c>
      <c r="AH884" t="s">
        <v>6533</v>
      </c>
      <c r="AL884" t="s">
        <v>6564</v>
      </c>
      <c r="AQ884">
        <v>0</v>
      </c>
      <c r="AR884" t="s">
        <v>1007</v>
      </c>
      <c r="AS884">
        <v>0</v>
      </c>
      <c r="AT884">
        <v>0</v>
      </c>
      <c r="AW884">
        <v>0</v>
      </c>
      <c r="AZ884">
        <v>0</v>
      </c>
      <c r="BC884">
        <v>0</v>
      </c>
      <c r="BO884">
        <v>0</v>
      </c>
      <c r="BP884">
        <v>0</v>
      </c>
      <c r="BQ884">
        <v>0</v>
      </c>
      <c r="BR884">
        <v>0</v>
      </c>
      <c r="BS884">
        <v>0</v>
      </c>
      <c r="BT884">
        <v>0</v>
      </c>
      <c r="BU884">
        <v>0</v>
      </c>
      <c r="BV884">
        <v>0</v>
      </c>
      <c r="BW884">
        <v>0</v>
      </c>
      <c r="BX884">
        <v>0</v>
      </c>
      <c r="BY884">
        <v>0</v>
      </c>
      <c r="BZ884">
        <v>0</v>
      </c>
      <c r="CA884">
        <v>0</v>
      </c>
      <c r="CB884">
        <v>0</v>
      </c>
      <c r="CC884">
        <v>0</v>
      </c>
      <c r="CD884">
        <v>0</v>
      </c>
      <c r="CE884">
        <v>0</v>
      </c>
      <c r="CF884">
        <v>0</v>
      </c>
      <c r="CG884">
        <v>1</v>
      </c>
      <c r="CH884">
        <v>0</v>
      </c>
      <c r="CI884">
        <v>0</v>
      </c>
      <c r="CJ884">
        <v>0</v>
      </c>
      <c r="CK884">
        <v>0</v>
      </c>
      <c r="CL884">
        <v>0</v>
      </c>
      <c r="CM884">
        <v>0</v>
      </c>
      <c r="CN884">
        <v>0</v>
      </c>
      <c r="CO884">
        <v>0</v>
      </c>
      <c r="CP884">
        <v>0</v>
      </c>
      <c r="CQ884">
        <v>0</v>
      </c>
    </row>
    <row r="885" spans="1:95" hidden="1">
      <c r="A885" t="s">
        <v>6565</v>
      </c>
      <c r="B885" t="s">
        <v>904</v>
      </c>
      <c r="C885" t="s">
        <v>905</v>
      </c>
      <c r="D885" t="s">
        <v>906</v>
      </c>
      <c r="E885" t="s">
        <v>146</v>
      </c>
      <c r="F885" t="s">
        <v>6566</v>
      </c>
      <c r="G885">
        <v>500</v>
      </c>
      <c r="H885">
        <v>0.8</v>
      </c>
      <c r="I885">
        <f t="shared" si="13"/>
        <v>400</v>
      </c>
      <c r="J885">
        <v>-77.524740100000002</v>
      </c>
      <c r="K885">
        <v>166.96</v>
      </c>
      <c r="M885" t="s">
        <v>6567</v>
      </c>
      <c r="O885" t="s">
        <v>6568</v>
      </c>
      <c r="P885" t="s">
        <v>6569</v>
      </c>
      <c r="R885" t="s">
        <v>643</v>
      </c>
      <c r="S885" t="s">
        <v>6570</v>
      </c>
      <c r="U885" t="s">
        <v>6571</v>
      </c>
      <c r="X885" t="s">
        <v>1007</v>
      </c>
      <c r="AC885" t="s">
        <v>124</v>
      </c>
      <c r="AD885" t="s">
        <v>6572</v>
      </c>
      <c r="AE885">
        <v>0</v>
      </c>
      <c r="AH885" t="s">
        <v>6573</v>
      </c>
      <c r="AQ885">
        <v>0</v>
      </c>
      <c r="AS885">
        <v>0</v>
      </c>
      <c r="AT885">
        <v>0</v>
      </c>
      <c r="AW885">
        <v>0</v>
      </c>
      <c r="AZ885">
        <v>0</v>
      </c>
      <c r="BC885">
        <v>0</v>
      </c>
      <c r="BO885">
        <v>0</v>
      </c>
      <c r="BP885">
        <v>0</v>
      </c>
      <c r="BQ885">
        <v>0</v>
      </c>
      <c r="BR885">
        <v>0</v>
      </c>
      <c r="BS885">
        <v>1</v>
      </c>
      <c r="BT885">
        <v>0</v>
      </c>
      <c r="BU885">
        <v>0</v>
      </c>
      <c r="BV885">
        <v>0</v>
      </c>
      <c r="BW885">
        <v>0</v>
      </c>
      <c r="BX885">
        <v>0</v>
      </c>
      <c r="BY885">
        <v>0</v>
      </c>
      <c r="BZ885">
        <v>0</v>
      </c>
      <c r="CA885">
        <v>0</v>
      </c>
      <c r="CB885">
        <v>1</v>
      </c>
      <c r="CC885">
        <v>0</v>
      </c>
      <c r="CD885">
        <v>0</v>
      </c>
      <c r="CE885">
        <v>0</v>
      </c>
      <c r="CF885">
        <v>0</v>
      </c>
      <c r="CG885">
        <v>0</v>
      </c>
      <c r="CH885">
        <v>0</v>
      </c>
      <c r="CI885">
        <v>0</v>
      </c>
      <c r="CJ885">
        <v>0</v>
      </c>
      <c r="CK885">
        <v>0</v>
      </c>
      <c r="CL885">
        <v>0</v>
      </c>
      <c r="CM885">
        <v>0</v>
      </c>
      <c r="CN885">
        <v>0</v>
      </c>
      <c r="CO885">
        <v>0</v>
      </c>
      <c r="CP885">
        <v>0</v>
      </c>
      <c r="CQ885">
        <v>0</v>
      </c>
    </row>
    <row r="886" spans="1:95" hidden="1">
      <c r="A886" t="s">
        <v>6574</v>
      </c>
      <c r="B886" t="s">
        <v>904</v>
      </c>
      <c r="C886" t="s">
        <v>1313</v>
      </c>
      <c r="D886" t="s">
        <v>1112</v>
      </c>
      <c r="E886" t="s">
        <v>146</v>
      </c>
      <c r="F886" t="s">
        <v>6575</v>
      </c>
      <c r="G886">
        <v>1000</v>
      </c>
      <c r="H886">
        <v>3.2</v>
      </c>
      <c r="I886">
        <f t="shared" si="13"/>
        <v>3200</v>
      </c>
      <c r="J886">
        <v>46.727331599999999</v>
      </c>
      <c r="K886">
        <v>-117.15</v>
      </c>
      <c r="M886" t="s">
        <v>6576</v>
      </c>
      <c r="N886" t="s">
        <v>6577</v>
      </c>
      <c r="O886" t="s">
        <v>6578</v>
      </c>
      <c r="P886" t="s">
        <v>1932</v>
      </c>
      <c r="Q886" t="s">
        <v>6579</v>
      </c>
      <c r="R886" t="s">
        <v>107</v>
      </c>
      <c r="S886" t="s">
        <v>6580</v>
      </c>
      <c r="T886" t="s">
        <v>1934</v>
      </c>
      <c r="U886" t="s">
        <v>6581</v>
      </c>
      <c r="X886" t="s">
        <v>1007</v>
      </c>
      <c r="Y886" t="s">
        <v>6582</v>
      </c>
      <c r="Z886" t="s">
        <v>92</v>
      </c>
      <c r="AC886" t="s">
        <v>112</v>
      </c>
      <c r="AD886" t="s">
        <v>6582</v>
      </c>
      <c r="AE886">
        <v>0</v>
      </c>
      <c r="AH886" t="s">
        <v>6583</v>
      </c>
      <c r="AI886" t="s">
        <v>6584</v>
      </c>
      <c r="AJ886" t="s">
        <v>6585</v>
      </c>
      <c r="AL886" t="s">
        <v>6582</v>
      </c>
      <c r="AQ886">
        <v>0</v>
      </c>
      <c r="AS886">
        <v>0</v>
      </c>
      <c r="AT886">
        <v>0</v>
      </c>
      <c r="AU886" t="s">
        <v>296</v>
      </c>
      <c r="AV886" t="s">
        <v>1936</v>
      </c>
      <c r="AW886">
        <v>3200000</v>
      </c>
      <c r="AZ886">
        <v>0</v>
      </c>
      <c r="BC886">
        <v>0</v>
      </c>
      <c r="BD886" t="s">
        <v>6586</v>
      </c>
      <c r="BF886" t="s">
        <v>6587</v>
      </c>
      <c r="BO886">
        <v>1</v>
      </c>
      <c r="BP886">
        <v>0</v>
      </c>
      <c r="BQ886">
        <v>0</v>
      </c>
      <c r="BR886">
        <v>0</v>
      </c>
      <c r="BS886">
        <v>0</v>
      </c>
      <c r="BT886">
        <v>0</v>
      </c>
      <c r="BU886">
        <v>1</v>
      </c>
      <c r="BV886">
        <v>0</v>
      </c>
      <c r="BW886">
        <v>0</v>
      </c>
      <c r="BX886">
        <v>1</v>
      </c>
      <c r="BY886">
        <v>1</v>
      </c>
      <c r="BZ886">
        <v>0</v>
      </c>
      <c r="CA886">
        <v>0</v>
      </c>
      <c r="CB886">
        <v>1</v>
      </c>
      <c r="CC886">
        <v>1</v>
      </c>
      <c r="CD886">
        <v>0</v>
      </c>
      <c r="CE886">
        <v>0</v>
      </c>
      <c r="CF886">
        <v>1</v>
      </c>
      <c r="CG886">
        <v>0</v>
      </c>
      <c r="CH886">
        <v>0</v>
      </c>
      <c r="CI886">
        <v>0</v>
      </c>
      <c r="CJ886">
        <v>0</v>
      </c>
      <c r="CK886">
        <v>0</v>
      </c>
      <c r="CL886">
        <v>0</v>
      </c>
      <c r="CM886">
        <v>0</v>
      </c>
      <c r="CN886">
        <v>0</v>
      </c>
      <c r="CO886">
        <v>0</v>
      </c>
      <c r="CP886">
        <v>0</v>
      </c>
      <c r="CQ886">
        <v>1</v>
      </c>
    </row>
    <row r="887" spans="1:95" hidden="1">
      <c r="A887" t="s">
        <v>6588</v>
      </c>
      <c r="B887" t="s">
        <v>904</v>
      </c>
      <c r="C887" t="s">
        <v>826</v>
      </c>
      <c r="D887" t="s">
        <v>826</v>
      </c>
      <c r="E887" t="s">
        <v>146</v>
      </c>
      <c r="F887" t="s">
        <v>6589</v>
      </c>
      <c r="G887">
        <v>2500</v>
      </c>
      <c r="H887">
        <v>2</v>
      </c>
      <c r="I887">
        <f t="shared" si="13"/>
        <v>5000</v>
      </c>
      <c r="J887">
        <v>54.545882800000001</v>
      </c>
      <c r="K887">
        <v>-1.56</v>
      </c>
      <c r="M887" t="s">
        <v>6590</v>
      </c>
      <c r="N887" t="s">
        <v>6591</v>
      </c>
      <c r="O887" t="s">
        <v>6592</v>
      </c>
      <c r="P887" t="s">
        <v>6593</v>
      </c>
      <c r="Q887" t="s">
        <v>6594</v>
      </c>
      <c r="R887" t="s">
        <v>119</v>
      </c>
      <c r="S887" t="s">
        <v>6595</v>
      </c>
      <c r="U887" t="s">
        <v>6596</v>
      </c>
      <c r="V887" t="s">
        <v>618</v>
      </c>
      <c r="X887" t="s">
        <v>1007</v>
      </c>
      <c r="Y887" t="s">
        <v>6597</v>
      </c>
      <c r="Z887" t="s">
        <v>92</v>
      </c>
      <c r="AA887" t="s">
        <v>518</v>
      </c>
      <c r="AB887" t="s">
        <v>6598</v>
      </c>
      <c r="AC887" t="s">
        <v>112</v>
      </c>
      <c r="AD887" t="s">
        <v>6597</v>
      </c>
      <c r="AE887">
        <v>0</v>
      </c>
      <c r="AH887" t="s">
        <v>6599</v>
      </c>
      <c r="AI887" t="s">
        <v>1229</v>
      </c>
      <c r="AL887" t="s">
        <v>6597</v>
      </c>
      <c r="AQ887">
        <v>0</v>
      </c>
      <c r="AR887" t="s">
        <v>1007</v>
      </c>
      <c r="AS887">
        <v>0</v>
      </c>
      <c r="AT887">
        <v>0</v>
      </c>
      <c r="AU887" t="s">
        <v>234</v>
      </c>
      <c r="AV887" t="s">
        <v>6600</v>
      </c>
      <c r="AW887">
        <v>0</v>
      </c>
      <c r="AX887" t="s">
        <v>6601</v>
      </c>
      <c r="AZ887">
        <v>0</v>
      </c>
      <c r="BC887">
        <v>0</v>
      </c>
      <c r="BD887" t="s">
        <v>6602</v>
      </c>
      <c r="BE887" t="s">
        <v>6603</v>
      </c>
      <c r="BF887" t="s">
        <v>6595</v>
      </c>
      <c r="BO887">
        <v>0</v>
      </c>
      <c r="BP887">
        <v>0</v>
      </c>
      <c r="BQ887">
        <v>0</v>
      </c>
      <c r="BR887">
        <v>0</v>
      </c>
      <c r="BS887">
        <v>0</v>
      </c>
      <c r="BT887">
        <v>0</v>
      </c>
      <c r="BU887">
        <v>1</v>
      </c>
      <c r="BV887">
        <v>0</v>
      </c>
      <c r="BW887">
        <v>0</v>
      </c>
      <c r="BX887">
        <v>0</v>
      </c>
      <c r="BY887">
        <v>0</v>
      </c>
      <c r="BZ887">
        <v>0</v>
      </c>
      <c r="CA887">
        <v>0</v>
      </c>
      <c r="CB887">
        <v>0</v>
      </c>
      <c r="CC887">
        <v>0</v>
      </c>
      <c r="CD887">
        <v>0</v>
      </c>
      <c r="CE887">
        <v>0</v>
      </c>
      <c r="CF887">
        <v>0</v>
      </c>
      <c r="CG887">
        <v>0</v>
      </c>
      <c r="CH887">
        <v>0</v>
      </c>
      <c r="CI887">
        <v>0</v>
      </c>
      <c r="CJ887">
        <v>1</v>
      </c>
      <c r="CK887">
        <v>0</v>
      </c>
      <c r="CL887">
        <v>0</v>
      </c>
      <c r="CM887">
        <v>0</v>
      </c>
      <c r="CN887">
        <v>0</v>
      </c>
      <c r="CO887">
        <v>0</v>
      </c>
      <c r="CP887">
        <v>0</v>
      </c>
      <c r="CQ887">
        <v>1</v>
      </c>
    </row>
    <row r="888" spans="1:95" hidden="1">
      <c r="A888" t="s">
        <v>6604</v>
      </c>
      <c r="B888" t="s">
        <v>904</v>
      </c>
      <c r="C888" t="s">
        <v>905</v>
      </c>
      <c r="D888" t="s">
        <v>2356</v>
      </c>
      <c r="E888" t="s">
        <v>146</v>
      </c>
      <c r="F888" t="s">
        <v>6605</v>
      </c>
      <c r="G888">
        <v>500</v>
      </c>
      <c r="H888">
        <v>6</v>
      </c>
      <c r="I888">
        <f t="shared" si="13"/>
        <v>3000</v>
      </c>
      <c r="J888">
        <v>43.8993343</v>
      </c>
      <c r="K888">
        <v>-69.62</v>
      </c>
      <c r="M888" t="s">
        <v>6606</v>
      </c>
      <c r="N888" t="s">
        <v>6607</v>
      </c>
      <c r="O888" t="s">
        <v>6608</v>
      </c>
      <c r="P888" t="s">
        <v>1255</v>
      </c>
      <c r="R888" t="s">
        <v>107</v>
      </c>
      <c r="S888" t="s">
        <v>6609</v>
      </c>
      <c r="T888" t="s">
        <v>6610</v>
      </c>
      <c r="U888" t="s">
        <v>6611</v>
      </c>
      <c r="X888" t="s">
        <v>394</v>
      </c>
      <c r="Y888" t="s">
        <v>6612</v>
      </c>
      <c r="Z888" t="s">
        <v>92</v>
      </c>
      <c r="AA888" t="s">
        <v>93</v>
      </c>
      <c r="AC888" t="s">
        <v>124</v>
      </c>
      <c r="AD888" t="s">
        <v>6613</v>
      </c>
      <c r="AE888">
        <v>0</v>
      </c>
      <c r="AH888" t="s">
        <v>6613</v>
      </c>
      <c r="AI888" t="s">
        <v>6614</v>
      </c>
      <c r="AJ888" t="s">
        <v>6615</v>
      </c>
      <c r="AK888" t="s">
        <v>6613</v>
      </c>
      <c r="AL888" t="s">
        <v>6613</v>
      </c>
      <c r="AQ888">
        <v>0</v>
      </c>
      <c r="AS888">
        <v>0</v>
      </c>
      <c r="AT888">
        <v>0</v>
      </c>
      <c r="AW888">
        <v>0</v>
      </c>
      <c r="AZ888">
        <v>0</v>
      </c>
      <c r="BC888">
        <v>0</v>
      </c>
      <c r="BO888">
        <v>0</v>
      </c>
      <c r="BP888">
        <v>0</v>
      </c>
      <c r="BQ888">
        <v>0</v>
      </c>
      <c r="BR888">
        <v>0</v>
      </c>
      <c r="BS888">
        <v>0</v>
      </c>
      <c r="BT888">
        <v>0</v>
      </c>
      <c r="BU888">
        <v>1</v>
      </c>
      <c r="BV888">
        <v>1</v>
      </c>
      <c r="BW888">
        <v>0</v>
      </c>
      <c r="BX888">
        <v>0</v>
      </c>
      <c r="BY888">
        <v>0</v>
      </c>
      <c r="BZ888">
        <v>0</v>
      </c>
      <c r="CA888">
        <v>0</v>
      </c>
      <c r="CB888">
        <v>0</v>
      </c>
      <c r="CC888">
        <v>0</v>
      </c>
      <c r="CD888">
        <v>0</v>
      </c>
      <c r="CE888">
        <v>0</v>
      </c>
      <c r="CF888">
        <v>0</v>
      </c>
      <c r="CG888">
        <v>0</v>
      </c>
      <c r="CH888">
        <v>0</v>
      </c>
      <c r="CI888">
        <v>0</v>
      </c>
      <c r="CJ888">
        <v>1</v>
      </c>
      <c r="CK888">
        <v>0</v>
      </c>
      <c r="CL888">
        <v>1</v>
      </c>
      <c r="CM888">
        <v>0</v>
      </c>
      <c r="CN888">
        <v>0</v>
      </c>
      <c r="CO888">
        <v>0</v>
      </c>
      <c r="CP888">
        <v>0</v>
      </c>
      <c r="CQ888">
        <v>0</v>
      </c>
    </row>
    <row r="889" spans="1:95" hidden="1">
      <c r="A889" t="s">
        <v>6616</v>
      </c>
      <c r="B889" t="s">
        <v>904</v>
      </c>
      <c r="C889" t="s">
        <v>1022</v>
      </c>
      <c r="D889" t="s">
        <v>1349</v>
      </c>
      <c r="E889" t="s">
        <v>146</v>
      </c>
      <c r="F889" t="s">
        <v>6617</v>
      </c>
      <c r="G889">
        <v>4000</v>
      </c>
      <c r="H889">
        <v>7.2</v>
      </c>
      <c r="I889">
        <f t="shared" si="13"/>
        <v>28800</v>
      </c>
      <c r="J889">
        <v>24.730067999999999</v>
      </c>
      <c r="K889">
        <v>125.42</v>
      </c>
      <c r="M889" t="s">
        <v>6618</v>
      </c>
      <c r="O889" t="s">
        <v>1940</v>
      </c>
      <c r="P889" t="s">
        <v>1941</v>
      </c>
      <c r="R889" t="s">
        <v>724</v>
      </c>
      <c r="S889" t="s">
        <v>6619</v>
      </c>
      <c r="U889" t="s">
        <v>1943</v>
      </c>
      <c r="X889" t="s">
        <v>1007</v>
      </c>
      <c r="Y889" t="s">
        <v>1944</v>
      </c>
      <c r="Z889" t="s">
        <v>92</v>
      </c>
      <c r="AA889" t="s">
        <v>93</v>
      </c>
      <c r="AB889" t="s">
        <v>6620</v>
      </c>
      <c r="AC889" t="s">
        <v>112</v>
      </c>
      <c r="AD889" t="s">
        <v>1944</v>
      </c>
      <c r="AE889">
        <v>0</v>
      </c>
      <c r="AH889" t="s">
        <v>1967</v>
      </c>
      <c r="AK889" t="s">
        <v>1944</v>
      </c>
      <c r="AQ889">
        <v>0</v>
      </c>
      <c r="AS889">
        <v>0</v>
      </c>
      <c r="AT889">
        <v>0</v>
      </c>
      <c r="AU889" t="s">
        <v>234</v>
      </c>
      <c r="AV889" t="s">
        <v>1946</v>
      </c>
      <c r="AW889">
        <v>0</v>
      </c>
      <c r="AZ889">
        <v>0</v>
      </c>
      <c r="BC889">
        <v>0</v>
      </c>
      <c r="BD889" t="s">
        <v>1947</v>
      </c>
      <c r="BO889">
        <v>0</v>
      </c>
      <c r="BP889">
        <v>0</v>
      </c>
      <c r="BQ889">
        <v>0</v>
      </c>
      <c r="BR889">
        <v>0</v>
      </c>
      <c r="BS889">
        <v>0</v>
      </c>
      <c r="BT889">
        <v>0</v>
      </c>
      <c r="BU889">
        <v>0</v>
      </c>
      <c r="BV889">
        <v>0</v>
      </c>
      <c r="BW889">
        <v>0</v>
      </c>
      <c r="BX889">
        <v>0</v>
      </c>
      <c r="BY889">
        <v>1</v>
      </c>
      <c r="BZ889">
        <v>0</v>
      </c>
      <c r="CA889">
        <v>0</v>
      </c>
      <c r="CB889">
        <v>0</v>
      </c>
      <c r="CC889">
        <v>0</v>
      </c>
      <c r="CD889">
        <v>0</v>
      </c>
      <c r="CE889">
        <v>1</v>
      </c>
      <c r="CF889">
        <v>0</v>
      </c>
      <c r="CG889">
        <v>1</v>
      </c>
      <c r="CH889">
        <v>0</v>
      </c>
      <c r="CI889">
        <v>0</v>
      </c>
      <c r="CJ889">
        <v>0</v>
      </c>
      <c r="CK889">
        <v>0</v>
      </c>
      <c r="CL889">
        <v>0</v>
      </c>
      <c r="CM889">
        <v>0</v>
      </c>
      <c r="CN889">
        <v>0</v>
      </c>
      <c r="CO889">
        <v>0</v>
      </c>
      <c r="CP889">
        <v>0</v>
      </c>
      <c r="CQ889">
        <v>0</v>
      </c>
    </row>
    <row r="890" spans="1:95" hidden="1">
      <c r="A890" t="s">
        <v>6621</v>
      </c>
      <c r="B890" t="s">
        <v>904</v>
      </c>
      <c r="C890" t="s">
        <v>826</v>
      </c>
      <c r="D890" t="s">
        <v>1538</v>
      </c>
      <c r="E890" t="s">
        <v>146</v>
      </c>
      <c r="F890" t="s">
        <v>6622</v>
      </c>
      <c r="G890">
        <v>3264</v>
      </c>
      <c r="H890">
        <v>1.8</v>
      </c>
      <c r="I890">
        <f t="shared" si="13"/>
        <v>5875.2</v>
      </c>
      <c r="J890">
        <v>37.774929499999999</v>
      </c>
      <c r="K890">
        <v>-122.42</v>
      </c>
      <c r="M890" t="s">
        <v>6623</v>
      </c>
      <c r="N890" t="s">
        <v>6624</v>
      </c>
      <c r="O890" t="s">
        <v>1826</v>
      </c>
      <c r="P890" t="s">
        <v>214</v>
      </c>
      <c r="R890" t="s">
        <v>107</v>
      </c>
      <c r="S890" t="s">
        <v>6625</v>
      </c>
      <c r="U890" t="s">
        <v>1653</v>
      </c>
      <c r="X890" t="s">
        <v>218</v>
      </c>
      <c r="Y890" t="s">
        <v>219</v>
      </c>
      <c r="Z890" t="s">
        <v>92</v>
      </c>
      <c r="AC890" t="s">
        <v>95</v>
      </c>
      <c r="AD890" t="s">
        <v>6626</v>
      </c>
      <c r="AE890">
        <v>0</v>
      </c>
      <c r="AH890" t="s">
        <v>6626</v>
      </c>
      <c r="AL890" t="s">
        <v>6626</v>
      </c>
      <c r="AM890" t="s">
        <v>6627</v>
      </c>
      <c r="AQ890">
        <v>0</v>
      </c>
      <c r="AS890">
        <v>0</v>
      </c>
      <c r="AT890">
        <v>0</v>
      </c>
      <c r="AW890">
        <v>0</v>
      </c>
      <c r="AZ890">
        <v>0</v>
      </c>
      <c r="BC890">
        <v>0</v>
      </c>
      <c r="BO890">
        <v>0</v>
      </c>
      <c r="BP890">
        <v>0</v>
      </c>
      <c r="BQ890">
        <v>0</v>
      </c>
      <c r="BR890">
        <v>0</v>
      </c>
      <c r="BS890">
        <v>0</v>
      </c>
      <c r="BT890">
        <v>0</v>
      </c>
      <c r="BU890">
        <v>0</v>
      </c>
      <c r="BV890">
        <v>0</v>
      </c>
      <c r="BW890">
        <v>0</v>
      </c>
      <c r="BX890">
        <v>0</v>
      </c>
      <c r="BY890">
        <v>1</v>
      </c>
      <c r="BZ890">
        <v>1</v>
      </c>
      <c r="CA890">
        <v>0</v>
      </c>
      <c r="CB890">
        <v>0</v>
      </c>
      <c r="CC890">
        <v>0</v>
      </c>
      <c r="CD890">
        <v>0</v>
      </c>
      <c r="CE890">
        <v>1</v>
      </c>
      <c r="CF890">
        <v>0</v>
      </c>
      <c r="CG890">
        <v>0</v>
      </c>
      <c r="CH890">
        <v>0</v>
      </c>
      <c r="CI890">
        <v>0</v>
      </c>
      <c r="CJ890">
        <v>0</v>
      </c>
      <c r="CK890">
        <v>0</v>
      </c>
      <c r="CL890">
        <v>0</v>
      </c>
      <c r="CM890">
        <v>0</v>
      </c>
      <c r="CN890">
        <v>0</v>
      </c>
      <c r="CO890">
        <v>0</v>
      </c>
      <c r="CP890">
        <v>1</v>
      </c>
      <c r="CQ890">
        <v>0</v>
      </c>
    </row>
    <row r="891" spans="1:95" hidden="1">
      <c r="A891" t="s">
        <v>6628</v>
      </c>
      <c r="B891" t="s">
        <v>904</v>
      </c>
      <c r="C891" t="s">
        <v>1022</v>
      </c>
      <c r="D891" t="s">
        <v>1349</v>
      </c>
      <c r="E891" t="s">
        <v>146</v>
      </c>
      <c r="F891" t="s">
        <v>6629</v>
      </c>
      <c r="G891">
        <v>8000</v>
      </c>
      <c r="H891">
        <v>6</v>
      </c>
      <c r="I891">
        <f t="shared" si="13"/>
        <v>48000</v>
      </c>
      <c r="J891">
        <v>24.466667000000001</v>
      </c>
      <c r="K891">
        <v>54.37</v>
      </c>
      <c r="M891" t="s">
        <v>225</v>
      </c>
      <c r="O891" t="s">
        <v>6630</v>
      </c>
      <c r="P891" t="s">
        <v>6630</v>
      </c>
      <c r="R891" t="s">
        <v>6631</v>
      </c>
      <c r="S891" t="s">
        <v>6632</v>
      </c>
      <c r="U891" t="s">
        <v>652</v>
      </c>
      <c r="X891" t="s">
        <v>1007</v>
      </c>
      <c r="Y891" t="s">
        <v>6633</v>
      </c>
      <c r="AC891" t="s">
        <v>112</v>
      </c>
      <c r="AD891" t="s">
        <v>6633</v>
      </c>
      <c r="AE891">
        <v>0</v>
      </c>
      <c r="AI891" t="s">
        <v>1967</v>
      </c>
      <c r="AQ891">
        <v>0</v>
      </c>
      <c r="AS891">
        <v>0</v>
      </c>
      <c r="AT891">
        <v>0</v>
      </c>
      <c r="AW891">
        <v>0</v>
      </c>
      <c r="AZ891">
        <v>0</v>
      </c>
      <c r="BC891">
        <v>0</v>
      </c>
      <c r="BO891">
        <v>0</v>
      </c>
      <c r="BP891">
        <v>0</v>
      </c>
      <c r="BQ891">
        <v>0</v>
      </c>
      <c r="BR891">
        <v>0</v>
      </c>
      <c r="BS891">
        <v>0</v>
      </c>
      <c r="BT891">
        <v>0</v>
      </c>
      <c r="BU891">
        <v>1</v>
      </c>
      <c r="BV891">
        <v>0</v>
      </c>
      <c r="BW891">
        <v>0</v>
      </c>
      <c r="BX891">
        <v>0</v>
      </c>
      <c r="BY891">
        <v>0</v>
      </c>
      <c r="BZ891">
        <v>0</v>
      </c>
      <c r="CA891">
        <v>0</v>
      </c>
      <c r="CB891">
        <v>0</v>
      </c>
      <c r="CC891">
        <v>0</v>
      </c>
      <c r="CD891">
        <v>0</v>
      </c>
      <c r="CE891">
        <v>0</v>
      </c>
      <c r="CF891">
        <v>0</v>
      </c>
      <c r="CG891">
        <v>0</v>
      </c>
      <c r="CH891">
        <v>0</v>
      </c>
      <c r="CI891">
        <v>0</v>
      </c>
      <c r="CJ891">
        <v>0</v>
      </c>
      <c r="CK891">
        <v>0</v>
      </c>
      <c r="CL891">
        <v>0</v>
      </c>
      <c r="CM891">
        <v>0</v>
      </c>
      <c r="CN891">
        <v>0</v>
      </c>
      <c r="CO891">
        <v>0</v>
      </c>
      <c r="CP891">
        <v>0</v>
      </c>
      <c r="CQ891">
        <v>0</v>
      </c>
    </row>
    <row r="892" spans="1:95" hidden="1">
      <c r="A892" t="s">
        <v>6634</v>
      </c>
      <c r="B892" t="s">
        <v>904</v>
      </c>
      <c r="C892" t="s">
        <v>905</v>
      </c>
      <c r="D892" t="s">
        <v>905</v>
      </c>
      <c r="E892" t="s">
        <v>3161</v>
      </c>
      <c r="F892" t="s">
        <v>6635</v>
      </c>
      <c r="G892">
        <v>20000</v>
      </c>
      <c r="H892">
        <v>0.67</v>
      </c>
      <c r="I892">
        <f t="shared" si="13"/>
        <v>13400</v>
      </c>
      <c r="J892">
        <v>18.397805200000001</v>
      </c>
      <c r="K892">
        <v>-66.010000000000005</v>
      </c>
      <c r="M892" t="s">
        <v>336</v>
      </c>
      <c r="N892" t="s">
        <v>6636</v>
      </c>
      <c r="O892" t="s">
        <v>6637</v>
      </c>
      <c r="P892" t="s">
        <v>4525</v>
      </c>
      <c r="R892" t="s">
        <v>107</v>
      </c>
      <c r="S892" t="s">
        <v>6638</v>
      </c>
      <c r="T892" t="s">
        <v>2279</v>
      </c>
      <c r="U892" t="s">
        <v>6639</v>
      </c>
      <c r="V892" t="s">
        <v>6640</v>
      </c>
      <c r="W892" t="s">
        <v>568</v>
      </c>
      <c r="X892" t="s">
        <v>1007</v>
      </c>
      <c r="Y892" t="s">
        <v>4528</v>
      </c>
      <c r="Z892" t="s">
        <v>307</v>
      </c>
      <c r="AA892" t="s">
        <v>518</v>
      </c>
      <c r="AC892" t="s">
        <v>112</v>
      </c>
      <c r="AD892" t="s">
        <v>4528</v>
      </c>
      <c r="AE892">
        <v>0</v>
      </c>
      <c r="AH892" t="s">
        <v>6641</v>
      </c>
      <c r="AI892" t="s">
        <v>1375</v>
      </c>
      <c r="AL892" t="s">
        <v>6642</v>
      </c>
      <c r="AQ892">
        <v>0</v>
      </c>
      <c r="AS892">
        <v>11500000</v>
      </c>
      <c r="AT892">
        <v>0</v>
      </c>
      <c r="AW892">
        <v>0</v>
      </c>
      <c r="AZ892">
        <v>0</v>
      </c>
      <c r="BC892">
        <v>0</v>
      </c>
      <c r="BO892">
        <v>0</v>
      </c>
      <c r="BP892">
        <v>0</v>
      </c>
      <c r="BQ892">
        <v>0</v>
      </c>
      <c r="BR892">
        <v>0</v>
      </c>
      <c r="BS892">
        <v>0</v>
      </c>
      <c r="BT892">
        <v>0</v>
      </c>
      <c r="BU892">
        <v>0</v>
      </c>
      <c r="BV892">
        <v>0</v>
      </c>
      <c r="BW892">
        <v>0</v>
      </c>
      <c r="BX892">
        <v>1</v>
      </c>
      <c r="BY892">
        <v>1</v>
      </c>
      <c r="BZ892">
        <v>0</v>
      </c>
      <c r="CA892">
        <v>0</v>
      </c>
      <c r="CB892">
        <v>0</v>
      </c>
      <c r="CC892">
        <v>0</v>
      </c>
      <c r="CD892">
        <v>0</v>
      </c>
      <c r="CE892">
        <v>0</v>
      </c>
      <c r="CF892">
        <v>0</v>
      </c>
      <c r="CG892">
        <v>0</v>
      </c>
      <c r="CH892">
        <v>0</v>
      </c>
      <c r="CI892">
        <v>0</v>
      </c>
      <c r="CJ892">
        <v>0</v>
      </c>
      <c r="CK892">
        <v>0</v>
      </c>
      <c r="CL892">
        <v>0</v>
      </c>
      <c r="CM892">
        <v>0</v>
      </c>
      <c r="CN892">
        <v>0</v>
      </c>
      <c r="CO892">
        <v>0</v>
      </c>
      <c r="CP892">
        <v>0</v>
      </c>
      <c r="CQ892">
        <v>1</v>
      </c>
    </row>
    <row r="893" spans="1:95" hidden="1">
      <c r="A893" t="s">
        <v>6643</v>
      </c>
      <c r="B893" t="s">
        <v>904</v>
      </c>
      <c r="C893" t="s">
        <v>826</v>
      </c>
      <c r="D893" t="s">
        <v>826</v>
      </c>
      <c r="E893" t="s">
        <v>146</v>
      </c>
      <c r="F893" t="s">
        <v>6644</v>
      </c>
      <c r="G893">
        <v>10000</v>
      </c>
      <c r="H893">
        <v>1</v>
      </c>
      <c r="I893">
        <f t="shared" si="13"/>
        <v>10000</v>
      </c>
      <c r="J893">
        <v>52.011578999999998</v>
      </c>
      <c r="K893">
        <v>12.82</v>
      </c>
      <c r="M893" t="s">
        <v>6645</v>
      </c>
      <c r="O893" t="s">
        <v>6646</v>
      </c>
      <c r="P893" t="s">
        <v>4430</v>
      </c>
      <c r="R893" t="s">
        <v>303</v>
      </c>
      <c r="S893" t="s">
        <v>6647</v>
      </c>
      <c r="T893" t="s">
        <v>1934</v>
      </c>
      <c r="U893" t="s">
        <v>6648</v>
      </c>
      <c r="X893" t="s">
        <v>1007</v>
      </c>
      <c r="Y893" t="s">
        <v>6649</v>
      </c>
      <c r="AB893" t="s">
        <v>490</v>
      </c>
      <c r="AC893" t="s">
        <v>95</v>
      </c>
      <c r="AD893" t="s">
        <v>6650</v>
      </c>
      <c r="AE893">
        <v>0</v>
      </c>
      <c r="AH893" t="s">
        <v>1985</v>
      </c>
      <c r="AI893" t="s">
        <v>1966</v>
      </c>
      <c r="AL893" t="s">
        <v>6651</v>
      </c>
      <c r="AQ893">
        <v>0</v>
      </c>
      <c r="AS893">
        <v>14300000</v>
      </c>
      <c r="AT893">
        <v>0</v>
      </c>
      <c r="AU893" t="s">
        <v>267</v>
      </c>
      <c r="AV893" t="s">
        <v>6652</v>
      </c>
      <c r="AW893">
        <v>4500000</v>
      </c>
      <c r="AZ893">
        <v>0</v>
      </c>
      <c r="BC893">
        <v>0</v>
      </c>
      <c r="BO893">
        <v>0</v>
      </c>
      <c r="BP893">
        <v>0</v>
      </c>
      <c r="BQ893">
        <v>0</v>
      </c>
      <c r="BR893">
        <v>0</v>
      </c>
      <c r="BS893">
        <v>0</v>
      </c>
      <c r="BT893">
        <v>0</v>
      </c>
      <c r="BU893">
        <v>0</v>
      </c>
      <c r="BV893">
        <v>0</v>
      </c>
      <c r="BW893">
        <v>0</v>
      </c>
      <c r="BX893">
        <v>0</v>
      </c>
      <c r="BY893">
        <v>1</v>
      </c>
      <c r="BZ893">
        <v>0</v>
      </c>
      <c r="CA893">
        <v>0</v>
      </c>
      <c r="CB893">
        <v>0</v>
      </c>
      <c r="CC893">
        <v>0</v>
      </c>
      <c r="CD893">
        <v>0</v>
      </c>
      <c r="CE893">
        <v>0</v>
      </c>
      <c r="CF893">
        <v>0</v>
      </c>
      <c r="CG893">
        <v>1</v>
      </c>
      <c r="CH893">
        <v>0</v>
      </c>
      <c r="CI893">
        <v>0</v>
      </c>
      <c r="CJ893">
        <v>0</v>
      </c>
      <c r="CK893">
        <v>0</v>
      </c>
      <c r="CL893">
        <v>0</v>
      </c>
      <c r="CM893">
        <v>0</v>
      </c>
      <c r="CN893">
        <v>1</v>
      </c>
      <c r="CO893">
        <v>0</v>
      </c>
      <c r="CP893">
        <v>0</v>
      </c>
      <c r="CQ893">
        <v>0</v>
      </c>
    </row>
    <row r="894" spans="1:95" hidden="1">
      <c r="A894" t="s">
        <v>6653</v>
      </c>
      <c r="B894" t="s">
        <v>904</v>
      </c>
      <c r="C894" t="s">
        <v>826</v>
      </c>
      <c r="D894" t="s">
        <v>1538</v>
      </c>
      <c r="E894" t="s">
        <v>146</v>
      </c>
      <c r="F894" t="s">
        <v>6654</v>
      </c>
      <c r="G894">
        <v>4000</v>
      </c>
      <c r="H894">
        <v>0.65</v>
      </c>
      <c r="I894">
        <f t="shared" si="13"/>
        <v>2600</v>
      </c>
      <c r="J894">
        <v>42.955128999999999</v>
      </c>
      <c r="K894">
        <v>-81.61</v>
      </c>
      <c r="M894" t="s">
        <v>116</v>
      </c>
      <c r="N894" t="s">
        <v>6655</v>
      </c>
      <c r="O894" t="s">
        <v>6656</v>
      </c>
      <c r="P894" t="s">
        <v>194</v>
      </c>
      <c r="R894" t="s">
        <v>195</v>
      </c>
      <c r="S894" t="s">
        <v>6657</v>
      </c>
      <c r="T894" t="s">
        <v>6658</v>
      </c>
      <c r="U894" t="s">
        <v>6658</v>
      </c>
      <c r="V894" t="s">
        <v>1984</v>
      </c>
      <c r="X894" t="s">
        <v>198</v>
      </c>
      <c r="Y894" t="s">
        <v>6659</v>
      </c>
      <c r="Z894" t="s">
        <v>307</v>
      </c>
      <c r="AA894" t="s">
        <v>518</v>
      </c>
      <c r="AC894" t="s">
        <v>95</v>
      </c>
      <c r="AD894" t="s">
        <v>6660</v>
      </c>
      <c r="AE894">
        <v>100</v>
      </c>
      <c r="AH894" t="s">
        <v>4735</v>
      </c>
      <c r="AK894" t="s">
        <v>6661</v>
      </c>
      <c r="AL894" t="s">
        <v>6662</v>
      </c>
      <c r="AM894" t="s">
        <v>6663</v>
      </c>
      <c r="AQ894">
        <v>0</v>
      </c>
      <c r="AS894">
        <v>0</v>
      </c>
      <c r="AT894">
        <v>0</v>
      </c>
      <c r="AW894">
        <v>0</v>
      </c>
      <c r="AZ894">
        <v>0</v>
      </c>
      <c r="BC894">
        <v>0</v>
      </c>
      <c r="BO894">
        <v>0</v>
      </c>
      <c r="BP894">
        <v>0</v>
      </c>
      <c r="BQ894">
        <v>0</v>
      </c>
      <c r="BR894">
        <v>0</v>
      </c>
      <c r="BS894">
        <v>0</v>
      </c>
      <c r="BT894">
        <v>0</v>
      </c>
      <c r="BU894">
        <v>0</v>
      </c>
      <c r="BV894">
        <v>0</v>
      </c>
      <c r="BW894">
        <v>0</v>
      </c>
      <c r="BX894">
        <v>0</v>
      </c>
      <c r="BY894">
        <v>1</v>
      </c>
      <c r="BZ894">
        <v>0</v>
      </c>
      <c r="CA894">
        <v>0</v>
      </c>
      <c r="CB894">
        <v>0</v>
      </c>
      <c r="CC894">
        <v>0</v>
      </c>
      <c r="CD894">
        <v>0</v>
      </c>
      <c r="CE894">
        <v>0</v>
      </c>
      <c r="CF894">
        <v>0</v>
      </c>
      <c r="CG894">
        <v>0</v>
      </c>
      <c r="CH894">
        <v>0</v>
      </c>
      <c r="CI894">
        <v>0</v>
      </c>
      <c r="CJ894">
        <v>0</v>
      </c>
      <c r="CK894">
        <v>0</v>
      </c>
      <c r="CL894">
        <v>0</v>
      </c>
      <c r="CM894">
        <v>0</v>
      </c>
      <c r="CN894">
        <v>0</v>
      </c>
      <c r="CO894">
        <v>0</v>
      </c>
      <c r="CP894">
        <v>0</v>
      </c>
      <c r="CQ894">
        <v>0</v>
      </c>
    </row>
    <row r="895" spans="1:95" hidden="1">
      <c r="A895" t="s">
        <v>6664</v>
      </c>
      <c r="B895" t="s">
        <v>904</v>
      </c>
      <c r="C895" t="s">
        <v>826</v>
      </c>
      <c r="D895" t="s">
        <v>826</v>
      </c>
      <c r="E895" t="s">
        <v>146</v>
      </c>
      <c r="F895" t="s">
        <v>6665</v>
      </c>
      <c r="G895">
        <v>2000</v>
      </c>
      <c r="H895">
        <v>1</v>
      </c>
      <c r="I895">
        <f t="shared" si="13"/>
        <v>2000</v>
      </c>
      <c r="J895">
        <v>54.832349999999998</v>
      </c>
      <c r="K895">
        <v>8.9</v>
      </c>
      <c r="M895" t="s">
        <v>6666</v>
      </c>
      <c r="N895" t="s">
        <v>6667</v>
      </c>
      <c r="O895" t="s">
        <v>6668</v>
      </c>
      <c r="P895" t="s">
        <v>6669</v>
      </c>
      <c r="Q895">
        <v>25923</v>
      </c>
      <c r="R895" t="s">
        <v>303</v>
      </c>
      <c r="S895" t="s">
        <v>6670</v>
      </c>
      <c r="T895" t="s">
        <v>6671</v>
      </c>
      <c r="U895" t="s">
        <v>6672</v>
      </c>
      <c r="X895" t="s">
        <v>1007</v>
      </c>
      <c r="Y895" t="s">
        <v>6673</v>
      </c>
      <c r="Z895" t="s">
        <v>92</v>
      </c>
      <c r="AA895" t="s">
        <v>518</v>
      </c>
      <c r="AB895" t="s">
        <v>6674</v>
      </c>
      <c r="AC895" t="s">
        <v>124</v>
      </c>
      <c r="AD895" t="s">
        <v>6675</v>
      </c>
      <c r="AE895">
        <v>0</v>
      </c>
      <c r="AH895" t="s">
        <v>6169</v>
      </c>
      <c r="AJ895" t="s">
        <v>6107</v>
      </c>
      <c r="AK895" t="s">
        <v>6107</v>
      </c>
      <c r="AL895" t="s">
        <v>6676</v>
      </c>
      <c r="AQ895">
        <v>15</v>
      </c>
      <c r="AR895" t="s">
        <v>1007</v>
      </c>
      <c r="AS895">
        <v>0</v>
      </c>
      <c r="AT895">
        <v>0</v>
      </c>
      <c r="AU895" t="s">
        <v>187</v>
      </c>
      <c r="AW895">
        <v>0</v>
      </c>
      <c r="AZ895">
        <v>0</v>
      </c>
      <c r="BC895">
        <v>0</v>
      </c>
      <c r="BO895">
        <v>0</v>
      </c>
      <c r="BP895">
        <v>0</v>
      </c>
      <c r="BQ895">
        <v>0</v>
      </c>
      <c r="BR895">
        <v>0</v>
      </c>
      <c r="BS895">
        <v>0</v>
      </c>
      <c r="BT895">
        <v>0</v>
      </c>
      <c r="BU895">
        <v>0</v>
      </c>
      <c r="BV895">
        <v>0</v>
      </c>
      <c r="BW895">
        <v>0</v>
      </c>
      <c r="BX895">
        <v>0</v>
      </c>
      <c r="BY895">
        <v>1</v>
      </c>
      <c r="BZ895">
        <v>0</v>
      </c>
      <c r="CA895">
        <v>0</v>
      </c>
      <c r="CB895">
        <v>0</v>
      </c>
      <c r="CC895">
        <v>0</v>
      </c>
      <c r="CD895">
        <v>0</v>
      </c>
      <c r="CE895">
        <v>1</v>
      </c>
      <c r="CF895">
        <v>0</v>
      </c>
      <c r="CG895">
        <v>0</v>
      </c>
      <c r="CH895">
        <v>0</v>
      </c>
      <c r="CI895">
        <v>0</v>
      </c>
      <c r="CJ895">
        <v>0</v>
      </c>
      <c r="CK895">
        <v>1</v>
      </c>
      <c r="CL895">
        <v>0</v>
      </c>
      <c r="CM895">
        <v>0</v>
      </c>
      <c r="CN895">
        <v>0</v>
      </c>
      <c r="CO895">
        <v>0</v>
      </c>
      <c r="CP895">
        <v>0</v>
      </c>
      <c r="CQ895">
        <v>0</v>
      </c>
    </row>
    <row r="896" spans="1:95" hidden="1">
      <c r="A896" t="s">
        <v>6677</v>
      </c>
      <c r="B896" t="s">
        <v>904</v>
      </c>
      <c r="C896" t="s">
        <v>1313</v>
      </c>
      <c r="D896" t="s">
        <v>1112</v>
      </c>
      <c r="E896" t="s">
        <v>146</v>
      </c>
      <c r="F896" t="s">
        <v>6665</v>
      </c>
      <c r="G896">
        <v>325</v>
      </c>
      <c r="H896">
        <v>3.8</v>
      </c>
      <c r="I896">
        <f t="shared" si="13"/>
        <v>1235</v>
      </c>
      <c r="J896">
        <v>54.832349999999998</v>
      </c>
      <c r="K896">
        <v>8.9</v>
      </c>
      <c r="M896" t="s">
        <v>6666</v>
      </c>
      <c r="N896" t="s">
        <v>6667</v>
      </c>
      <c r="O896" t="s">
        <v>6668</v>
      </c>
      <c r="P896" t="s">
        <v>6669</v>
      </c>
      <c r="Q896">
        <v>25923</v>
      </c>
      <c r="R896" t="s">
        <v>303</v>
      </c>
      <c r="S896" t="s">
        <v>6670</v>
      </c>
      <c r="T896" t="s">
        <v>6671</v>
      </c>
      <c r="U896" t="s">
        <v>6678</v>
      </c>
      <c r="X896" t="s">
        <v>1007</v>
      </c>
      <c r="Y896" t="s">
        <v>6673</v>
      </c>
      <c r="Z896" t="s">
        <v>92</v>
      </c>
      <c r="AA896" t="s">
        <v>518</v>
      </c>
      <c r="AB896" t="s">
        <v>6679</v>
      </c>
      <c r="AC896" t="s">
        <v>124</v>
      </c>
      <c r="AD896" t="s">
        <v>6680</v>
      </c>
      <c r="AE896">
        <v>0</v>
      </c>
      <c r="AH896" t="s">
        <v>6681</v>
      </c>
      <c r="AI896" t="s">
        <v>6682</v>
      </c>
      <c r="AJ896" t="s">
        <v>6107</v>
      </c>
      <c r="AK896" t="s">
        <v>6583</v>
      </c>
      <c r="AL896" t="s">
        <v>6683</v>
      </c>
      <c r="AQ896">
        <v>15</v>
      </c>
      <c r="AR896" t="s">
        <v>1007</v>
      </c>
      <c r="AS896">
        <v>0</v>
      </c>
      <c r="AT896">
        <v>0</v>
      </c>
      <c r="AU896" t="s">
        <v>187</v>
      </c>
      <c r="AW896">
        <v>0</v>
      </c>
      <c r="AZ896">
        <v>0</v>
      </c>
      <c r="BC896">
        <v>0</v>
      </c>
      <c r="BO896">
        <v>0</v>
      </c>
      <c r="BP896">
        <v>0</v>
      </c>
      <c r="BQ896">
        <v>0</v>
      </c>
      <c r="BR896">
        <v>0</v>
      </c>
      <c r="BS896">
        <v>0</v>
      </c>
      <c r="BT896">
        <v>0</v>
      </c>
      <c r="BU896">
        <v>0</v>
      </c>
      <c r="BV896">
        <v>0</v>
      </c>
      <c r="BW896">
        <v>0</v>
      </c>
      <c r="BX896">
        <v>0</v>
      </c>
      <c r="BY896">
        <v>1</v>
      </c>
      <c r="BZ896">
        <v>0</v>
      </c>
      <c r="CA896">
        <v>0</v>
      </c>
      <c r="CB896">
        <v>0</v>
      </c>
      <c r="CC896">
        <v>0</v>
      </c>
      <c r="CD896">
        <v>0</v>
      </c>
      <c r="CE896">
        <v>1</v>
      </c>
      <c r="CF896">
        <v>0</v>
      </c>
      <c r="CG896">
        <v>0</v>
      </c>
      <c r="CH896">
        <v>0</v>
      </c>
      <c r="CI896">
        <v>0</v>
      </c>
      <c r="CJ896">
        <v>0</v>
      </c>
      <c r="CK896">
        <v>1</v>
      </c>
      <c r="CL896">
        <v>0</v>
      </c>
      <c r="CM896">
        <v>0</v>
      </c>
      <c r="CN896">
        <v>0</v>
      </c>
      <c r="CO896">
        <v>0</v>
      </c>
      <c r="CP896">
        <v>0</v>
      </c>
      <c r="CQ896">
        <v>0</v>
      </c>
    </row>
    <row r="897" spans="1:95" hidden="1">
      <c r="A897" t="s">
        <v>6684</v>
      </c>
      <c r="B897" t="s">
        <v>904</v>
      </c>
      <c r="C897" t="s">
        <v>826</v>
      </c>
      <c r="D897" t="s">
        <v>826</v>
      </c>
      <c r="E897" t="s">
        <v>146</v>
      </c>
      <c r="F897" t="s">
        <v>6685</v>
      </c>
      <c r="G897">
        <v>1000</v>
      </c>
      <c r="H897">
        <v>1</v>
      </c>
      <c r="I897">
        <f t="shared" si="13"/>
        <v>1000</v>
      </c>
      <c r="J897">
        <v>44.139643800000002</v>
      </c>
      <c r="K897">
        <v>12.25</v>
      </c>
      <c r="M897" t="s">
        <v>1351</v>
      </c>
      <c r="O897" t="s">
        <v>6686</v>
      </c>
      <c r="P897" t="s">
        <v>6687</v>
      </c>
      <c r="R897" t="s">
        <v>1803</v>
      </c>
      <c r="S897" t="s">
        <v>6688</v>
      </c>
      <c r="T897" t="s">
        <v>6689</v>
      </c>
      <c r="X897" t="s">
        <v>1007</v>
      </c>
      <c r="Y897" t="s">
        <v>1806</v>
      </c>
      <c r="Z897" t="s">
        <v>92</v>
      </c>
      <c r="AC897" t="s">
        <v>112</v>
      </c>
      <c r="AD897" t="s">
        <v>1806</v>
      </c>
      <c r="AE897">
        <v>0</v>
      </c>
      <c r="AH897" t="s">
        <v>1480</v>
      </c>
      <c r="AI897" t="s">
        <v>6690</v>
      </c>
      <c r="AQ897">
        <v>0</v>
      </c>
      <c r="AS897">
        <v>0</v>
      </c>
      <c r="AT897">
        <v>0</v>
      </c>
      <c r="AW897">
        <v>0</v>
      </c>
      <c r="AZ897">
        <v>0</v>
      </c>
      <c r="BC897">
        <v>0</v>
      </c>
      <c r="BD897" t="s">
        <v>6691</v>
      </c>
      <c r="BE897" t="s">
        <v>6692</v>
      </c>
      <c r="BF897" t="s">
        <v>6693</v>
      </c>
      <c r="BO897">
        <v>0</v>
      </c>
      <c r="BP897">
        <v>0</v>
      </c>
      <c r="BQ897">
        <v>0</v>
      </c>
      <c r="BR897">
        <v>0</v>
      </c>
      <c r="BS897">
        <v>0</v>
      </c>
      <c r="BT897">
        <v>0</v>
      </c>
      <c r="BU897">
        <v>0</v>
      </c>
      <c r="BV897">
        <v>0</v>
      </c>
      <c r="BW897">
        <v>0</v>
      </c>
      <c r="BX897">
        <v>0</v>
      </c>
      <c r="BY897">
        <v>0</v>
      </c>
      <c r="BZ897">
        <v>0</v>
      </c>
      <c r="CA897">
        <v>0</v>
      </c>
      <c r="CB897">
        <v>0</v>
      </c>
      <c r="CC897">
        <v>0</v>
      </c>
      <c r="CD897">
        <v>0</v>
      </c>
      <c r="CE897">
        <v>0</v>
      </c>
      <c r="CF897">
        <v>0</v>
      </c>
      <c r="CG897">
        <v>1</v>
      </c>
      <c r="CH897">
        <v>0</v>
      </c>
      <c r="CI897">
        <v>0</v>
      </c>
      <c r="CJ897">
        <v>0</v>
      </c>
      <c r="CK897">
        <v>0</v>
      </c>
      <c r="CL897">
        <v>0</v>
      </c>
      <c r="CM897">
        <v>0</v>
      </c>
      <c r="CN897">
        <v>0</v>
      </c>
      <c r="CO897">
        <v>0</v>
      </c>
      <c r="CP897">
        <v>0</v>
      </c>
      <c r="CQ897">
        <v>1</v>
      </c>
    </row>
    <row r="898" spans="1:95" hidden="1">
      <c r="A898" t="s">
        <v>6694</v>
      </c>
      <c r="B898" t="s">
        <v>904</v>
      </c>
      <c r="C898" t="s">
        <v>826</v>
      </c>
      <c r="D898" t="s">
        <v>1897</v>
      </c>
      <c r="E898" t="s">
        <v>719</v>
      </c>
      <c r="F898" t="s">
        <v>6695</v>
      </c>
      <c r="G898">
        <v>3000</v>
      </c>
      <c r="H898">
        <v>0.38</v>
      </c>
      <c r="I898">
        <f t="shared" si="13"/>
        <v>1140</v>
      </c>
      <c r="J898">
        <v>30.532822299999999</v>
      </c>
      <c r="K898">
        <v>130.96</v>
      </c>
      <c r="M898" t="s">
        <v>4622</v>
      </c>
      <c r="O898" t="s">
        <v>6696</v>
      </c>
      <c r="P898" t="s">
        <v>6697</v>
      </c>
      <c r="R898" t="s">
        <v>724</v>
      </c>
      <c r="S898" t="s">
        <v>6698</v>
      </c>
      <c r="T898" t="s">
        <v>1843</v>
      </c>
      <c r="W898" t="s">
        <v>1220</v>
      </c>
      <c r="X898" t="s">
        <v>1007</v>
      </c>
      <c r="Y898" t="s">
        <v>1992</v>
      </c>
      <c r="Z898" t="s">
        <v>92</v>
      </c>
      <c r="AA898" t="s">
        <v>518</v>
      </c>
      <c r="AC898" t="s">
        <v>112</v>
      </c>
      <c r="AD898" t="s">
        <v>1992</v>
      </c>
      <c r="AE898">
        <v>0</v>
      </c>
      <c r="AH898" t="s">
        <v>1627</v>
      </c>
      <c r="AI898" t="s">
        <v>1627</v>
      </c>
      <c r="AQ898">
        <v>3</v>
      </c>
      <c r="AR898" t="s">
        <v>1007</v>
      </c>
      <c r="AS898">
        <v>0</v>
      </c>
      <c r="AT898">
        <v>0</v>
      </c>
      <c r="AW898">
        <v>0</v>
      </c>
      <c r="AZ898">
        <v>0</v>
      </c>
      <c r="BC898">
        <v>0</v>
      </c>
      <c r="BO898">
        <v>0</v>
      </c>
      <c r="BP898">
        <v>0</v>
      </c>
      <c r="BQ898">
        <v>0</v>
      </c>
      <c r="BR898">
        <v>0</v>
      </c>
      <c r="BS898">
        <v>0</v>
      </c>
      <c r="BT898">
        <v>0</v>
      </c>
      <c r="BU898">
        <v>0</v>
      </c>
      <c r="BV898">
        <v>0</v>
      </c>
      <c r="BW898">
        <v>0</v>
      </c>
      <c r="BX898">
        <v>0</v>
      </c>
      <c r="BY898">
        <v>1</v>
      </c>
      <c r="BZ898">
        <v>0</v>
      </c>
      <c r="CA898">
        <v>0</v>
      </c>
      <c r="CB898">
        <v>0</v>
      </c>
      <c r="CC898">
        <v>0</v>
      </c>
      <c r="CD898">
        <v>0</v>
      </c>
      <c r="CE898">
        <v>0</v>
      </c>
      <c r="CF898">
        <v>0</v>
      </c>
      <c r="CG898">
        <v>1</v>
      </c>
      <c r="CH898">
        <v>0</v>
      </c>
      <c r="CI898">
        <v>0</v>
      </c>
      <c r="CJ898">
        <v>0</v>
      </c>
      <c r="CK898">
        <v>0</v>
      </c>
      <c r="CL898">
        <v>0</v>
      </c>
      <c r="CM898">
        <v>0</v>
      </c>
      <c r="CN898">
        <v>0</v>
      </c>
      <c r="CO898">
        <v>0</v>
      </c>
      <c r="CP898">
        <v>0</v>
      </c>
      <c r="CQ898">
        <v>0</v>
      </c>
    </row>
    <row r="899" spans="1:95" hidden="1">
      <c r="A899" t="s">
        <v>6699</v>
      </c>
      <c r="B899" t="s">
        <v>904</v>
      </c>
      <c r="C899" t="s">
        <v>826</v>
      </c>
      <c r="D899" t="s">
        <v>1897</v>
      </c>
      <c r="E899" t="s">
        <v>719</v>
      </c>
      <c r="F899" t="s">
        <v>6700</v>
      </c>
      <c r="G899">
        <v>2000</v>
      </c>
      <c r="H899">
        <v>0.38</v>
      </c>
      <c r="I899">
        <f t="shared" ref="I899:I962" si="14">H899*G899</f>
        <v>760</v>
      </c>
      <c r="J899">
        <v>28.451233500000001</v>
      </c>
      <c r="K899">
        <v>129.6</v>
      </c>
      <c r="M899" t="s">
        <v>4622</v>
      </c>
      <c r="O899" t="s">
        <v>6701</v>
      </c>
      <c r="P899" t="s">
        <v>6697</v>
      </c>
      <c r="R899" t="s">
        <v>724</v>
      </c>
      <c r="S899" t="s">
        <v>6698</v>
      </c>
      <c r="T899" t="s">
        <v>1843</v>
      </c>
      <c r="X899" t="s">
        <v>1007</v>
      </c>
      <c r="Y899" t="s">
        <v>1992</v>
      </c>
      <c r="Z899" t="s">
        <v>92</v>
      </c>
      <c r="AA899" t="s">
        <v>518</v>
      </c>
      <c r="AC899" t="s">
        <v>112</v>
      </c>
      <c r="AD899" t="s">
        <v>1992</v>
      </c>
      <c r="AE899">
        <v>0</v>
      </c>
      <c r="AH899" t="s">
        <v>1627</v>
      </c>
      <c r="AI899" t="s">
        <v>1627</v>
      </c>
      <c r="AQ899">
        <v>3</v>
      </c>
      <c r="AR899" t="s">
        <v>1007</v>
      </c>
      <c r="AS899">
        <v>0</v>
      </c>
      <c r="AT899">
        <v>0</v>
      </c>
      <c r="AW899">
        <v>0</v>
      </c>
      <c r="AZ899">
        <v>0</v>
      </c>
      <c r="BC899">
        <v>0</v>
      </c>
      <c r="BO899">
        <v>0</v>
      </c>
      <c r="BP899">
        <v>0</v>
      </c>
      <c r="BQ899">
        <v>0</v>
      </c>
      <c r="BR899">
        <v>0</v>
      </c>
      <c r="BS899">
        <v>0</v>
      </c>
      <c r="BT899">
        <v>0</v>
      </c>
      <c r="BU899">
        <v>0</v>
      </c>
      <c r="BV899">
        <v>0</v>
      </c>
      <c r="BW899">
        <v>0</v>
      </c>
      <c r="BX899">
        <v>0</v>
      </c>
      <c r="BY899">
        <v>1</v>
      </c>
      <c r="BZ899">
        <v>0</v>
      </c>
      <c r="CA899">
        <v>0</v>
      </c>
      <c r="CB899">
        <v>0</v>
      </c>
      <c r="CC899">
        <v>0</v>
      </c>
      <c r="CD899">
        <v>0</v>
      </c>
      <c r="CE899">
        <v>0</v>
      </c>
      <c r="CF899">
        <v>0</v>
      </c>
      <c r="CG899">
        <v>1</v>
      </c>
      <c r="CH899">
        <v>0</v>
      </c>
      <c r="CI899">
        <v>0</v>
      </c>
      <c r="CJ899">
        <v>0</v>
      </c>
      <c r="CK899">
        <v>0</v>
      </c>
      <c r="CL899">
        <v>0</v>
      </c>
      <c r="CM899">
        <v>0</v>
      </c>
      <c r="CN899">
        <v>0</v>
      </c>
      <c r="CO899">
        <v>0</v>
      </c>
      <c r="CP899">
        <v>0</v>
      </c>
      <c r="CQ899">
        <v>0</v>
      </c>
    </row>
    <row r="900" spans="1:95" hidden="1">
      <c r="A900" t="s">
        <v>6702</v>
      </c>
      <c r="B900" t="s">
        <v>904</v>
      </c>
      <c r="C900" t="s">
        <v>826</v>
      </c>
      <c r="D900" t="s">
        <v>826</v>
      </c>
      <c r="E900" t="s">
        <v>146</v>
      </c>
      <c r="F900" t="s">
        <v>6703</v>
      </c>
      <c r="G900">
        <v>500</v>
      </c>
      <c r="H900">
        <v>0.25</v>
      </c>
      <c r="I900">
        <f t="shared" si="14"/>
        <v>125</v>
      </c>
      <c r="J900">
        <v>38.254637299999999</v>
      </c>
      <c r="K900">
        <v>-121.3</v>
      </c>
      <c r="M900" t="s">
        <v>6618</v>
      </c>
      <c r="N900" t="s">
        <v>6704</v>
      </c>
      <c r="O900" t="s">
        <v>6705</v>
      </c>
      <c r="P900" t="s">
        <v>214</v>
      </c>
      <c r="Q900">
        <v>95632</v>
      </c>
      <c r="R900" t="s">
        <v>107</v>
      </c>
      <c r="S900" t="s">
        <v>6706</v>
      </c>
      <c r="U900" t="s">
        <v>501</v>
      </c>
      <c r="X900" t="s">
        <v>6707</v>
      </c>
      <c r="Y900" t="s">
        <v>6708</v>
      </c>
      <c r="Z900" t="s">
        <v>599</v>
      </c>
      <c r="AA900" t="s">
        <v>164</v>
      </c>
      <c r="AB900" t="s">
        <v>6709</v>
      </c>
      <c r="AC900" t="s">
        <v>112</v>
      </c>
      <c r="AD900" t="s">
        <v>6710</v>
      </c>
      <c r="AE900">
        <v>0</v>
      </c>
      <c r="AH900" t="s">
        <v>2469</v>
      </c>
      <c r="AQ900">
        <v>0</v>
      </c>
      <c r="AR900" t="s">
        <v>1007</v>
      </c>
      <c r="AS900">
        <v>0</v>
      </c>
      <c r="AT900">
        <v>0</v>
      </c>
      <c r="AW900">
        <v>0</v>
      </c>
      <c r="AZ900">
        <v>0</v>
      </c>
      <c r="BC900">
        <v>0</v>
      </c>
      <c r="BO900">
        <v>0</v>
      </c>
      <c r="BP900">
        <v>0</v>
      </c>
      <c r="BQ900">
        <v>0</v>
      </c>
      <c r="BR900">
        <v>0</v>
      </c>
      <c r="BS900">
        <v>0</v>
      </c>
      <c r="BT900">
        <v>0</v>
      </c>
      <c r="BU900">
        <v>0</v>
      </c>
      <c r="BV900">
        <v>0</v>
      </c>
      <c r="BW900">
        <v>0</v>
      </c>
      <c r="BX900">
        <v>0</v>
      </c>
      <c r="BY900">
        <v>1</v>
      </c>
      <c r="BZ900">
        <v>0</v>
      </c>
      <c r="CA900">
        <v>0</v>
      </c>
      <c r="CB900">
        <v>0</v>
      </c>
      <c r="CC900">
        <v>0</v>
      </c>
      <c r="CD900">
        <v>0</v>
      </c>
      <c r="CE900">
        <v>1</v>
      </c>
      <c r="CF900">
        <v>0</v>
      </c>
      <c r="CG900">
        <v>1</v>
      </c>
      <c r="CH900">
        <v>0</v>
      </c>
      <c r="CI900">
        <v>0</v>
      </c>
      <c r="CJ900">
        <v>0</v>
      </c>
      <c r="CK900">
        <v>0</v>
      </c>
      <c r="CL900">
        <v>0</v>
      </c>
      <c r="CM900">
        <v>0</v>
      </c>
      <c r="CN900">
        <v>0</v>
      </c>
      <c r="CO900">
        <v>0</v>
      </c>
      <c r="CP900">
        <v>0</v>
      </c>
      <c r="CQ900">
        <v>0</v>
      </c>
    </row>
    <row r="901" spans="1:95" hidden="1">
      <c r="A901" t="s">
        <v>6711</v>
      </c>
      <c r="B901" t="s">
        <v>904</v>
      </c>
      <c r="C901" t="s">
        <v>826</v>
      </c>
      <c r="D901" t="s">
        <v>826</v>
      </c>
      <c r="E901" t="s">
        <v>146</v>
      </c>
      <c r="F901" t="s">
        <v>6712</v>
      </c>
      <c r="G901">
        <v>6000</v>
      </c>
      <c r="H901">
        <v>0.83</v>
      </c>
      <c r="I901">
        <f t="shared" si="14"/>
        <v>4980</v>
      </c>
      <c r="J901">
        <v>22.145277799999999</v>
      </c>
      <c r="K901">
        <v>-159.32</v>
      </c>
      <c r="M901" t="s">
        <v>6128</v>
      </c>
      <c r="O901" t="s">
        <v>6713</v>
      </c>
      <c r="P901" t="s">
        <v>181</v>
      </c>
      <c r="Q901">
        <v>96703</v>
      </c>
      <c r="R901" t="s">
        <v>107</v>
      </c>
      <c r="S901" t="s">
        <v>6714</v>
      </c>
      <c r="T901" t="s">
        <v>6715</v>
      </c>
      <c r="U901" t="s">
        <v>4849</v>
      </c>
      <c r="V901" t="s">
        <v>1177</v>
      </c>
      <c r="X901" t="s">
        <v>1007</v>
      </c>
      <c r="Y901" t="s">
        <v>5263</v>
      </c>
      <c r="Z901" t="s">
        <v>111</v>
      </c>
      <c r="AA901" t="s">
        <v>518</v>
      </c>
      <c r="AB901" t="s">
        <v>6716</v>
      </c>
      <c r="AC901" t="s">
        <v>112</v>
      </c>
      <c r="AD901" t="s">
        <v>6717</v>
      </c>
      <c r="AE901">
        <v>0</v>
      </c>
      <c r="AH901" t="s">
        <v>1690</v>
      </c>
      <c r="AI901" t="s">
        <v>113</v>
      </c>
      <c r="AJ901" t="s">
        <v>1690</v>
      </c>
      <c r="AK901" t="s">
        <v>6718</v>
      </c>
      <c r="AL901" t="s">
        <v>6719</v>
      </c>
      <c r="AQ901">
        <v>10</v>
      </c>
      <c r="AS901">
        <v>7000000</v>
      </c>
      <c r="AT901">
        <v>0</v>
      </c>
      <c r="AU901" t="s">
        <v>822</v>
      </c>
      <c r="AV901" t="s">
        <v>6720</v>
      </c>
      <c r="AW901">
        <v>0</v>
      </c>
      <c r="AZ901">
        <v>0</v>
      </c>
      <c r="BC901">
        <v>0</v>
      </c>
      <c r="BO901">
        <v>0</v>
      </c>
      <c r="BP901">
        <v>0</v>
      </c>
      <c r="BQ901">
        <v>0</v>
      </c>
      <c r="BR901">
        <v>0</v>
      </c>
      <c r="BS901">
        <v>0</v>
      </c>
      <c r="BT901">
        <v>0</v>
      </c>
      <c r="BU901">
        <v>0</v>
      </c>
      <c r="BV901">
        <v>0</v>
      </c>
      <c r="BW901">
        <v>0</v>
      </c>
      <c r="BX901">
        <v>0</v>
      </c>
      <c r="BY901">
        <v>1</v>
      </c>
      <c r="BZ901">
        <v>0</v>
      </c>
      <c r="CA901">
        <v>0</v>
      </c>
      <c r="CB901">
        <v>0</v>
      </c>
      <c r="CC901">
        <v>0</v>
      </c>
      <c r="CD901">
        <v>0</v>
      </c>
      <c r="CE901">
        <v>1</v>
      </c>
      <c r="CF901">
        <v>0</v>
      </c>
      <c r="CG901">
        <v>1</v>
      </c>
      <c r="CH901">
        <v>0</v>
      </c>
      <c r="CI901">
        <v>0</v>
      </c>
      <c r="CJ901">
        <v>0</v>
      </c>
      <c r="CK901">
        <v>0</v>
      </c>
      <c r="CL901">
        <v>0</v>
      </c>
      <c r="CM901">
        <v>0</v>
      </c>
      <c r="CN901">
        <v>0</v>
      </c>
      <c r="CO901">
        <v>0</v>
      </c>
      <c r="CP901">
        <v>0</v>
      </c>
      <c r="CQ901">
        <v>1</v>
      </c>
    </row>
    <row r="902" spans="1:95" hidden="1">
      <c r="A902" t="s">
        <v>6721</v>
      </c>
      <c r="B902" t="s">
        <v>904</v>
      </c>
      <c r="C902" t="s">
        <v>826</v>
      </c>
      <c r="D902" t="s">
        <v>1538</v>
      </c>
      <c r="E902" t="s">
        <v>146</v>
      </c>
      <c r="F902" t="s">
        <v>6722</v>
      </c>
      <c r="G902">
        <v>510</v>
      </c>
      <c r="H902">
        <v>2.7</v>
      </c>
      <c r="I902">
        <f t="shared" si="14"/>
        <v>1377</v>
      </c>
      <c r="J902">
        <v>34.141845000000004</v>
      </c>
      <c r="K902">
        <v>-118</v>
      </c>
      <c r="M902" t="s">
        <v>6723</v>
      </c>
      <c r="N902" t="s">
        <v>6724</v>
      </c>
      <c r="O902" t="s">
        <v>6725</v>
      </c>
      <c r="P902" t="s">
        <v>214</v>
      </c>
      <c r="Q902">
        <v>91016</v>
      </c>
      <c r="R902" t="s">
        <v>107</v>
      </c>
      <c r="S902" t="s">
        <v>6726</v>
      </c>
      <c r="U902" t="s">
        <v>6672</v>
      </c>
      <c r="V902" t="s">
        <v>468</v>
      </c>
      <c r="X902" t="s">
        <v>218</v>
      </c>
      <c r="Y902" t="s">
        <v>322</v>
      </c>
      <c r="Z902" t="s">
        <v>92</v>
      </c>
      <c r="AA902" t="s">
        <v>164</v>
      </c>
      <c r="AC902" t="s">
        <v>124</v>
      </c>
      <c r="AD902" t="s">
        <v>6727</v>
      </c>
      <c r="AE902">
        <v>100</v>
      </c>
      <c r="AF902" t="s">
        <v>6728</v>
      </c>
      <c r="AG902">
        <v>0</v>
      </c>
      <c r="AH902" t="s">
        <v>6727</v>
      </c>
      <c r="AI902" t="s">
        <v>5708</v>
      </c>
      <c r="AJ902" t="s">
        <v>6727</v>
      </c>
      <c r="AK902" t="s">
        <v>6729</v>
      </c>
      <c r="AL902" t="s">
        <v>6727</v>
      </c>
      <c r="AM902" t="s">
        <v>6730</v>
      </c>
      <c r="AP902" t="s">
        <v>6731</v>
      </c>
      <c r="AQ902">
        <v>10</v>
      </c>
      <c r="AR902" t="s">
        <v>6732</v>
      </c>
      <c r="AS902">
        <v>0</v>
      </c>
      <c r="AT902">
        <v>0</v>
      </c>
      <c r="AU902" t="s">
        <v>296</v>
      </c>
      <c r="AV902" t="s">
        <v>6728</v>
      </c>
      <c r="AW902">
        <v>890000</v>
      </c>
      <c r="AX902" t="s">
        <v>800</v>
      </c>
      <c r="AY902" t="s">
        <v>6733</v>
      </c>
      <c r="AZ902">
        <v>906000</v>
      </c>
      <c r="BA902" t="s">
        <v>1133</v>
      </c>
      <c r="BC902">
        <v>0</v>
      </c>
      <c r="BO902">
        <v>0</v>
      </c>
      <c r="BP902">
        <v>1</v>
      </c>
      <c r="BQ902">
        <v>0</v>
      </c>
      <c r="BR902">
        <v>0</v>
      </c>
      <c r="BS902">
        <v>0</v>
      </c>
      <c r="BT902">
        <v>1</v>
      </c>
      <c r="BU902">
        <v>0</v>
      </c>
      <c r="BV902">
        <v>0</v>
      </c>
      <c r="BW902">
        <v>1</v>
      </c>
      <c r="BX902">
        <v>0</v>
      </c>
      <c r="BY902">
        <v>0</v>
      </c>
      <c r="BZ902">
        <v>1</v>
      </c>
      <c r="CA902">
        <v>0</v>
      </c>
      <c r="CB902">
        <v>1</v>
      </c>
      <c r="CC902">
        <v>0</v>
      </c>
      <c r="CD902">
        <v>0</v>
      </c>
      <c r="CE902">
        <v>0</v>
      </c>
      <c r="CF902">
        <v>0</v>
      </c>
      <c r="CG902">
        <v>0</v>
      </c>
      <c r="CH902">
        <v>0</v>
      </c>
      <c r="CI902">
        <v>0</v>
      </c>
      <c r="CJ902">
        <v>0</v>
      </c>
      <c r="CK902">
        <v>0</v>
      </c>
      <c r="CL902">
        <v>0</v>
      </c>
      <c r="CM902">
        <v>0</v>
      </c>
      <c r="CN902">
        <v>0</v>
      </c>
      <c r="CO902">
        <v>0</v>
      </c>
      <c r="CP902">
        <v>1</v>
      </c>
      <c r="CQ902">
        <v>0</v>
      </c>
    </row>
    <row r="903" spans="1:95" hidden="1">
      <c r="A903" t="s">
        <v>6734</v>
      </c>
      <c r="B903" t="s">
        <v>904</v>
      </c>
      <c r="C903" t="s">
        <v>826</v>
      </c>
      <c r="D903" t="s">
        <v>826</v>
      </c>
      <c r="E903" t="s">
        <v>146</v>
      </c>
      <c r="F903" t="s">
        <v>6735</v>
      </c>
      <c r="G903">
        <v>1000</v>
      </c>
      <c r="H903">
        <v>0.5</v>
      </c>
      <c r="I903">
        <f t="shared" si="14"/>
        <v>500</v>
      </c>
      <c r="J903">
        <v>47.936062</v>
      </c>
      <c r="K903">
        <v>-122.25</v>
      </c>
      <c r="M903" t="s">
        <v>6736</v>
      </c>
      <c r="N903" t="s">
        <v>6737</v>
      </c>
      <c r="O903" t="s">
        <v>6738</v>
      </c>
      <c r="P903" t="s">
        <v>1932</v>
      </c>
      <c r="Q903">
        <v>98203</v>
      </c>
      <c r="R903" t="s">
        <v>107</v>
      </c>
      <c r="S903" t="s">
        <v>6739</v>
      </c>
      <c r="T903" t="s">
        <v>6740</v>
      </c>
      <c r="U903" t="s">
        <v>4071</v>
      </c>
      <c r="X903" t="s">
        <v>1007</v>
      </c>
      <c r="Y903" t="s">
        <v>6741</v>
      </c>
      <c r="Z903" t="s">
        <v>599</v>
      </c>
      <c r="AA903" t="s">
        <v>518</v>
      </c>
      <c r="AC903" t="s">
        <v>112</v>
      </c>
      <c r="AD903" t="s">
        <v>6742</v>
      </c>
      <c r="AE903">
        <v>100</v>
      </c>
      <c r="AH903" t="s">
        <v>1985</v>
      </c>
      <c r="AI903" t="s">
        <v>2472</v>
      </c>
      <c r="AJ903" t="s">
        <v>6743</v>
      </c>
      <c r="AK903" t="s">
        <v>6742</v>
      </c>
      <c r="AL903" t="s">
        <v>6742</v>
      </c>
      <c r="AQ903">
        <v>10</v>
      </c>
      <c r="AR903" t="s">
        <v>1007</v>
      </c>
      <c r="AS903">
        <v>0</v>
      </c>
      <c r="AT903">
        <v>0</v>
      </c>
      <c r="AW903">
        <v>0</v>
      </c>
      <c r="AZ903">
        <v>0</v>
      </c>
      <c r="BC903">
        <v>0</v>
      </c>
      <c r="BD903" t="s">
        <v>6744</v>
      </c>
      <c r="BE903" t="s">
        <v>6745</v>
      </c>
      <c r="BF903" t="s">
        <v>6746</v>
      </c>
      <c r="BO903">
        <v>0</v>
      </c>
      <c r="BP903">
        <v>0</v>
      </c>
      <c r="BQ903">
        <v>0</v>
      </c>
      <c r="BR903">
        <v>0</v>
      </c>
      <c r="BS903">
        <v>0</v>
      </c>
      <c r="BT903">
        <v>0</v>
      </c>
      <c r="BU903">
        <v>1</v>
      </c>
      <c r="BV903">
        <v>0</v>
      </c>
      <c r="BW903">
        <v>0</v>
      </c>
      <c r="BX903">
        <v>0</v>
      </c>
      <c r="BY903">
        <v>0</v>
      </c>
      <c r="BZ903">
        <v>0</v>
      </c>
      <c r="CA903">
        <v>0</v>
      </c>
      <c r="CB903">
        <v>1</v>
      </c>
      <c r="CC903">
        <v>0</v>
      </c>
      <c r="CD903">
        <v>0</v>
      </c>
      <c r="CE903">
        <v>0</v>
      </c>
      <c r="CF903">
        <v>0</v>
      </c>
      <c r="CG903">
        <v>1</v>
      </c>
      <c r="CH903">
        <v>0</v>
      </c>
      <c r="CI903">
        <v>0</v>
      </c>
      <c r="CJ903">
        <v>0</v>
      </c>
      <c r="CK903">
        <v>0</v>
      </c>
      <c r="CL903">
        <v>0</v>
      </c>
      <c r="CM903">
        <v>0</v>
      </c>
      <c r="CN903">
        <v>0</v>
      </c>
      <c r="CO903">
        <v>0</v>
      </c>
      <c r="CP903">
        <v>0</v>
      </c>
      <c r="CQ903">
        <v>1</v>
      </c>
    </row>
    <row r="904" spans="1:95" hidden="1">
      <c r="A904" t="s">
        <v>6747</v>
      </c>
      <c r="B904" t="s">
        <v>904</v>
      </c>
      <c r="C904" t="s">
        <v>826</v>
      </c>
      <c r="D904" t="s">
        <v>1538</v>
      </c>
      <c r="E904" t="s">
        <v>146</v>
      </c>
      <c r="F904" t="s">
        <v>6748</v>
      </c>
      <c r="G904">
        <v>1000</v>
      </c>
      <c r="H904">
        <v>0.5</v>
      </c>
      <c r="I904">
        <f t="shared" si="14"/>
        <v>500</v>
      </c>
      <c r="J904">
        <v>34.141762999999997</v>
      </c>
      <c r="K904">
        <v>-118</v>
      </c>
      <c r="M904" t="s">
        <v>6749</v>
      </c>
      <c r="N904" t="s">
        <v>6750</v>
      </c>
      <c r="O904" t="s">
        <v>6725</v>
      </c>
      <c r="P904" t="s">
        <v>214</v>
      </c>
      <c r="Q904">
        <v>91016</v>
      </c>
      <c r="R904" t="s">
        <v>107</v>
      </c>
      <c r="S904" t="s">
        <v>6751</v>
      </c>
      <c r="T904" t="s">
        <v>2715</v>
      </c>
      <c r="U904" t="s">
        <v>6752</v>
      </c>
      <c r="V904" t="s">
        <v>5474</v>
      </c>
      <c r="X904" t="s">
        <v>218</v>
      </c>
      <c r="Y904" t="s">
        <v>322</v>
      </c>
      <c r="Z904" t="s">
        <v>92</v>
      </c>
      <c r="AA904" t="s">
        <v>518</v>
      </c>
      <c r="AC904" t="s">
        <v>124</v>
      </c>
      <c r="AD904" t="s">
        <v>6753</v>
      </c>
      <c r="AE904">
        <v>100</v>
      </c>
      <c r="AF904" t="s">
        <v>6754</v>
      </c>
      <c r="AG904">
        <v>0</v>
      </c>
      <c r="AJ904" t="s">
        <v>6755</v>
      </c>
      <c r="AK904" t="s">
        <v>6755</v>
      </c>
      <c r="AM904" t="s">
        <v>6756</v>
      </c>
      <c r="AP904" t="s">
        <v>6757</v>
      </c>
      <c r="AQ904">
        <v>10</v>
      </c>
      <c r="AR904" t="s">
        <v>6758</v>
      </c>
      <c r="AS904">
        <v>0</v>
      </c>
      <c r="AT904">
        <v>0</v>
      </c>
      <c r="AU904" t="s">
        <v>1188</v>
      </c>
      <c r="AW904">
        <v>0</v>
      </c>
      <c r="AX904" t="s">
        <v>296</v>
      </c>
      <c r="AY904" t="s">
        <v>6759</v>
      </c>
      <c r="AZ904">
        <v>890000</v>
      </c>
      <c r="BC904">
        <v>0</v>
      </c>
      <c r="BO904">
        <v>0</v>
      </c>
      <c r="BP904">
        <v>1</v>
      </c>
      <c r="BQ904">
        <v>0</v>
      </c>
      <c r="BR904">
        <v>0</v>
      </c>
      <c r="BS904">
        <v>0</v>
      </c>
      <c r="BT904">
        <v>0</v>
      </c>
      <c r="BU904">
        <v>0</v>
      </c>
      <c r="BV904">
        <v>0</v>
      </c>
      <c r="BW904">
        <v>0</v>
      </c>
      <c r="BX904">
        <v>0</v>
      </c>
      <c r="BY904">
        <v>1</v>
      </c>
      <c r="BZ904">
        <v>1</v>
      </c>
      <c r="CA904">
        <v>0</v>
      </c>
      <c r="CB904">
        <v>0</v>
      </c>
      <c r="CC904">
        <v>1</v>
      </c>
      <c r="CD904">
        <v>0</v>
      </c>
      <c r="CE904">
        <v>0</v>
      </c>
      <c r="CF904">
        <v>1</v>
      </c>
      <c r="CG904">
        <v>0</v>
      </c>
      <c r="CH904">
        <v>0</v>
      </c>
      <c r="CI904">
        <v>0</v>
      </c>
      <c r="CJ904">
        <v>0</v>
      </c>
      <c r="CK904">
        <v>0</v>
      </c>
      <c r="CL904">
        <v>0</v>
      </c>
      <c r="CM904">
        <v>0</v>
      </c>
      <c r="CN904">
        <v>0</v>
      </c>
      <c r="CO904">
        <v>1</v>
      </c>
      <c r="CP904">
        <v>0</v>
      </c>
      <c r="CQ904">
        <v>0</v>
      </c>
    </row>
    <row r="905" spans="1:95" hidden="1">
      <c r="A905" t="s">
        <v>6760</v>
      </c>
      <c r="B905" t="s">
        <v>904</v>
      </c>
      <c r="C905" t="s">
        <v>826</v>
      </c>
      <c r="D905" t="s">
        <v>826</v>
      </c>
      <c r="E905" t="s">
        <v>146</v>
      </c>
      <c r="F905" t="s">
        <v>6761</v>
      </c>
      <c r="G905">
        <v>1800</v>
      </c>
      <c r="H905">
        <v>0.5</v>
      </c>
      <c r="I905">
        <f t="shared" si="14"/>
        <v>900</v>
      </c>
      <c r="J905">
        <v>35.873905000000001</v>
      </c>
      <c r="K905">
        <v>139.51</v>
      </c>
      <c r="M905" t="s">
        <v>6450</v>
      </c>
      <c r="N905" t="s">
        <v>6762</v>
      </c>
      <c r="O905" t="s">
        <v>6763</v>
      </c>
      <c r="P905" t="s">
        <v>6764</v>
      </c>
      <c r="Q905" t="s">
        <v>6765</v>
      </c>
      <c r="R905" t="s">
        <v>724</v>
      </c>
      <c r="S905" t="s">
        <v>6766</v>
      </c>
      <c r="T905" t="s">
        <v>6767</v>
      </c>
      <c r="X905" t="s">
        <v>1007</v>
      </c>
      <c r="AC905" t="s">
        <v>124</v>
      </c>
      <c r="AD905" t="s">
        <v>6768</v>
      </c>
      <c r="AE905">
        <v>0</v>
      </c>
      <c r="AH905" t="s">
        <v>1927</v>
      </c>
      <c r="AQ905">
        <v>0</v>
      </c>
      <c r="AR905" t="s">
        <v>1007</v>
      </c>
      <c r="AS905">
        <v>0</v>
      </c>
      <c r="AT905">
        <v>0</v>
      </c>
      <c r="AW905">
        <v>0</v>
      </c>
      <c r="AZ905">
        <v>0</v>
      </c>
      <c r="BC905">
        <v>0</v>
      </c>
      <c r="BO905">
        <v>0</v>
      </c>
      <c r="BP905">
        <v>0</v>
      </c>
      <c r="BQ905">
        <v>0</v>
      </c>
      <c r="BR905">
        <v>0</v>
      </c>
      <c r="BS905">
        <v>0</v>
      </c>
      <c r="BT905">
        <v>0</v>
      </c>
      <c r="BU905">
        <v>0</v>
      </c>
      <c r="BV905">
        <v>0</v>
      </c>
      <c r="BW905">
        <v>0</v>
      </c>
      <c r="BX905">
        <v>0</v>
      </c>
      <c r="BY905">
        <v>0</v>
      </c>
      <c r="BZ905">
        <v>0</v>
      </c>
      <c r="CA905">
        <v>0</v>
      </c>
      <c r="CB905">
        <v>0</v>
      </c>
      <c r="CC905">
        <v>0</v>
      </c>
      <c r="CD905">
        <v>0</v>
      </c>
      <c r="CE905">
        <v>0</v>
      </c>
      <c r="CF905">
        <v>0</v>
      </c>
      <c r="CG905">
        <v>0</v>
      </c>
      <c r="CH905">
        <v>0</v>
      </c>
      <c r="CI905">
        <v>0</v>
      </c>
      <c r="CJ905">
        <v>0</v>
      </c>
      <c r="CK905">
        <v>0</v>
      </c>
      <c r="CL905">
        <v>0</v>
      </c>
      <c r="CM905">
        <v>0</v>
      </c>
      <c r="CN905">
        <v>0</v>
      </c>
      <c r="CO905">
        <v>0</v>
      </c>
      <c r="CP905">
        <v>1</v>
      </c>
      <c r="CQ905">
        <v>1</v>
      </c>
    </row>
    <row r="906" spans="1:95" hidden="1">
      <c r="A906" t="s">
        <v>6769</v>
      </c>
      <c r="B906" t="s">
        <v>904</v>
      </c>
      <c r="C906" t="s">
        <v>826</v>
      </c>
      <c r="D906" t="s">
        <v>826</v>
      </c>
      <c r="E906" t="s">
        <v>146</v>
      </c>
      <c r="F906" t="s">
        <v>6770</v>
      </c>
      <c r="G906">
        <v>1279</v>
      </c>
      <c r="H906">
        <v>0.78</v>
      </c>
      <c r="I906">
        <f t="shared" si="14"/>
        <v>997.62</v>
      </c>
      <c r="J906">
        <v>33.801206000000001</v>
      </c>
      <c r="K906">
        <v>129.76</v>
      </c>
      <c r="M906" t="s">
        <v>4622</v>
      </c>
      <c r="N906" t="s">
        <v>6771</v>
      </c>
      <c r="O906" t="s">
        <v>6772</v>
      </c>
      <c r="P906" t="s">
        <v>6773</v>
      </c>
      <c r="R906" t="s">
        <v>724</v>
      </c>
      <c r="S906" t="s">
        <v>6774</v>
      </c>
      <c r="T906" t="s">
        <v>6775</v>
      </c>
      <c r="X906" t="s">
        <v>1007</v>
      </c>
      <c r="Y906" t="s">
        <v>1992</v>
      </c>
      <c r="Z906" t="s">
        <v>92</v>
      </c>
      <c r="AA906" t="s">
        <v>164</v>
      </c>
      <c r="AC906" t="s">
        <v>95</v>
      </c>
      <c r="AD906" t="s">
        <v>4106</v>
      </c>
      <c r="AE906">
        <v>0</v>
      </c>
      <c r="AH906" t="s">
        <v>1927</v>
      </c>
      <c r="AJ906" t="s">
        <v>4629</v>
      </c>
      <c r="AQ906">
        <v>0</v>
      </c>
      <c r="AR906" t="s">
        <v>1007</v>
      </c>
      <c r="AS906">
        <v>0</v>
      </c>
      <c r="AT906">
        <v>0</v>
      </c>
      <c r="AW906">
        <v>0</v>
      </c>
      <c r="AZ906">
        <v>0</v>
      </c>
      <c r="BC906">
        <v>0</v>
      </c>
      <c r="BO906">
        <v>0</v>
      </c>
      <c r="BP906">
        <v>0</v>
      </c>
      <c r="BQ906">
        <v>0</v>
      </c>
      <c r="BR906">
        <v>0</v>
      </c>
      <c r="BS906">
        <v>0</v>
      </c>
      <c r="BT906">
        <v>0</v>
      </c>
      <c r="BU906">
        <v>0</v>
      </c>
      <c r="BV906">
        <v>0</v>
      </c>
      <c r="BW906">
        <v>0</v>
      </c>
      <c r="BX906">
        <v>0</v>
      </c>
      <c r="BY906">
        <v>1</v>
      </c>
      <c r="BZ906">
        <v>0</v>
      </c>
      <c r="CA906">
        <v>0</v>
      </c>
      <c r="CB906">
        <v>0</v>
      </c>
      <c r="CC906">
        <v>0</v>
      </c>
      <c r="CD906">
        <v>0</v>
      </c>
      <c r="CE906">
        <v>0</v>
      </c>
      <c r="CF906">
        <v>0</v>
      </c>
      <c r="CG906">
        <v>1</v>
      </c>
      <c r="CH906">
        <v>0</v>
      </c>
      <c r="CI906">
        <v>0</v>
      </c>
      <c r="CJ906">
        <v>0</v>
      </c>
      <c r="CK906">
        <v>0</v>
      </c>
      <c r="CL906">
        <v>0</v>
      </c>
      <c r="CM906">
        <v>0</v>
      </c>
      <c r="CN906">
        <v>0</v>
      </c>
      <c r="CO906">
        <v>0</v>
      </c>
      <c r="CP906">
        <v>0</v>
      </c>
      <c r="CQ906">
        <v>0</v>
      </c>
    </row>
    <row r="907" spans="1:95" hidden="1">
      <c r="A907" t="s">
        <v>6776</v>
      </c>
      <c r="B907" t="s">
        <v>904</v>
      </c>
      <c r="C907" t="s">
        <v>905</v>
      </c>
      <c r="D907" t="s">
        <v>906</v>
      </c>
      <c r="E907" t="s">
        <v>146</v>
      </c>
      <c r="F907" t="s">
        <v>6777</v>
      </c>
      <c r="G907">
        <v>300</v>
      </c>
      <c r="H907">
        <v>4</v>
      </c>
      <c r="I907">
        <f t="shared" si="14"/>
        <v>1200</v>
      </c>
      <c r="J907">
        <v>41.659210000000002</v>
      </c>
      <c r="K907">
        <v>-112.44</v>
      </c>
      <c r="M907" t="s">
        <v>4245</v>
      </c>
      <c r="O907" t="s">
        <v>743</v>
      </c>
      <c r="P907" t="s">
        <v>744</v>
      </c>
      <c r="R907" t="s">
        <v>107</v>
      </c>
      <c r="S907" t="s">
        <v>6778</v>
      </c>
      <c r="T907" t="s">
        <v>6779</v>
      </c>
      <c r="U907" t="s">
        <v>2392</v>
      </c>
      <c r="X907" t="s">
        <v>1007</v>
      </c>
      <c r="AC907" t="s">
        <v>124</v>
      </c>
      <c r="AD907" t="s">
        <v>748</v>
      </c>
      <c r="AE907">
        <v>0</v>
      </c>
      <c r="AH907" t="s">
        <v>6780</v>
      </c>
      <c r="AI907" t="s">
        <v>2042</v>
      </c>
      <c r="AQ907">
        <v>0</v>
      </c>
      <c r="AS907">
        <v>0</v>
      </c>
      <c r="AT907">
        <v>0</v>
      </c>
      <c r="AW907">
        <v>0</v>
      </c>
      <c r="AZ907">
        <v>0</v>
      </c>
      <c r="BC907">
        <v>0</v>
      </c>
      <c r="BO907">
        <v>0</v>
      </c>
      <c r="BP907">
        <v>0</v>
      </c>
      <c r="BQ907">
        <v>0</v>
      </c>
      <c r="BR907">
        <v>0</v>
      </c>
      <c r="BS907">
        <v>0</v>
      </c>
      <c r="BT907">
        <v>0</v>
      </c>
      <c r="BU907">
        <v>1</v>
      </c>
      <c r="BV907">
        <v>0</v>
      </c>
      <c r="BW907">
        <v>0</v>
      </c>
      <c r="BX907">
        <v>0</v>
      </c>
      <c r="BY907">
        <v>0</v>
      </c>
      <c r="BZ907">
        <v>0</v>
      </c>
      <c r="CA907">
        <v>0</v>
      </c>
      <c r="CB907">
        <v>0</v>
      </c>
      <c r="CC907">
        <v>0</v>
      </c>
      <c r="CD907">
        <v>0</v>
      </c>
      <c r="CE907">
        <v>0</v>
      </c>
      <c r="CF907">
        <v>0</v>
      </c>
      <c r="CG907">
        <v>0</v>
      </c>
      <c r="CH907">
        <v>1</v>
      </c>
      <c r="CI907">
        <v>0</v>
      </c>
      <c r="CJ907">
        <v>0</v>
      </c>
      <c r="CK907">
        <v>0</v>
      </c>
      <c r="CL907">
        <v>0</v>
      </c>
      <c r="CM907">
        <v>0</v>
      </c>
      <c r="CN907">
        <v>0</v>
      </c>
      <c r="CO907">
        <v>0</v>
      </c>
      <c r="CP907">
        <v>0</v>
      </c>
      <c r="CQ907">
        <v>0</v>
      </c>
    </row>
    <row r="908" spans="1:95" hidden="1">
      <c r="A908" t="s">
        <v>6781</v>
      </c>
      <c r="B908" t="s">
        <v>904</v>
      </c>
      <c r="C908" t="s">
        <v>905</v>
      </c>
      <c r="D908" t="s">
        <v>906</v>
      </c>
      <c r="E908" t="s">
        <v>146</v>
      </c>
      <c r="F908" t="s">
        <v>6782</v>
      </c>
      <c r="G908">
        <v>300</v>
      </c>
      <c r="H908">
        <v>1.28</v>
      </c>
      <c r="I908">
        <f t="shared" si="14"/>
        <v>384</v>
      </c>
      <c r="J908">
        <v>40</v>
      </c>
      <c r="K908">
        <v>-105</v>
      </c>
      <c r="M908" t="s">
        <v>6783</v>
      </c>
      <c r="N908" t="s">
        <v>5104</v>
      </c>
      <c r="O908" t="s">
        <v>6784</v>
      </c>
      <c r="P908" t="s">
        <v>4188</v>
      </c>
      <c r="Q908">
        <v>80401</v>
      </c>
      <c r="R908" t="s">
        <v>107</v>
      </c>
      <c r="S908" t="s">
        <v>6785</v>
      </c>
      <c r="T908" t="s">
        <v>206</v>
      </c>
      <c r="X908" t="s">
        <v>1007</v>
      </c>
      <c r="AC908" t="s">
        <v>124</v>
      </c>
      <c r="AD908" t="s">
        <v>6786</v>
      </c>
      <c r="AE908">
        <v>0</v>
      </c>
      <c r="AH908" t="s">
        <v>1009</v>
      </c>
      <c r="AI908" t="s">
        <v>113</v>
      </c>
      <c r="AJ908" t="s">
        <v>6780</v>
      </c>
      <c r="AL908" t="s">
        <v>6787</v>
      </c>
      <c r="AQ908">
        <v>20</v>
      </c>
      <c r="AS908">
        <v>0</v>
      </c>
      <c r="AT908">
        <v>0</v>
      </c>
      <c r="AU908" t="s">
        <v>705</v>
      </c>
      <c r="AV908" t="s">
        <v>6788</v>
      </c>
      <c r="AW908">
        <v>0</v>
      </c>
      <c r="AZ908">
        <v>0</v>
      </c>
      <c r="BC908">
        <v>0</v>
      </c>
      <c r="BD908" t="s">
        <v>6789</v>
      </c>
      <c r="BF908" t="s">
        <v>6790</v>
      </c>
      <c r="BO908">
        <v>0</v>
      </c>
      <c r="BP908">
        <v>0</v>
      </c>
      <c r="BQ908">
        <v>0</v>
      </c>
      <c r="BR908">
        <v>0</v>
      </c>
      <c r="BS908">
        <v>0</v>
      </c>
      <c r="BT908">
        <v>0</v>
      </c>
      <c r="BU908">
        <v>1</v>
      </c>
      <c r="BV908">
        <v>0</v>
      </c>
      <c r="BW908">
        <v>0</v>
      </c>
      <c r="BX908">
        <v>0</v>
      </c>
      <c r="BY908">
        <v>0</v>
      </c>
      <c r="BZ908">
        <v>0</v>
      </c>
      <c r="CA908">
        <v>0</v>
      </c>
      <c r="CB908">
        <v>0</v>
      </c>
      <c r="CC908">
        <v>1</v>
      </c>
      <c r="CD908">
        <v>1</v>
      </c>
      <c r="CE908">
        <v>0</v>
      </c>
      <c r="CF908">
        <v>1</v>
      </c>
      <c r="CG908">
        <v>1</v>
      </c>
      <c r="CH908">
        <v>0</v>
      </c>
      <c r="CI908">
        <v>0</v>
      </c>
      <c r="CJ908">
        <v>0</v>
      </c>
      <c r="CK908">
        <v>0</v>
      </c>
      <c r="CL908">
        <v>0</v>
      </c>
      <c r="CM908">
        <v>0</v>
      </c>
      <c r="CN908">
        <v>0</v>
      </c>
      <c r="CO908">
        <v>0</v>
      </c>
      <c r="CP908">
        <v>0</v>
      </c>
      <c r="CQ908">
        <v>0</v>
      </c>
    </row>
    <row r="909" spans="1:95" hidden="1">
      <c r="A909" t="s">
        <v>6791</v>
      </c>
      <c r="B909" t="s">
        <v>904</v>
      </c>
      <c r="C909" t="s">
        <v>1313</v>
      </c>
      <c r="D909" t="s">
        <v>1112</v>
      </c>
      <c r="E909" t="s">
        <v>146</v>
      </c>
      <c r="F909" t="s">
        <v>6792</v>
      </c>
      <c r="G909">
        <v>600</v>
      </c>
      <c r="H909">
        <v>3</v>
      </c>
      <c r="I909">
        <f t="shared" si="14"/>
        <v>1800</v>
      </c>
      <c r="J909">
        <v>47.888788599999998</v>
      </c>
      <c r="K909">
        <v>-122.29</v>
      </c>
      <c r="M909" t="s">
        <v>6793</v>
      </c>
      <c r="N909" t="s">
        <v>6794</v>
      </c>
      <c r="O909" t="s">
        <v>6795</v>
      </c>
      <c r="P909" t="s">
        <v>1932</v>
      </c>
      <c r="Q909">
        <v>98275</v>
      </c>
      <c r="R909" t="s">
        <v>107</v>
      </c>
      <c r="S909" t="s">
        <v>6796</v>
      </c>
      <c r="T909" t="s">
        <v>6672</v>
      </c>
      <c r="X909" t="s">
        <v>1007</v>
      </c>
      <c r="AC909" t="s">
        <v>124</v>
      </c>
      <c r="AD909" t="s">
        <v>6583</v>
      </c>
      <c r="AE909">
        <v>0</v>
      </c>
      <c r="AH909" t="s">
        <v>6583</v>
      </c>
      <c r="AQ909">
        <v>0</v>
      </c>
      <c r="AS909">
        <v>0</v>
      </c>
      <c r="AT909">
        <v>0</v>
      </c>
      <c r="AW909">
        <v>0</v>
      </c>
      <c r="AZ909">
        <v>0</v>
      </c>
      <c r="BC909">
        <v>0</v>
      </c>
      <c r="BO909">
        <v>0</v>
      </c>
      <c r="BP909">
        <v>0</v>
      </c>
      <c r="BQ909">
        <v>0</v>
      </c>
      <c r="BR909">
        <v>0</v>
      </c>
      <c r="BS909">
        <v>0</v>
      </c>
      <c r="BT909">
        <v>0</v>
      </c>
      <c r="BU909">
        <v>1</v>
      </c>
      <c r="BV909">
        <v>0</v>
      </c>
      <c r="BW909">
        <v>0</v>
      </c>
      <c r="BX909">
        <v>0</v>
      </c>
      <c r="BY909">
        <v>0</v>
      </c>
      <c r="BZ909">
        <v>0</v>
      </c>
      <c r="CA909">
        <v>0</v>
      </c>
      <c r="CB909">
        <v>0</v>
      </c>
      <c r="CC909">
        <v>0</v>
      </c>
      <c r="CD909">
        <v>1</v>
      </c>
      <c r="CE909">
        <v>0</v>
      </c>
      <c r="CF909">
        <v>0</v>
      </c>
      <c r="CG909">
        <v>0</v>
      </c>
      <c r="CH909">
        <v>0</v>
      </c>
      <c r="CI909">
        <v>0</v>
      </c>
      <c r="CJ909">
        <v>0</v>
      </c>
      <c r="CK909">
        <v>0</v>
      </c>
      <c r="CL909">
        <v>0</v>
      </c>
      <c r="CM909">
        <v>0</v>
      </c>
      <c r="CN909">
        <v>0</v>
      </c>
      <c r="CO909">
        <v>0</v>
      </c>
      <c r="CP909">
        <v>0</v>
      </c>
      <c r="CQ909">
        <v>0</v>
      </c>
    </row>
    <row r="910" spans="1:95" hidden="1">
      <c r="A910" t="s">
        <v>6797</v>
      </c>
      <c r="B910" t="s">
        <v>999</v>
      </c>
      <c r="C910" t="s">
        <v>2502</v>
      </c>
      <c r="D910" t="s">
        <v>2502</v>
      </c>
      <c r="E910" t="s">
        <v>146</v>
      </c>
      <c r="F910" t="s">
        <v>6798</v>
      </c>
      <c r="G910">
        <v>1100</v>
      </c>
      <c r="H910">
        <v>3</v>
      </c>
      <c r="I910">
        <f t="shared" si="14"/>
        <v>3300</v>
      </c>
      <c r="J910">
        <v>-33.444639799999997</v>
      </c>
      <c r="K910">
        <v>147.72</v>
      </c>
      <c r="M910" t="s">
        <v>6799</v>
      </c>
      <c r="O910" t="s">
        <v>6800</v>
      </c>
      <c r="P910" t="s">
        <v>1072</v>
      </c>
      <c r="Q910">
        <v>2871</v>
      </c>
      <c r="R910" t="s">
        <v>636</v>
      </c>
      <c r="S910" t="s">
        <v>6801</v>
      </c>
      <c r="T910" t="s">
        <v>6522</v>
      </c>
      <c r="U910" t="s">
        <v>4140</v>
      </c>
      <c r="V910" t="s">
        <v>528</v>
      </c>
      <c r="X910" t="s">
        <v>1007</v>
      </c>
      <c r="Y910" t="s">
        <v>6802</v>
      </c>
      <c r="Z910" t="s">
        <v>599</v>
      </c>
      <c r="AA910" t="s">
        <v>164</v>
      </c>
      <c r="AB910" t="s">
        <v>6803</v>
      </c>
      <c r="AC910" t="s">
        <v>95</v>
      </c>
      <c r="AD910" t="s">
        <v>6804</v>
      </c>
      <c r="AE910">
        <v>0</v>
      </c>
      <c r="AF910" t="s">
        <v>6805</v>
      </c>
      <c r="AL910" t="s">
        <v>6804</v>
      </c>
      <c r="AQ910">
        <v>0</v>
      </c>
      <c r="AR910" t="s">
        <v>1007</v>
      </c>
      <c r="AS910">
        <v>10000000</v>
      </c>
      <c r="AT910">
        <v>0</v>
      </c>
      <c r="AU910" t="s">
        <v>4863</v>
      </c>
      <c r="AV910" s="3">
        <v>0.5</v>
      </c>
      <c r="AW910">
        <v>5000000</v>
      </c>
      <c r="AX910" t="s">
        <v>1188</v>
      </c>
      <c r="AY910" s="3">
        <v>0.5</v>
      </c>
      <c r="AZ910">
        <v>5000000</v>
      </c>
      <c r="BC910">
        <v>0</v>
      </c>
      <c r="BO910">
        <v>0</v>
      </c>
      <c r="BP910">
        <v>0</v>
      </c>
      <c r="BQ910">
        <v>0</v>
      </c>
      <c r="BR910">
        <v>0</v>
      </c>
      <c r="BS910">
        <v>0</v>
      </c>
      <c r="BT910">
        <v>0</v>
      </c>
      <c r="BU910">
        <v>0</v>
      </c>
      <c r="BV910">
        <v>1</v>
      </c>
      <c r="BW910">
        <v>0</v>
      </c>
      <c r="BX910">
        <v>0</v>
      </c>
      <c r="BY910">
        <v>0</v>
      </c>
      <c r="BZ910">
        <v>0</v>
      </c>
      <c r="CA910">
        <v>0</v>
      </c>
      <c r="CB910">
        <v>0</v>
      </c>
      <c r="CC910">
        <v>0</v>
      </c>
      <c r="CD910">
        <v>0</v>
      </c>
      <c r="CE910">
        <v>1</v>
      </c>
      <c r="CF910">
        <v>0</v>
      </c>
      <c r="CG910">
        <v>1</v>
      </c>
      <c r="CH910">
        <v>0</v>
      </c>
      <c r="CI910">
        <v>0</v>
      </c>
      <c r="CJ910">
        <v>0</v>
      </c>
      <c r="CK910">
        <v>0</v>
      </c>
      <c r="CL910">
        <v>0</v>
      </c>
      <c r="CM910">
        <v>0</v>
      </c>
      <c r="CN910">
        <v>0</v>
      </c>
      <c r="CO910">
        <v>0</v>
      </c>
      <c r="CP910">
        <v>0</v>
      </c>
      <c r="CQ910">
        <v>0</v>
      </c>
    </row>
    <row r="911" spans="1:95" hidden="1">
      <c r="A911" t="s">
        <v>6806</v>
      </c>
      <c r="B911" t="s">
        <v>904</v>
      </c>
      <c r="C911" t="s">
        <v>826</v>
      </c>
      <c r="D911" t="s">
        <v>826</v>
      </c>
      <c r="E911" t="s">
        <v>146</v>
      </c>
      <c r="F911" t="s">
        <v>6807</v>
      </c>
      <c r="G911">
        <v>2000</v>
      </c>
      <c r="H911">
        <v>1</v>
      </c>
      <c r="I911">
        <f t="shared" si="14"/>
        <v>2000</v>
      </c>
      <c r="J911">
        <v>38.679329000000003</v>
      </c>
      <c r="K911">
        <v>16.41</v>
      </c>
      <c r="M911" t="s">
        <v>6808</v>
      </c>
      <c r="O911" t="s">
        <v>6809</v>
      </c>
      <c r="P911" t="s">
        <v>6810</v>
      </c>
      <c r="Q911">
        <v>88064</v>
      </c>
      <c r="R911" t="s">
        <v>1803</v>
      </c>
      <c r="S911" t="s">
        <v>6811</v>
      </c>
      <c r="T911" t="s">
        <v>6767</v>
      </c>
      <c r="U911" t="s">
        <v>5902</v>
      </c>
      <c r="X911" t="s">
        <v>1007</v>
      </c>
      <c r="Y911" t="s">
        <v>1806</v>
      </c>
      <c r="Z911" t="s">
        <v>92</v>
      </c>
      <c r="AA911" t="s">
        <v>518</v>
      </c>
      <c r="AB911" t="s">
        <v>6812</v>
      </c>
      <c r="AC911" t="s">
        <v>112</v>
      </c>
      <c r="AD911" t="s">
        <v>6813</v>
      </c>
      <c r="AE911">
        <v>100</v>
      </c>
      <c r="AH911" t="s">
        <v>6814</v>
      </c>
      <c r="AL911" t="s">
        <v>6814</v>
      </c>
      <c r="AQ911">
        <v>0</v>
      </c>
      <c r="AR911" t="s">
        <v>1007</v>
      </c>
      <c r="AS911">
        <v>0</v>
      </c>
      <c r="AT911">
        <v>0</v>
      </c>
      <c r="AU911" t="s">
        <v>234</v>
      </c>
      <c r="AV911" t="s">
        <v>6815</v>
      </c>
      <c r="AW911">
        <v>0</v>
      </c>
      <c r="AZ911">
        <v>0</v>
      </c>
      <c r="BC911">
        <v>0</v>
      </c>
      <c r="BO911">
        <v>0</v>
      </c>
      <c r="BP911">
        <v>0</v>
      </c>
      <c r="BQ911">
        <v>0</v>
      </c>
      <c r="BR911">
        <v>0</v>
      </c>
      <c r="BS911">
        <v>0</v>
      </c>
      <c r="BT911">
        <v>0</v>
      </c>
      <c r="BU911">
        <v>0</v>
      </c>
      <c r="BV911">
        <v>0</v>
      </c>
      <c r="BW911">
        <v>0</v>
      </c>
      <c r="BX911">
        <v>0</v>
      </c>
      <c r="BY911">
        <v>0</v>
      </c>
      <c r="BZ911">
        <v>0</v>
      </c>
      <c r="CA911">
        <v>0</v>
      </c>
      <c r="CB911">
        <v>0</v>
      </c>
      <c r="CC911">
        <v>0</v>
      </c>
      <c r="CD911">
        <v>0</v>
      </c>
      <c r="CE911">
        <v>0</v>
      </c>
      <c r="CF911">
        <v>1</v>
      </c>
      <c r="CG911">
        <v>0</v>
      </c>
      <c r="CH911">
        <v>0</v>
      </c>
      <c r="CI911">
        <v>0</v>
      </c>
      <c r="CJ911">
        <v>1</v>
      </c>
      <c r="CK911">
        <v>0</v>
      </c>
      <c r="CL911">
        <v>0</v>
      </c>
      <c r="CM911">
        <v>0</v>
      </c>
      <c r="CN911">
        <v>0</v>
      </c>
      <c r="CO911">
        <v>0</v>
      </c>
      <c r="CP911">
        <v>0</v>
      </c>
      <c r="CQ911">
        <v>0</v>
      </c>
    </row>
    <row r="912" spans="1:95" hidden="1">
      <c r="A912" t="s">
        <v>6816</v>
      </c>
      <c r="B912" t="s">
        <v>904</v>
      </c>
      <c r="C912" t="s">
        <v>826</v>
      </c>
      <c r="D912" t="s">
        <v>826</v>
      </c>
      <c r="E912" t="s">
        <v>146</v>
      </c>
      <c r="F912" t="s">
        <v>6817</v>
      </c>
      <c r="G912">
        <v>2000</v>
      </c>
      <c r="H912">
        <v>0.25</v>
      </c>
      <c r="I912">
        <f t="shared" si="14"/>
        <v>500</v>
      </c>
      <c r="J912">
        <v>39.904336000000001</v>
      </c>
      <c r="K912">
        <v>116.41</v>
      </c>
      <c r="M912" t="s">
        <v>116</v>
      </c>
      <c r="O912" t="s">
        <v>1756</v>
      </c>
      <c r="P912" t="s">
        <v>1756</v>
      </c>
      <c r="Q912">
        <v>100000</v>
      </c>
      <c r="R912" t="s">
        <v>137</v>
      </c>
      <c r="S912" t="s">
        <v>6818</v>
      </c>
      <c r="T912" t="s">
        <v>6819</v>
      </c>
      <c r="U912" t="s">
        <v>528</v>
      </c>
      <c r="V912" t="s">
        <v>1176</v>
      </c>
      <c r="X912" t="s">
        <v>1007</v>
      </c>
      <c r="AC912" t="s">
        <v>124</v>
      </c>
      <c r="AD912" t="s">
        <v>6820</v>
      </c>
      <c r="AE912">
        <v>100</v>
      </c>
      <c r="AH912" t="s">
        <v>6821</v>
      </c>
      <c r="AK912" t="s">
        <v>6820</v>
      </c>
      <c r="AQ912">
        <v>0</v>
      </c>
      <c r="AR912" t="s">
        <v>1007</v>
      </c>
      <c r="AS912">
        <v>0</v>
      </c>
      <c r="AT912">
        <v>0</v>
      </c>
      <c r="AW912">
        <v>0</v>
      </c>
      <c r="AZ912">
        <v>0</v>
      </c>
      <c r="BC912">
        <v>0</v>
      </c>
      <c r="BO912">
        <v>0</v>
      </c>
      <c r="BP912">
        <v>0</v>
      </c>
      <c r="BQ912">
        <v>0</v>
      </c>
      <c r="BR912">
        <v>0</v>
      </c>
      <c r="BS912">
        <v>0</v>
      </c>
      <c r="BT912">
        <v>0</v>
      </c>
      <c r="BU912">
        <v>0</v>
      </c>
      <c r="BV912">
        <v>0</v>
      </c>
      <c r="BW912">
        <v>0</v>
      </c>
      <c r="BX912">
        <v>0</v>
      </c>
      <c r="BY912">
        <v>1</v>
      </c>
      <c r="BZ912">
        <v>0</v>
      </c>
      <c r="CA912">
        <v>0</v>
      </c>
      <c r="CB912">
        <v>0</v>
      </c>
      <c r="CC912">
        <v>0</v>
      </c>
      <c r="CD912">
        <v>0</v>
      </c>
      <c r="CE912">
        <v>0</v>
      </c>
      <c r="CF912">
        <v>0</v>
      </c>
      <c r="CG912">
        <v>0</v>
      </c>
      <c r="CH912">
        <v>0</v>
      </c>
      <c r="CI912">
        <v>0</v>
      </c>
      <c r="CJ912">
        <v>0</v>
      </c>
      <c r="CK912">
        <v>0</v>
      </c>
      <c r="CL912">
        <v>0</v>
      </c>
      <c r="CM912">
        <v>0</v>
      </c>
      <c r="CN912">
        <v>0</v>
      </c>
      <c r="CO912">
        <v>0</v>
      </c>
      <c r="CP912">
        <v>0</v>
      </c>
      <c r="CQ912">
        <v>0</v>
      </c>
    </row>
    <row r="913" spans="1:95" hidden="1">
      <c r="A913" t="s">
        <v>6822</v>
      </c>
      <c r="B913" t="s">
        <v>904</v>
      </c>
      <c r="C913" t="s">
        <v>826</v>
      </c>
      <c r="D913" t="s">
        <v>826</v>
      </c>
      <c r="E913" t="s">
        <v>146</v>
      </c>
      <c r="F913" t="s">
        <v>6823</v>
      </c>
      <c r="G913">
        <v>1000</v>
      </c>
      <c r="H913">
        <v>2.8</v>
      </c>
      <c r="I913">
        <f t="shared" si="14"/>
        <v>2800</v>
      </c>
      <c r="J913">
        <v>31.762375599999999</v>
      </c>
      <c r="K913">
        <v>131.09</v>
      </c>
      <c r="M913" t="s">
        <v>6824</v>
      </c>
      <c r="O913" t="s">
        <v>6825</v>
      </c>
      <c r="P913" t="s">
        <v>6825</v>
      </c>
      <c r="R913" t="s">
        <v>724</v>
      </c>
      <c r="S913" t="s">
        <v>6826</v>
      </c>
      <c r="T913" t="s">
        <v>6827</v>
      </c>
      <c r="V913" t="s">
        <v>528</v>
      </c>
      <c r="X913" t="s">
        <v>1007</v>
      </c>
      <c r="AB913" t="s">
        <v>6828</v>
      </c>
      <c r="AC913" t="s">
        <v>124</v>
      </c>
      <c r="AD913" t="s">
        <v>6829</v>
      </c>
      <c r="AE913">
        <v>0</v>
      </c>
      <c r="AH913" t="s">
        <v>6830</v>
      </c>
      <c r="AQ913">
        <v>0</v>
      </c>
      <c r="AR913" t="s">
        <v>1007</v>
      </c>
      <c r="AS913">
        <v>0</v>
      </c>
      <c r="AT913">
        <v>0</v>
      </c>
      <c r="AW913">
        <v>0</v>
      </c>
      <c r="AZ913">
        <v>0</v>
      </c>
      <c r="BC913">
        <v>0</v>
      </c>
      <c r="BO913">
        <v>0</v>
      </c>
      <c r="BP913">
        <v>0</v>
      </c>
      <c r="BQ913">
        <v>0</v>
      </c>
      <c r="BR913">
        <v>0</v>
      </c>
      <c r="BS913">
        <v>0</v>
      </c>
      <c r="BT913">
        <v>1</v>
      </c>
      <c r="BU913">
        <v>0</v>
      </c>
      <c r="BV913">
        <v>0</v>
      </c>
      <c r="BW913">
        <v>0</v>
      </c>
      <c r="BX913">
        <v>0</v>
      </c>
      <c r="BY913">
        <v>0</v>
      </c>
      <c r="BZ913">
        <v>0</v>
      </c>
      <c r="CA913">
        <v>0</v>
      </c>
      <c r="CB913">
        <v>0</v>
      </c>
      <c r="CC913">
        <v>0</v>
      </c>
      <c r="CD913">
        <v>0</v>
      </c>
      <c r="CE913">
        <v>1</v>
      </c>
      <c r="CF913">
        <v>0</v>
      </c>
      <c r="CG913">
        <v>0</v>
      </c>
      <c r="CH913">
        <v>0</v>
      </c>
      <c r="CI913">
        <v>0</v>
      </c>
      <c r="CJ913">
        <v>0</v>
      </c>
      <c r="CK913">
        <v>0</v>
      </c>
      <c r="CL913">
        <v>0</v>
      </c>
      <c r="CM913">
        <v>0</v>
      </c>
      <c r="CN913">
        <v>0</v>
      </c>
      <c r="CO913">
        <v>0</v>
      </c>
      <c r="CP913">
        <v>0</v>
      </c>
      <c r="CQ913">
        <v>0</v>
      </c>
    </row>
    <row r="914" spans="1:95" hidden="1">
      <c r="A914" t="s">
        <v>6831</v>
      </c>
      <c r="B914" t="s">
        <v>4170</v>
      </c>
      <c r="C914" t="s">
        <v>4170</v>
      </c>
      <c r="D914" t="s">
        <v>4170</v>
      </c>
      <c r="E914" t="s">
        <v>146</v>
      </c>
      <c r="F914" t="s">
        <v>6832</v>
      </c>
      <c r="G914">
        <v>1000</v>
      </c>
      <c r="H914">
        <v>27</v>
      </c>
      <c r="I914">
        <f t="shared" si="14"/>
        <v>27000</v>
      </c>
      <c r="J914">
        <v>53.71199</v>
      </c>
      <c r="K914">
        <v>13.29</v>
      </c>
      <c r="M914" t="s">
        <v>1333</v>
      </c>
      <c r="O914" t="s">
        <v>6833</v>
      </c>
      <c r="P914" t="s">
        <v>6834</v>
      </c>
      <c r="Q914">
        <v>17089</v>
      </c>
      <c r="R914" t="s">
        <v>303</v>
      </c>
      <c r="S914" t="s">
        <v>6835</v>
      </c>
      <c r="U914" t="s">
        <v>6836</v>
      </c>
      <c r="V914" t="s">
        <v>501</v>
      </c>
      <c r="X914" t="s">
        <v>1007</v>
      </c>
      <c r="AA914" t="s">
        <v>164</v>
      </c>
      <c r="AB914" t="s">
        <v>6837</v>
      </c>
      <c r="AC914" t="s">
        <v>95</v>
      </c>
      <c r="AD914" t="s">
        <v>2007</v>
      </c>
      <c r="AE914">
        <v>0</v>
      </c>
      <c r="AH914" t="s">
        <v>4179</v>
      </c>
      <c r="AK914" t="s">
        <v>6838</v>
      </c>
      <c r="AQ914">
        <v>0</v>
      </c>
      <c r="AR914" t="s">
        <v>1007</v>
      </c>
      <c r="AS914">
        <v>0</v>
      </c>
      <c r="AT914">
        <v>0</v>
      </c>
      <c r="AU914" t="s">
        <v>6839</v>
      </c>
      <c r="AW914">
        <v>0</v>
      </c>
      <c r="AZ914">
        <v>0</v>
      </c>
      <c r="BC914">
        <v>0</v>
      </c>
      <c r="BO914">
        <v>0</v>
      </c>
      <c r="BP914">
        <v>0</v>
      </c>
      <c r="BQ914">
        <v>0</v>
      </c>
      <c r="BR914">
        <v>0</v>
      </c>
      <c r="BS914">
        <v>0</v>
      </c>
      <c r="BT914">
        <v>0</v>
      </c>
      <c r="BU914">
        <v>0</v>
      </c>
      <c r="BV914">
        <v>0</v>
      </c>
      <c r="BW914">
        <v>0</v>
      </c>
      <c r="BX914">
        <v>0</v>
      </c>
      <c r="BY914">
        <v>0</v>
      </c>
      <c r="BZ914">
        <v>0</v>
      </c>
      <c r="CA914">
        <v>0</v>
      </c>
      <c r="CB914">
        <v>0</v>
      </c>
      <c r="CC914">
        <v>0</v>
      </c>
      <c r="CD914">
        <v>0</v>
      </c>
      <c r="CE914">
        <v>0</v>
      </c>
      <c r="CF914">
        <v>0</v>
      </c>
      <c r="CG914">
        <v>1</v>
      </c>
      <c r="CH914">
        <v>0</v>
      </c>
      <c r="CI914">
        <v>0</v>
      </c>
      <c r="CJ914">
        <v>0</v>
      </c>
      <c r="CK914">
        <v>0</v>
      </c>
      <c r="CL914">
        <v>0</v>
      </c>
      <c r="CM914">
        <v>0</v>
      </c>
      <c r="CN914">
        <v>0</v>
      </c>
      <c r="CO914">
        <v>0</v>
      </c>
      <c r="CP914">
        <v>0</v>
      </c>
      <c r="CQ914">
        <v>0</v>
      </c>
    </row>
    <row r="915" spans="1:95" hidden="1">
      <c r="A915" t="s">
        <v>6840</v>
      </c>
      <c r="B915" t="s">
        <v>904</v>
      </c>
      <c r="C915" t="s">
        <v>826</v>
      </c>
      <c r="D915" t="s">
        <v>826</v>
      </c>
      <c r="E915" t="s">
        <v>146</v>
      </c>
      <c r="F915" t="s">
        <v>6841</v>
      </c>
      <c r="G915">
        <v>400</v>
      </c>
      <c r="H915">
        <v>1.87</v>
      </c>
      <c r="I915">
        <f t="shared" si="14"/>
        <v>748</v>
      </c>
      <c r="J915">
        <v>50.416989999999998</v>
      </c>
      <c r="K915">
        <v>-104.46</v>
      </c>
      <c r="M915" t="s">
        <v>6842</v>
      </c>
      <c r="O915" t="s">
        <v>6843</v>
      </c>
      <c r="P915" t="s">
        <v>6844</v>
      </c>
      <c r="Q915" t="s">
        <v>6845</v>
      </c>
      <c r="R915" t="s">
        <v>195</v>
      </c>
      <c r="S915" t="s">
        <v>6846</v>
      </c>
      <c r="T915" t="s">
        <v>6847</v>
      </c>
      <c r="U915" t="s">
        <v>6848</v>
      </c>
      <c r="V915" t="s">
        <v>5769</v>
      </c>
      <c r="X915" t="s">
        <v>403</v>
      </c>
      <c r="Y915" t="s">
        <v>6849</v>
      </c>
      <c r="Z915" t="s">
        <v>599</v>
      </c>
      <c r="AA915" t="s">
        <v>164</v>
      </c>
      <c r="AB915" t="s">
        <v>6850</v>
      </c>
      <c r="AC915" t="s">
        <v>124</v>
      </c>
      <c r="AD915" t="s">
        <v>6851</v>
      </c>
      <c r="AE915">
        <v>100</v>
      </c>
      <c r="AH915" t="s">
        <v>1690</v>
      </c>
      <c r="AI915" t="s">
        <v>113</v>
      </c>
      <c r="AJ915" t="s">
        <v>6852</v>
      </c>
      <c r="AK915" t="s">
        <v>6853</v>
      </c>
      <c r="AL915" t="s">
        <v>6851</v>
      </c>
      <c r="AM915" t="s">
        <v>6854</v>
      </c>
      <c r="AN915" t="s">
        <v>6855</v>
      </c>
      <c r="AO915" t="s">
        <v>6856</v>
      </c>
      <c r="AQ915">
        <v>15</v>
      </c>
      <c r="AR915" t="s">
        <v>6857</v>
      </c>
      <c r="AS915">
        <v>5164319</v>
      </c>
      <c r="AT915">
        <v>0</v>
      </c>
      <c r="AU915" t="s">
        <v>234</v>
      </c>
      <c r="AV915" t="s">
        <v>6858</v>
      </c>
      <c r="AW915">
        <v>2535211</v>
      </c>
      <c r="AX915" t="s">
        <v>1133</v>
      </c>
      <c r="AY915" t="s">
        <v>6859</v>
      </c>
      <c r="AZ915">
        <v>0</v>
      </c>
      <c r="BA915" t="s">
        <v>234</v>
      </c>
      <c r="BB915" t="s">
        <v>6860</v>
      </c>
      <c r="BC915">
        <v>0</v>
      </c>
      <c r="BD915" t="s">
        <v>6852</v>
      </c>
      <c r="BF915" t="s">
        <v>6861</v>
      </c>
      <c r="BO915">
        <v>0</v>
      </c>
      <c r="BP915">
        <v>0</v>
      </c>
      <c r="BQ915">
        <v>0</v>
      </c>
      <c r="BR915">
        <v>0</v>
      </c>
      <c r="BS915">
        <v>0</v>
      </c>
      <c r="BT915">
        <v>0</v>
      </c>
      <c r="BU915">
        <v>0</v>
      </c>
      <c r="BV915">
        <v>1</v>
      </c>
      <c r="BW915">
        <v>0</v>
      </c>
      <c r="BX915">
        <v>0</v>
      </c>
      <c r="BY915">
        <v>0</v>
      </c>
      <c r="BZ915">
        <v>1</v>
      </c>
      <c r="CA915">
        <v>0</v>
      </c>
      <c r="CB915">
        <v>0</v>
      </c>
      <c r="CC915">
        <v>0</v>
      </c>
      <c r="CD915">
        <v>0</v>
      </c>
      <c r="CE915">
        <v>0</v>
      </c>
      <c r="CF915">
        <v>0</v>
      </c>
      <c r="CG915">
        <v>1</v>
      </c>
      <c r="CH915">
        <v>1</v>
      </c>
      <c r="CI915">
        <v>0</v>
      </c>
      <c r="CJ915">
        <v>0</v>
      </c>
      <c r="CK915">
        <v>0</v>
      </c>
      <c r="CL915">
        <v>0</v>
      </c>
      <c r="CM915">
        <v>0</v>
      </c>
      <c r="CN915">
        <v>0</v>
      </c>
      <c r="CO915">
        <v>0</v>
      </c>
      <c r="CP915">
        <v>0</v>
      </c>
      <c r="CQ915">
        <v>0</v>
      </c>
    </row>
    <row r="916" spans="1:95" hidden="1">
      <c r="A916" t="s">
        <v>6862</v>
      </c>
      <c r="B916" t="s">
        <v>904</v>
      </c>
      <c r="C916" t="s">
        <v>826</v>
      </c>
      <c r="D916" t="s">
        <v>826</v>
      </c>
      <c r="E916" t="s">
        <v>146</v>
      </c>
      <c r="F916" t="s">
        <v>6863</v>
      </c>
      <c r="G916">
        <v>100</v>
      </c>
      <c r="H916">
        <v>2.5</v>
      </c>
      <c r="I916">
        <f t="shared" si="14"/>
        <v>250</v>
      </c>
      <c r="J916">
        <v>20</v>
      </c>
      <c r="K916">
        <v>-156</v>
      </c>
      <c r="M916" t="s">
        <v>4603</v>
      </c>
      <c r="N916" t="s">
        <v>6864</v>
      </c>
      <c r="O916" t="s">
        <v>5284</v>
      </c>
      <c r="P916" t="s">
        <v>181</v>
      </c>
      <c r="Q916">
        <v>96740</v>
      </c>
      <c r="R916" t="s">
        <v>107</v>
      </c>
      <c r="S916" t="s">
        <v>4606</v>
      </c>
      <c r="T916" t="s">
        <v>4607</v>
      </c>
      <c r="U916" t="s">
        <v>4608</v>
      </c>
      <c r="X916" t="s">
        <v>1007</v>
      </c>
      <c r="Y916" t="s">
        <v>4609</v>
      </c>
      <c r="Z916" t="s">
        <v>92</v>
      </c>
      <c r="AC916" t="s">
        <v>112</v>
      </c>
      <c r="AD916" t="s">
        <v>4609</v>
      </c>
      <c r="AE916">
        <v>100</v>
      </c>
      <c r="AH916" t="s">
        <v>1690</v>
      </c>
      <c r="AI916" t="s">
        <v>1690</v>
      </c>
      <c r="AJ916" t="s">
        <v>1690</v>
      </c>
      <c r="AQ916">
        <v>15</v>
      </c>
      <c r="AS916">
        <v>0</v>
      </c>
      <c r="AT916">
        <v>0</v>
      </c>
      <c r="AW916">
        <v>0</v>
      </c>
      <c r="AZ916">
        <v>0</v>
      </c>
      <c r="BC916">
        <v>0</v>
      </c>
      <c r="BD916" t="s">
        <v>4611</v>
      </c>
      <c r="BE916" t="s">
        <v>4612</v>
      </c>
      <c r="BF916" t="s">
        <v>4613</v>
      </c>
      <c r="BO916">
        <v>0</v>
      </c>
      <c r="BP916">
        <v>0</v>
      </c>
      <c r="BQ916">
        <v>1</v>
      </c>
      <c r="BR916">
        <v>0</v>
      </c>
      <c r="BS916">
        <v>0</v>
      </c>
      <c r="BT916">
        <v>0</v>
      </c>
      <c r="BU916">
        <v>0</v>
      </c>
      <c r="BV916">
        <v>0</v>
      </c>
      <c r="BW916">
        <v>0</v>
      </c>
      <c r="BX916">
        <v>0</v>
      </c>
      <c r="BY916">
        <v>1</v>
      </c>
      <c r="BZ916">
        <v>0</v>
      </c>
      <c r="CA916">
        <v>0</v>
      </c>
      <c r="CB916">
        <v>0</v>
      </c>
      <c r="CC916">
        <v>0</v>
      </c>
      <c r="CD916">
        <v>0</v>
      </c>
      <c r="CE916">
        <v>0</v>
      </c>
      <c r="CF916">
        <v>0</v>
      </c>
      <c r="CG916">
        <v>1</v>
      </c>
      <c r="CH916">
        <v>0</v>
      </c>
      <c r="CI916">
        <v>0</v>
      </c>
      <c r="CJ916">
        <v>0</v>
      </c>
      <c r="CK916">
        <v>0</v>
      </c>
      <c r="CL916">
        <v>0</v>
      </c>
      <c r="CM916">
        <v>0</v>
      </c>
      <c r="CN916">
        <v>0</v>
      </c>
      <c r="CO916">
        <v>0</v>
      </c>
      <c r="CP916">
        <v>0</v>
      </c>
      <c r="CQ916">
        <v>0</v>
      </c>
    </row>
    <row r="917" spans="1:95" hidden="1">
      <c r="A917" t="s">
        <v>6865</v>
      </c>
      <c r="B917" t="s">
        <v>904</v>
      </c>
      <c r="C917" t="s">
        <v>826</v>
      </c>
      <c r="D917" t="s">
        <v>826</v>
      </c>
      <c r="E917" t="s">
        <v>146</v>
      </c>
      <c r="F917" t="s">
        <v>6866</v>
      </c>
      <c r="G917">
        <v>3300</v>
      </c>
      <c r="H917">
        <v>0.5</v>
      </c>
      <c r="I917">
        <f t="shared" si="14"/>
        <v>1650</v>
      </c>
      <c r="J917">
        <v>43.604020200000001</v>
      </c>
      <c r="K917">
        <v>1.48</v>
      </c>
      <c r="M917" t="s">
        <v>4622</v>
      </c>
      <c r="O917" t="s">
        <v>695</v>
      </c>
      <c r="P917" t="s">
        <v>6867</v>
      </c>
      <c r="Q917">
        <v>31500</v>
      </c>
      <c r="R917" t="s">
        <v>172</v>
      </c>
      <c r="S917" t="s">
        <v>6868</v>
      </c>
      <c r="T917" t="s">
        <v>6869</v>
      </c>
      <c r="U917" t="s">
        <v>501</v>
      </c>
      <c r="X917" t="s">
        <v>1007</v>
      </c>
      <c r="AC917" t="s">
        <v>95</v>
      </c>
      <c r="AD917" t="s">
        <v>1690</v>
      </c>
      <c r="AE917">
        <v>0</v>
      </c>
      <c r="AH917" t="s">
        <v>1690</v>
      </c>
      <c r="AQ917">
        <v>0</v>
      </c>
      <c r="AS917">
        <v>0</v>
      </c>
      <c r="AT917">
        <v>0</v>
      </c>
      <c r="AW917">
        <v>0</v>
      </c>
      <c r="AZ917">
        <v>0</v>
      </c>
      <c r="BC917">
        <v>0</v>
      </c>
      <c r="BO917">
        <v>0</v>
      </c>
      <c r="BP917">
        <v>0</v>
      </c>
      <c r="BQ917">
        <v>0</v>
      </c>
      <c r="BR917">
        <v>0</v>
      </c>
      <c r="BS917">
        <v>0</v>
      </c>
      <c r="BT917">
        <v>0</v>
      </c>
      <c r="BU917">
        <v>0</v>
      </c>
      <c r="BV917">
        <v>0</v>
      </c>
      <c r="BW917">
        <v>0</v>
      </c>
      <c r="BX917">
        <v>0</v>
      </c>
      <c r="BY917">
        <v>1</v>
      </c>
      <c r="BZ917">
        <v>0</v>
      </c>
      <c r="CA917">
        <v>0</v>
      </c>
      <c r="CB917">
        <v>0</v>
      </c>
      <c r="CC917">
        <v>0</v>
      </c>
      <c r="CD917">
        <v>0</v>
      </c>
      <c r="CE917">
        <v>0</v>
      </c>
      <c r="CF917">
        <v>0</v>
      </c>
      <c r="CG917">
        <v>1</v>
      </c>
      <c r="CH917">
        <v>0</v>
      </c>
      <c r="CI917">
        <v>0</v>
      </c>
      <c r="CJ917">
        <v>0</v>
      </c>
      <c r="CK917">
        <v>0</v>
      </c>
      <c r="CL917">
        <v>0</v>
      </c>
      <c r="CM917">
        <v>0</v>
      </c>
      <c r="CN917">
        <v>0</v>
      </c>
      <c r="CO917">
        <v>0</v>
      </c>
      <c r="CP917">
        <v>0</v>
      </c>
      <c r="CQ917">
        <v>0</v>
      </c>
    </row>
    <row r="918" spans="1:95" hidden="1">
      <c r="A918" t="s">
        <v>6870</v>
      </c>
      <c r="B918" t="s">
        <v>999</v>
      </c>
      <c r="C918" t="s">
        <v>1144</v>
      </c>
      <c r="D918" t="s">
        <v>1144</v>
      </c>
      <c r="E918" t="s">
        <v>146</v>
      </c>
      <c r="F918" t="s">
        <v>6871</v>
      </c>
      <c r="G918">
        <v>6590</v>
      </c>
      <c r="H918">
        <v>8</v>
      </c>
      <c r="I918">
        <f t="shared" si="14"/>
        <v>52720</v>
      </c>
      <c r="J918">
        <v>34</v>
      </c>
      <c r="K918">
        <v>-118</v>
      </c>
      <c r="M918" t="s">
        <v>1198</v>
      </c>
      <c r="N918" t="s">
        <v>6872</v>
      </c>
      <c r="O918" t="s">
        <v>1225</v>
      </c>
      <c r="P918" t="s">
        <v>214</v>
      </c>
      <c r="Q918">
        <v>92617</v>
      </c>
      <c r="R918" t="s">
        <v>107</v>
      </c>
      <c r="S918" t="s">
        <v>6873</v>
      </c>
      <c r="T918" t="s">
        <v>1784</v>
      </c>
      <c r="X918" t="s">
        <v>218</v>
      </c>
      <c r="Y918" t="s">
        <v>322</v>
      </c>
      <c r="Z918" t="s">
        <v>92</v>
      </c>
      <c r="AC918" t="s">
        <v>124</v>
      </c>
      <c r="AD918" t="s">
        <v>6874</v>
      </c>
      <c r="AE918">
        <v>0</v>
      </c>
      <c r="AQ918">
        <v>0</v>
      </c>
      <c r="AR918" t="s">
        <v>6875</v>
      </c>
      <c r="AS918">
        <v>0</v>
      </c>
      <c r="AT918">
        <v>0</v>
      </c>
      <c r="AW918">
        <v>0</v>
      </c>
      <c r="AZ918">
        <v>0</v>
      </c>
      <c r="BC918">
        <v>0</v>
      </c>
      <c r="BD918" t="s">
        <v>6876</v>
      </c>
      <c r="BE918" t="s">
        <v>6877</v>
      </c>
      <c r="BF918" t="s">
        <v>6878</v>
      </c>
      <c r="BO918">
        <v>0</v>
      </c>
      <c r="BP918">
        <v>0</v>
      </c>
      <c r="BQ918">
        <v>0</v>
      </c>
      <c r="BR918">
        <v>0</v>
      </c>
      <c r="BS918">
        <v>1</v>
      </c>
      <c r="BT918">
        <v>0</v>
      </c>
      <c r="BU918">
        <v>0</v>
      </c>
      <c r="BV918">
        <v>0</v>
      </c>
      <c r="BW918">
        <v>0</v>
      </c>
      <c r="BX918">
        <v>0</v>
      </c>
      <c r="BY918">
        <v>0</v>
      </c>
      <c r="BZ918">
        <v>0</v>
      </c>
      <c r="CA918">
        <v>0</v>
      </c>
      <c r="CB918">
        <v>0</v>
      </c>
      <c r="CC918">
        <v>0</v>
      </c>
      <c r="CD918">
        <v>0</v>
      </c>
      <c r="CE918">
        <v>0</v>
      </c>
      <c r="CF918">
        <v>0</v>
      </c>
      <c r="CG918">
        <v>0</v>
      </c>
      <c r="CH918">
        <v>0</v>
      </c>
      <c r="CI918">
        <v>0</v>
      </c>
      <c r="CJ918">
        <v>0</v>
      </c>
      <c r="CK918">
        <v>0</v>
      </c>
      <c r="CL918">
        <v>0</v>
      </c>
      <c r="CM918">
        <v>0</v>
      </c>
      <c r="CN918">
        <v>0</v>
      </c>
      <c r="CO918">
        <v>0</v>
      </c>
      <c r="CP918">
        <v>0</v>
      </c>
      <c r="CQ918">
        <v>0</v>
      </c>
    </row>
    <row r="919" spans="1:95" hidden="1">
      <c r="A919" t="s">
        <v>6879</v>
      </c>
      <c r="B919" t="s">
        <v>904</v>
      </c>
      <c r="C919" t="s">
        <v>826</v>
      </c>
      <c r="D919" t="s">
        <v>1538</v>
      </c>
      <c r="E919" t="s">
        <v>146</v>
      </c>
      <c r="F919" t="s">
        <v>6880</v>
      </c>
      <c r="G919">
        <v>300</v>
      </c>
      <c r="H919">
        <v>1</v>
      </c>
      <c r="I919">
        <f t="shared" si="14"/>
        <v>300</v>
      </c>
      <c r="J919">
        <v>33.508081799999999</v>
      </c>
      <c r="K919">
        <v>-86.79</v>
      </c>
      <c r="M919" t="s">
        <v>1333</v>
      </c>
      <c r="O919" t="s">
        <v>6624</v>
      </c>
      <c r="P919" t="s">
        <v>382</v>
      </c>
      <c r="R919" t="s">
        <v>107</v>
      </c>
      <c r="S919" t="s">
        <v>2060</v>
      </c>
      <c r="T919" t="s">
        <v>528</v>
      </c>
      <c r="V919" t="s">
        <v>2068</v>
      </c>
      <c r="X919" t="s">
        <v>1007</v>
      </c>
      <c r="AB919" t="s">
        <v>1820</v>
      </c>
      <c r="AC919" t="s">
        <v>124</v>
      </c>
      <c r="AD919" t="s">
        <v>1009</v>
      </c>
      <c r="AE919">
        <v>0</v>
      </c>
      <c r="AI919" t="s">
        <v>2042</v>
      </c>
      <c r="AJ919" t="s">
        <v>6881</v>
      </c>
      <c r="AQ919">
        <v>0</v>
      </c>
      <c r="AR919" t="s">
        <v>2043</v>
      </c>
      <c r="AS919">
        <v>0</v>
      </c>
      <c r="AT919">
        <v>0</v>
      </c>
      <c r="AW919">
        <v>0</v>
      </c>
      <c r="AZ919">
        <v>0</v>
      </c>
      <c r="BC919">
        <v>0</v>
      </c>
      <c r="BO919">
        <v>0</v>
      </c>
      <c r="BP919">
        <v>0</v>
      </c>
      <c r="BQ919">
        <v>0</v>
      </c>
      <c r="BR919">
        <v>0</v>
      </c>
      <c r="BS919">
        <v>0</v>
      </c>
      <c r="BT919">
        <v>0</v>
      </c>
      <c r="BU919">
        <v>0</v>
      </c>
      <c r="BV919">
        <v>0</v>
      </c>
      <c r="BW919">
        <v>0</v>
      </c>
      <c r="BX919">
        <v>0</v>
      </c>
      <c r="BY919">
        <v>0</v>
      </c>
      <c r="BZ919">
        <v>0</v>
      </c>
      <c r="CA919">
        <v>0</v>
      </c>
      <c r="CB919">
        <v>0</v>
      </c>
      <c r="CC919">
        <v>0</v>
      </c>
      <c r="CD919">
        <v>0</v>
      </c>
      <c r="CE919">
        <v>0</v>
      </c>
      <c r="CF919">
        <v>0</v>
      </c>
      <c r="CG919">
        <v>1</v>
      </c>
      <c r="CH919">
        <v>0</v>
      </c>
      <c r="CI919">
        <v>0</v>
      </c>
      <c r="CJ919">
        <v>0</v>
      </c>
      <c r="CK919">
        <v>0</v>
      </c>
      <c r="CL919">
        <v>0</v>
      </c>
      <c r="CM919">
        <v>0</v>
      </c>
      <c r="CN919">
        <v>0</v>
      </c>
      <c r="CO919">
        <v>0</v>
      </c>
      <c r="CP919">
        <v>0</v>
      </c>
      <c r="CQ919">
        <v>0</v>
      </c>
    </row>
    <row r="920" spans="1:95" hidden="1">
      <c r="A920" t="s">
        <v>6882</v>
      </c>
      <c r="B920" t="s">
        <v>904</v>
      </c>
      <c r="C920" t="s">
        <v>1022</v>
      </c>
      <c r="D920" t="s">
        <v>1800</v>
      </c>
      <c r="E920" t="s">
        <v>146</v>
      </c>
      <c r="F920" t="s">
        <v>6883</v>
      </c>
      <c r="G920">
        <v>5000</v>
      </c>
      <c r="H920">
        <v>2</v>
      </c>
      <c r="I920">
        <f t="shared" si="14"/>
        <v>10000</v>
      </c>
      <c r="J920">
        <v>-1.4221086999999999</v>
      </c>
      <c r="K920">
        <v>5.62</v>
      </c>
      <c r="M920" t="s">
        <v>6884</v>
      </c>
      <c r="O920" t="s">
        <v>6885</v>
      </c>
      <c r="P920" t="s">
        <v>6885</v>
      </c>
      <c r="R920" t="s">
        <v>6886</v>
      </c>
      <c r="S920" t="s">
        <v>6887</v>
      </c>
      <c r="T920" t="s">
        <v>6596</v>
      </c>
      <c r="U920" t="s">
        <v>1168</v>
      </c>
      <c r="V920" t="s">
        <v>1168</v>
      </c>
      <c r="X920" t="s">
        <v>1007</v>
      </c>
      <c r="AB920" t="s">
        <v>6888</v>
      </c>
      <c r="AC920" t="s">
        <v>95</v>
      </c>
      <c r="AD920" t="s">
        <v>6889</v>
      </c>
      <c r="AE920">
        <v>0</v>
      </c>
      <c r="AH920" t="s">
        <v>5469</v>
      </c>
      <c r="AI920" t="s">
        <v>2042</v>
      </c>
      <c r="AJ920" t="s">
        <v>2042</v>
      </c>
      <c r="AK920" t="s">
        <v>6890</v>
      </c>
      <c r="AL920" t="s">
        <v>6891</v>
      </c>
      <c r="AM920" t="s">
        <v>6890</v>
      </c>
      <c r="AQ920">
        <v>0</v>
      </c>
      <c r="AS920">
        <v>0</v>
      </c>
      <c r="AT920">
        <v>0</v>
      </c>
      <c r="AW920">
        <v>0</v>
      </c>
      <c r="AZ920">
        <v>0</v>
      </c>
      <c r="BC920">
        <v>0</v>
      </c>
      <c r="BO920">
        <v>0</v>
      </c>
      <c r="BP920">
        <v>0</v>
      </c>
      <c r="BQ920">
        <v>0</v>
      </c>
      <c r="BR920">
        <v>0</v>
      </c>
      <c r="BS920">
        <v>0</v>
      </c>
      <c r="BT920">
        <v>0</v>
      </c>
      <c r="BU920">
        <v>0</v>
      </c>
      <c r="BV920">
        <v>0</v>
      </c>
      <c r="BW920">
        <v>0</v>
      </c>
      <c r="BX920">
        <v>0</v>
      </c>
      <c r="BY920">
        <v>0</v>
      </c>
      <c r="BZ920">
        <v>1</v>
      </c>
      <c r="CA920">
        <v>1</v>
      </c>
      <c r="CB920">
        <v>0</v>
      </c>
      <c r="CC920">
        <v>1</v>
      </c>
      <c r="CD920">
        <v>0</v>
      </c>
      <c r="CE920">
        <v>0</v>
      </c>
      <c r="CF920">
        <v>0</v>
      </c>
      <c r="CG920">
        <v>0</v>
      </c>
      <c r="CH920">
        <v>0</v>
      </c>
      <c r="CI920">
        <v>0</v>
      </c>
      <c r="CJ920">
        <v>0</v>
      </c>
      <c r="CK920">
        <v>0</v>
      </c>
      <c r="CL920">
        <v>0</v>
      </c>
      <c r="CM920">
        <v>0</v>
      </c>
      <c r="CN920">
        <v>0</v>
      </c>
      <c r="CO920">
        <v>0</v>
      </c>
      <c r="CP920">
        <v>0</v>
      </c>
      <c r="CQ920">
        <v>0</v>
      </c>
    </row>
    <row r="921" spans="1:95" hidden="1">
      <c r="A921" t="s">
        <v>6892</v>
      </c>
      <c r="B921" t="s">
        <v>904</v>
      </c>
      <c r="C921" t="s">
        <v>826</v>
      </c>
      <c r="D921" t="s">
        <v>1897</v>
      </c>
      <c r="E921" t="s">
        <v>146</v>
      </c>
      <c r="F921" t="s">
        <v>6893</v>
      </c>
      <c r="G921">
        <v>2000</v>
      </c>
      <c r="H921">
        <v>0.5</v>
      </c>
      <c r="I921">
        <f t="shared" si="14"/>
        <v>1000</v>
      </c>
      <c r="J921">
        <v>52.585372300000003</v>
      </c>
      <c r="K921">
        <v>-2.06</v>
      </c>
      <c r="M921" t="s">
        <v>6894</v>
      </c>
      <c r="N921" t="s">
        <v>6895</v>
      </c>
      <c r="O921" t="s">
        <v>6896</v>
      </c>
      <c r="P921" t="s">
        <v>118</v>
      </c>
      <c r="Q921" t="s">
        <v>6897</v>
      </c>
      <c r="R921" t="s">
        <v>119</v>
      </c>
      <c r="S921" t="s">
        <v>6898</v>
      </c>
      <c r="T921" t="s">
        <v>6899</v>
      </c>
      <c r="U921" t="s">
        <v>6900</v>
      </c>
      <c r="V921" t="s">
        <v>1177</v>
      </c>
      <c r="X921" t="s">
        <v>1007</v>
      </c>
      <c r="Y921" t="s">
        <v>1544</v>
      </c>
      <c r="Z921" t="s">
        <v>92</v>
      </c>
      <c r="AA921" t="s">
        <v>164</v>
      </c>
      <c r="AB921" t="s">
        <v>6901</v>
      </c>
      <c r="AC921" t="s">
        <v>124</v>
      </c>
      <c r="AD921" t="s">
        <v>129</v>
      </c>
      <c r="AE921">
        <v>100</v>
      </c>
      <c r="AH921" t="s">
        <v>1627</v>
      </c>
      <c r="AI921" t="s">
        <v>113</v>
      </c>
      <c r="AJ921" t="s">
        <v>113</v>
      </c>
      <c r="AK921" t="s">
        <v>6902</v>
      </c>
      <c r="AL921" t="s">
        <v>6902</v>
      </c>
      <c r="AQ921">
        <v>0</v>
      </c>
      <c r="AR921" t="s">
        <v>1007</v>
      </c>
      <c r="AS921">
        <v>0</v>
      </c>
      <c r="AT921">
        <v>0</v>
      </c>
      <c r="AV921" t="s">
        <v>6902</v>
      </c>
      <c r="AW921">
        <v>0</v>
      </c>
      <c r="AZ921">
        <v>0</v>
      </c>
      <c r="BC921">
        <v>0</v>
      </c>
      <c r="BD921" t="s">
        <v>129</v>
      </c>
      <c r="BE921" t="s">
        <v>6903</v>
      </c>
      <c r="BF921" t="s">
        <v>6904</v>
      </c>
      <c r="BO921">
        <v>0</v>
      </c>
      <c r="BP921">
        <v>0</v>
      </c>
      <c r="BQ921">
        <v>0</v>
      </c>
      <c r="BR921">
        <v>0</v>
      </c>
      <c r="BS921">
        <v>0</v>
      </c>
      <c r="BT921">
        <v>0</v>
      </c>
      <c r="BU921">
        <v>0</v>
      </c>
      <c r="BV921">
        <v>0</v>
      </c>
      <c r="BW921">
        <v>0</v>
      </c>
      <c r="BX921">
        <v>0</v>
      </c>
      <c r="BY921">
        <v>1</v>
      </c>
      <c r="BZ921">
        <v>1</v>
      </c>
      <c r="CA921">
        <v>0</v>
      </c>
      <c r="CB921">
        <v>0</v>
      </c>
      <c r="CC921">
        <v>0</v>
      </c>
      <c r="CD921">
        <v>0</v>
      </c>
      <c r="CE921">
        <v>0</v>
      </c>
      <c r="CF921">
        <v>0</v>
      </c>
      <c r="CG921">
        <v>0</v>
      </c>
      <c r="CH921">
        <v>0</v>
      </c>
      <c r="CI921">
        <v>0</v>
      </c>
      <c r="CJ921">
        <v>0</v>
      </c>
      <c r="CK921">
        <v>0</v>
      </c>
      <c r="CL921">
        <v>0</v>
      </c>
      <c r="CM921">
        <v>0</v>
      </c>
      <c r="CN921">
        <v>0</v>
      </c>
      <c r="CO921">
        <v>0</v>
      </c>
      <c r="CP921">
        <v>0</v>
      </c>
      <c r="CQ921">
        <v>0</v>
      </c>
    </row>
    <row r="922" spans="1:95" hidden="1">
      <c r="A922" t="s">
        <v>6905</v>
      </c>
      <c r="B922" t="s">
        <v>904</v>
      </c>
      <c r="C922" t="s">
        <v>826</v>
      </c>
      <c r="D922" t="s">
        <v>826</v>
      </c>
      <c r="E922" t="s">
        <v>146</v>
      </c>
      <c r="F922" t="s">
        <v>6906</v>
      </c>
      <c r="G922">
        <v>1000</v>
      </c>
      <c r="H922">
        <v>0.5</v>
      </c>
      <c r="I922">
        <f t="shared" si="14"/>
        <v>500</v>
      </c>
      <c r="J922">
        <v>48.371189000000001</v>
      </c>
      <c r="K922">
        <v>2.84</v>
      </c>
      <c r="M922" t="s">
        <v>116</v>
      </c>
      <c r="O922" t="s">
        <v>6907</v>
      </c>
      <c r="P922" t="s">
        <v>6908</v>
      </c>
      <c r="R922" t="s">
        <v>172</v>
      </c>
      <c r="S922" t="s">
        <v>6909</v>
      </c>
      <c r="T922" t="s">
        <v>699</v>
      </c>
      <c r="U922" t="s">
        <v>6910</v>
      </c>
      <c r="X922" t="s">
        <v>1007</v>
      </c>
      <c r="Y922" t="s">
        <v>175</v>
      </c>
      <c r="Z922" t="s">
        <v>123</v>
      </c>
      <c r="AA922" t="s">
        <v>164</v>
      </c>
      <c r="AC922" t="s">
        <v>112</v>
      </c>
      <c r="AD922" t="s">
        <v>175</v>
      </c>
      <c r="AE922">
        <v>0</v>
      </c>
      <c r="AH922" t="s">
        <v>1690</v>
      </c>
      <c r="AI922" t="s">
        <v>2539</v>
      </c>
      <c r="AQ922">
        <v>0</v>
      </c>
      <c r="AS922">
        <v>0</v>
      </c>
      <c r="AT922">
        <v>0</v>
      </c>
      <c r="AW922">
        <v>0</v>
      </c>
      <c r="AZ922">
        <v>0</v>
      </c>
      <c r="BC922">
        <v>0</v>
      </c>
      <c r="BO922">
        <v>0</v>
      </c>
      <c r="BP922">
        <v>0</v>
      </c>
      <c r="BQ922">
        <v>0</v>
      </c>
      <c r="BR922">
        <v>0</v>
      </c>
      <c r="BS922">
        <v>0</v>
      </c>
      <c r="BT922">
        <v>0</v>
      </c>
      <c r="BU922">
        <v>0</v>
      </c>
      <c r="BV922">
        <v>0</v>
      </c>
      <c r="BW922">
        <v>0</v>
      </c>
      <c r="BX922">
        <v>0</v>
      </c>
      <c r="BY922">
        <v>1</v>
      </c>
      <c r="BZ922">
        <v>0</v>
      </c>
      <c r="CA922">
        <v>0</v>
      </c>
      <c r="CB922">
        <v>0</v>
      </c>
      <c r="CC922">
        <v>0</v>
      </c>
      <c r="CD922">
        <v>0</v>
      </c>
      <c r="CE922">
        <v>0</v>
      </c>
      <c r="CF922">
        <v>0</v>
      </c>
      <c r="CG922">
        <v>0</v>
      </c>
      <c r="CH922">
        <v>0</v>
      </c>
      <c r="CI922">
        <v>0</v>
      </c>
      <c r="CJ922">
        <v>0</v>
      </c>
      <c r="CK922">
        <v>0</v>
      </c>
      <c r="CL922">
        <v>0</v>
      </c>
      <c r="CM922">
        <v>0</v>
      </c>
      <c r="CN922">
        <v>0</v>
      </c>
      <c r="CO922">
        <v>0</v>
      </c>
      <c r="CP922">
        <v>0</v>
      </c>
      <c r="CQ922">
        <v>0</v>
      </c>
    </row>
    <row r="923" spans="1:95" hidden="1">
      <c r="A923" t="s">
        <v>6911</v>
      </c>
      <c r="B923" t="s">
        <v>904</v>
      </c>
      <c r="C923" t="s">
        <v>826</v>
      </c>
      <c r="D923" t="s">
        <v>851</v>
      </c>
      <c r="E923" t="s">
        <v>146</v>
      </c>
      <c r="F923" t="s">
        <v>6912</v>
      </c>
      <c r="G923">
        <v>1250</v>
      </c>
      <c r="H923">
        <v>2.67</v>
      </c>
      <c r="I923">
        <f t="shared" si="14"/>
        <v>3337.5</v>
      </c>
      <c r="J923">
        <v>34.481580100000002</v>
      </c>
      <c r="K923">
        <v>126.05</v>
      </c>
      <c r="M923" t="s">
        <v>6913</v>
      </c>
      <c r="N923" t="s">
        <v>6914</v>
      </c>
      <c r="O923" t="s">
        <v>6915</v>
      </c>
      <c r="P923" t="s">
        <v>6916</v>
      </c>
      <c r="R923" t="s">
        <v>1364</v>
      </c>
      <c r="S923" t="s">
        <v>6917</v>
      </c>
      <c r="T923" t="s">
        <v>1914</v>
      </c>
      <c r="X923" t="s">
        <v>1007</v>
      </c>
      <c r="AC923" t="s">
        <v>124</v>
      </c>
      <c r="AD923" t="s">
        <v>6918</v>
      </c>
      <c r="AE923">
        <v>0</v>
      </c>
      <c r="AH923" t="s">
        <v>1977</v>
      </c>
      <c r="AI923" t="s">
        <v>5782</v>
      </c>
      <c r="AJ923" t="s">
        <v>5782</v>
      </c>
      <c r="AQ923">
        <v>0</v>
      </c>
      <c r="AS923">
        <v>0</v>
      </c>
      <c r="AT923">
        <v>0</v>
      </c>
      <c r="AW923">
        <v>0</v>
      </c>
      <c r="AZ923">
        <v>0</v>
      </c>
      <c r="BC923">
        <v>0</v>
      </c>
      <c r="BO923">
        <v>0</v>
      </c>
      <c r="BP923">
        <v>0</v>
      </c>
      <c r="BQ923">
        <v>0</v>
      </c>
      <c r="BR923">
        <v>1</v>
      </c>
      <c r="BS923">
        <v>0</v>
      </c>
      <c r="BT923">
        <v>0</v>
      </c>
      <c r="BU923">
        <v>0</v>
      </c>
      <c r="BV923">
        <v>0</v>
      </c>
      <c r="BW923">
        <v>0</v>
      </c>
      <c r="BX923">
        <v>0</v>
      </c>
      <c r="BY923">
        <v>0</v>
      </c>
      <c r="BZ923">
        <v>0</v>
      </c>
      <c r="CA923">
        <v>0</v>
      </c>
      <c r="CB923">
        <v>0</v>
      </c>
      <c r="CC923">
        <v>1</v>
      </c>
      <c r="CD923">
        <v>0</v>
      </c>
      <c r="CE923">
        <v>0</v>
      </c>
      <c r="CF923">
        <v>0</v>
      </c>
      <c r="CG923">
        <v>1</v>
      </c>
      <c r="CH923">
        <v>1</v>
      </c>
      <c r="CI923">
        <v>0</v>
      </c>
      <c r="CJ923">
        <v>0</v>
      </c>
      <c r="CK923">
        <v>0</v>
      </c>
      <c r="CL923">
        <v>0</v>
      </c>
      <c r="CM923">
        <v>0</v>
      </c>
      <c r="CN923">
        <v>0</v>
      </c>
      <c r="CO923">
        <v>0</v>
      </c>
      <c r="CP923">
        <v>0</v>
      </c>
      <c r="CQ923">
        <v>0</v>
      </c>
    </row>
    <row r="924" spans="1:95" hidden="1">
      <c r="A924" t="s">
        <v>6919</v>
      </c>
      <c r="B924" t="s">
        <v>904</v>
      </c>
      <c r="C924" t="s">
        <v>826</v>
      </c>
      <c r="D924" t="s">
        <v>826</v>
      </c>
      <c r="E924" t="s">
        <v>146</v>
      </c>
      <c r="F924" t="s">
        <v>6920</v>
      </c>
      <c r="G924">
        <v>500</v>
      </c>
      <c r="H924">
        <v>2</v>
      </c>
      <c r="I924">
        <f t="shared" si="14"/>
        <v>1000</v>
      </c>
      <c r="J924">
        <v>41.910738000000002</v>
      </c>
      <c r="K924">
        <v>-83.43</v>
      </c>
      <c r="M924" t="s">
        <v>6921</v>
      </c>
      <c r="O924" t="s">
        <v>6922</v>
      </c>
      <c r="P924" t="s">
        <v>400</v>
      </c>
      <c r="R924" t="s">
        <v>107</v>
      </c>
      <c r="S924" t="s">
        <v>6923</v>
      </c>
      <c r="U924" t="s">
        <v>6924</v>
      </c>
      <c r="X924" t="s">
        <v>403</v>
      </c>
      <c r="Y924" t="s">
        <v>6925</v>
      </c>
      <c r="Z924" t="s">
        <v>92</v>
      </c>
      <c r="AA924" t="s">
        <v>164</v>
      </c>
      <c r="AC924" t="s">
        <v>112</v>
      </c>
      <c r="AD924" t="s">
        <v>6926</v>
      </c>
      <c r="AE924">
        <v>0</v>
      </c>
      <c r="AH924" t="s">
        <v>1977</v>
      </c>
      <c r="AI924" t="s">
        <v>5389</v>
      </c>
      <c r="AJ924" t="s">
        <v>5389</v>
      </c>
      <c r="AL924" t="s">
        <v>6926</v>
      </c>
      <c r="AM924" t="s">
        <v>5389</v>
      </c>
      <c r="AQ924">
        <v>0</v>
      </c>
      <c r="AS924">
        <v>0</v>
      </c>
      <c r="AT924">
        <v>0</v>
      </c>
      <c r="AU924" t="s">
        <v>4610</v>
      </c>
      <c r="AV924" t="s">
        <v>6927</v>
      </c>
      <c r="AW924">
        <v>4995271</v>
      </c>
      <c r="AZ924">
        <v>0</v>
      </c>
      <c r="BC924">
        <v>0</v>
      </c>
      <c r="BO924">
        <v>0</v>
      </c>
      <c r="BP924">
        <v>0</v>
      </c>
      <c r="BQ924">
        <v>0</v>
      </c>
      <c r="BR924">
        <v>0</v>
      </c>
      <c r="BS924">
        <v>0</v>
      </c>
      <c r="BT924">
        <v>1</v>
      </c>
      <c r="BU924">
        <v>0</v>
      </c>
      <c r="BV924">
        <v>0</v>
      </c>
      <c r="BW924">
        <v>0</v>
      </c>
      <c r="BX924">
        <v>0</v>
      </c>
      <c r="BY924">
        <v>0</v>
      </c>
      <c r="BZ924">
        <v>0</v>
      </c>
      <c r="CA924">
        <v>1</v>
      </c>
      <c r="CB924">
        <v>0</v>
      </c>
      <c r="CC924">
        <v>0</v>
      </c>
      <c r="CD924">
        <v>1</v>
      </c>
      <c r="CE924">
        <v>0</v>
      </c>
      <c r="CF924">
        <v>0</v>
      </c>
      <c r="CG924">
        <v>1</v>
      </c>
      <c r="CH924">
        <v>0</v>
      </c>
      <c r="CI924">
        <v>0</v>
      </c>
      <c r="CJ924">
        <v>0</v>
      </c>
      <c r="CK924">
        <v>0</v>
      </c>
      <c r="CL924">
        <v>0</v>
      </c>
      <c r="CM924">
        <v>0</v>
      </c>
      <c r="CN924">
        <v>0</v>
      </c>
      <c r="CO924">
        <v>0</v>
      </c>
      <c r="CP924">
        <v>0</v>
      </c>
      <c r="CQ924">
        <v>0</v>
      </c>
    </row>
    <row r="925" spans="1:95" hidden="1">
      <c r="A925" t="s">
        <v>6928</v>
      </c>
      <c r="B925" t="s">
        <v>904</v>
      </c>
      <c r="C925" t="s">
        <v>1022</v>
      </c>
      <c r="D925" t="s">
        <v>1349</v>
      </c>
      <c r="E925" t="s">
        <v>146</v>
      </c>
      <c r="F925" t="s">
        <v>6929</v>
      </c>
      <c r="G925">
        <v>1000</v>
      </c>
      <c r="H925">
        <v>7.2</v>
      </c>
      <c r="I925">
        <f t="shared" si="14"/>
        <v>7200</v>
      </c>
      <c r="J925">
        <v>33.339791300000002</v>
      </c>
      <c r="K925">
        <v>-118.31</v>
      </c>
      <c r="M925" t="s">
        <v>6930</v>
      </c>
      <c r="N925" t="s">
        <v>6931</v>
      </c>
      <c r="O925" t="s">
        <v>6932</v>
      </c>
      <c r="P925" t="s">
        <v>214</v>
      </c>
      <c r="Q925">
        <v>90704</v>
      </c>
      <c r="R925" t="s">
        <v>107</v>
      </c>
      <c r="S925" t="s">
        <v>6933</v>
      </c>
      <c r="U925" t="s">
        <v>6934</v>
      </c>
      <c r="V925" t="s">
        <v>2053</v>
      </c>
      <c r="X925" t="s">
        <v>218</v>
      </c>
      <c r="Y925" t="s">
        <v>322</v>
      </c>
      <c r="Z925" t="s">
        <v>92</v>
      </c>
      <c r="AA925" t="s">
        <v>518</v>
      </c>
      <c r="AC925" t="s">
        <v>112</v>
      </c>
      <c r="AD925" t="s">
        <v>322</v>
      </c>
      <c r="AE925">
        <v>100</v>
      </c>
      <c r="AH925" t="s">
        <v>1967</v>
      </c>
      <c r="AI925" t="s">
        <v>5389</v>
      </c>
      <c r="AJ925" t="s">
        <v>5389</v>
      </c>
      <c r="AM925" t="s">
        <v>5389</v>
      </c>
      <c r="AQ925">
        <v>0</v>
      </c>
      <c r="AR925" t="s">
        <v>6935</v>
      </c>
      <c r="AS925">
        <v>6108000</v>
      </c>
      <c r="AT925">
        <v>0</v>
      </c>
      <c r="AW925">
        <v>0</v>
      </c>
      <c r="AZ925">
        <v>0</v>
      </c>
      <c r="BC925">
        <v>0</v>
      </c>
      <c r="BO925">
        <v>0</v>
      </c>
      <c r="BP925">
        <v>0</v>
      </c>
      <c r="BQ925">
        <v>0</v>
      </c>
      <c r="BR925">
        <v>0</v>
      </c>
      <c r="BS925">
        <v>1</v>
      </c>
      <c r="BT925">
        <v>0</v>
      </c>
      <c r="BU925">
        <v>0</v>
      </c>
      <c r="BV925">
        <v>0</v>
      </c>
      <c r="BW925">
        <v>0</v>
      </c>
      <c r="BX925">
        <v>1</v>
      </c>
      <c r="BY925">
        <v>0</v>
      </c>
      <c r="BZ925">
        <v>1</v>
      </c>
      <c r="CA925">
        <v>0</v>
      </c>
      <c r="CB925">
        <v>1</v>
      </c>
      <c r="CC925">
        <v>0</v>
      </c>
      <c r="CD925">
        <v>0</v>
      </c>
      <c r="CE925">
        <v>0</v>
      </c>
      <c r="CF925">
        <v>0</v>
      </c>
      <c r="CG925">
        <v>0</v>
      </c>
      <c r="CH925">
        <v>0</v>
      </c>
      <c r="CI925">
        <v>0</v>
      </c>
      <c r="CJ925">
        <v>1</v>
      </c>
      <c r="CK925">
        <v>0</v>
      </c>
      <c r="CL925">
        <v>0</v>
      </c>
      <c r="CM925">
        <v>0</v>
      </c>
      <c r="CN925">
        <v>0</v>
      </c>
      <c r="CO925">
        <v>0</v>
      </c>
      <c r="CP925">
        <v>0</v>
      </c>
      <c r="CQ925">
        <v>0</v>
      </c>
    </row>
    <row r="926" spans="1:95" hidden="1">
      <c r="A926" t="s">
        <v>6936</v>
      </c>
      <c r="B926" t="s">
        <v>904</v>
      </c>
      <c r="C926" t="s">
        <v>1022</v>
      </c>
      <c r="D926" t="s">
        <v>1800</v>
      </c>
      <c r="E926" t="s">
        <v>146</v>
      </c>
      <c r="F926" t="s">
        <v>6937</v>
      </c>
      <c r="G926">
        <v>1000</v>
      </c>
      <c r="H926">
        <v>2</v>
      </c>
      <c r="I926">
        <f t="shared" si="14"/>
        <v>2000</v>
      </c>
      <c r="J926">
        <v>47.055644999999998</v>
      </c>
      <c r="K926">
        <v>-64</v>
      </c>
      <c r="M926" t="s">
        <v>679</v>
      </c>
      <c r="N926" t="s">
        <v>6938</v>
      </c>
      <c r="O926" t="s">
        <v>6939</v>
      </c>
      <c r="P926" t="s">
        <v>6940</v>
      </c>
      <c r="Q926" t="s">
        <v>6941</v>
      </c>
      <c r="R926" t="s">
        <v>195</v>
      </c>
      <c r="S926" t="s">
        <v>6942</v>
      </c>
      <c r="T926" t="s">
        <v>6943</v>
      </c>
      <c r="U926" t="s">
        <v>1880</v>
      </c>
      <c r="V926" t="s">
        <v>528</v>
      </c>
      <c r="X926" t="s">
        <v>1007</v>
      </c>
      <c r="Y926" t="s">
        <v>6944</v>
      </c>
      <c r="Z926" t="s">
        <v>92</v>
      </c>
      <c r="AA926" t="s">
        <v>164</v>
      </c>
      <c r="AB926" t="s">
        <v>490</v>
      </c>
      <c r="AC926" t="s">
        <v>124</v>
      </c>
      <c r="AD926" t="s">
        <v>6945</v>
      </c>
      <c r="AE926">
        <v>0</v>
      </c>
      <c r="AH926" t="s">
        <v>5469</v>
      </c>
      <c r="AI926" t="s">
        <v>5389</v>
      </c>
      <c r="AJ926" t="s">
        <v>5389</v>
      </c>
      <c r="AL926" t="s">
        <v>5389</v>
      </c>
      <c r="AP926" t="s">
        <v>6946</v>
      </c>
      <c r="AQ926">
        <v>15</v>
      </c>
      <c r="AS926">
        <v>3000000</v>
      </c>
      <c r="AT926">
        <v>0</v>
      </c>
      <c r="AU926" t="s">
        <v>234</v>
      </c>
      <c r="AV926" t="s">
        <v>6858</v>
      </c>
      <c r="AW926">
        <v>1500000</v>
      </c>
      <c r="AZ926">
        <v>0</v>
      </c>
      <c r="BC926">
        <v>0</v>
      </c>
      <c r="BD926" t="s">
        <v>6945</v>
      </c>
      <c r="BF926" t="s">
        <v>6947</v>
      </c>
      <c r="BO926">
        <v>0</v>
      </c>
      <c r="BP926">
        <v>0</v>
      </c>
      <c r="BQ926">
        <v>0</v>
      </c>
      <c r="BR926">
        <v>0</v>
      </c>
      <c r="BS926">
        <v>0</v>
      </c>
      <c r="BT926">
        <v>0</v>
      </c>
      <c r="BU926">
        <v>0</v>
      </c>
      <c r="BV926">
        <v>0</v>
      </c>
      <c r="BW926">
        <v>0</v>
      </c>
      <c r="BX926">
        <v>0</v>
      </c>
      <c r="BY926">
        <v>0</v>
      </c>
      <c r="BZ926">
        <v>0</v>
      </c>
      <c r="CA926">
        <v>0</v>
      </c>
      <c r="CB926">
        <v>0</v>
      </c>
      <c r="CC926">
        <v>0</v>
      </c>
      <c r="CD926">
        <v>0</v>
      </c>
      <c r="CE926">
        <v>0</v>
      </c>
      <c r="CF926">
        <v>0</v>
      </c>
      <c r="CG926">
        <v>1</v>
      </c>
      <c r="CH926">
        <v>1</v>
      </c>
      <c r="CI926">
        <v>0</v>
      </c>
      <c r="CJ926">
        <v>0</v>
      </c>
      <c r="CK926">
        <v>0</v>
      </c>
      <c r="CL926">
        <v>0</v>
      </c>
      <c r="CM926">
        <v>0</v>
      </c>
      <c r="CN926">
        <v>0</v>
      </c>
      <c r="CO926">
        <v>0</v>
      </c>
      <c r="CP926">
        <v>0</v>
      </c>
      <c r="CQ926">
        <v>0</v>
      </c>
    </row>
    <row r="927" spans="1:95" hidden="1">
      <c r="A927" t="s">
        <v>6948</v>
      </c>
      <c r="B927" t="s">
        <v>904</v>
      </c>
      <c r="C927" t="s">
        <v>826</v>
      </c>
      <c r="D927" t="s">
        <v>826</v>
      </c>
      <c r="E927" t="s">
        <v>146</v>
      </c>
      <c r="F927" t="s">
        <v>6949</v>
      </c>
      <c r="G927">
        <v>1000</v>
      </c>
      <c r="H927">
        <v>2.2999999999999998</v>
      </c>
      <c r="I927">
        <f t="shared" si="14"/>
        <v>2300</v>
      </c>
      <c r="J927">
        <v>33.0786552</v>
      </c>
      <c r="K927">
        <v>-116.6</v>
      </c>
      <c r="M927" t="s">
        <v>1894</v>
      </c>
      <c r="O927" t="s">
        <v>6950</v>
      </c>
      <c r="P927" t="s">
        <v>214</v>
      </c>
      <c r="Q927">
        <v>92036</v>
      </c>
      <c r="R927" t="s">
        <v>107</v>
      </c>
      <c r="S927" t="s">
        <v>1879</v>
      </c>
      <c r="T927" t="s">
        <v>1880</v>
      </c>
      <c r="U927" t="s">
        <v>1672</v>
      </c>
      <c r="V927" t="s">
        <v>1166</v>
      </c>
      <c r="X927" t="s">
        <v>218</v>
      </c>
      <c r="Y927" t="s">
        <v>3861</v>
      </c>
      <c r="Z927" t="s">
        <v>92</v>
      </c>
      <c r="AA927" t="s">
        <v>518</v>
      </c>
      <c r="AC927" t="s">
        <v>112</v>
      </c>
      <c r="AD927" t="s">
        <v>1881</v>
      </c>
      <c r="AE927">
        <v>100</v>
      </c>
      <c r="AH927" t="s">
        <v>1977</v>
      </c>
      <c r="AI927" t="s">
        <v>5389</v>
      </c>
      <c r="AJ927" t="s">
        <v>5389</v>
      </c>
      <c r="AK927" t="s">
        <v>1881</v>
      </c>
      <c r="AQ927">
        <v>15</v>
      </c>
      <c r="AS927">
        <v>0</v>
      </c>
      <c r="AT927">
        <v>0</v>
      </c>
      <c r="AW927">
        <v>0</v>
      </c>
      <c r="AZ927">
        <v>0</v>
      </c>
      <c r="BC927">
        <v>0</v>
      </c>
      <c r="BO927">
        <v>0</v>
      </c>
      <c r="BP927">
        <v>0</v>
      </c>
      <c r="BQ927">
        <v>0</v>
      </c>
      <c r="BR927">
        <v>0</v>
      </c>
      <c r="BS927">
        <v>0</v>
      </c>
      <c r="BT927">
        <v>0</v>
      </c>
      <c r="BU927">
        <v>0</v>
      </c>
      <c r="BV927">
        <v>0</v>
      </c>
      <c r="BW927">
        <v>0</v>
      </c>
      <c r="BX927">
        <v>0</v>
      </c>
      <c r="BY927">
        <v>0</v>
      </c>
      <c r="BZ927">
        <v>0</v>
      </c>
      <c r="CA927">
        <v>0</v>
      </c>
      <c r="CB927">
        <v>0</v>
      </c>
      <c r="CC927">
        <v>1</v>
      </c>
      <c r="CD927">
        <v>0</v>
      </c>
      <c r="CE927">
        <v>0</v>
      </c>
      <c r="CF927">
        <v>0</v>
      </c>
      <c r="CG927">
        <v>0</v>
      </c>
      <c r="CH927">
        <v>0</v>
      </c>
      <c r="CI927">
        <v>0</v>
      </c>
      <c r="CJ927">
        <v>1</v>
      </c>
      <c r="CK927">
        <v>0</v>
      </c>
      <c r="CL927">
        <v>0</v>
      </c>
      <c r="CM927">
        <v>0</v>
      </c>
      <c r="CN927">
        <v>0</v>
      </c>
      <c r="CO927">
        <v>0</v>
      </c>
      <c r="CP927">
        <v>0</v>
      </c>
      <c r="CQ927">
        <v>0</v>
      </c>
    </row>
    <row r="928" spans="1:95" hidden="1">
      <c r="A928" t="s">
        <v>6951</v>
      </c>
      <c r="B928" t="s">
        <v>4170</v>
      </c>
      <c r="C928" t="s">
        <v>4170</v>
      </c>
      <c r="D928" t="s">
        <v>4170</v>
      </c>
      <c r="E928" t="s">
        <v>146</v>
      </c>
      <c r="F928" t="s">
        <v>6952</v>
      </c>
      <c r="G928">
        <v>320</v>
      </c>
      <c r="H928">
        <v>24</v>
      </c>
      <c r="I928">
        <f t="shared" si="14"/>
        <v>7680</v>
      </c>
      <c r="J928">
        <v>50.117075700000001</v>
      </c>
      <c r="K928">
        <v>8.74</v>
      </c>
      <c r="M928" t="s">
        <v>87</v>
      </c>
      <c r="N928" t="s">
        <v>6953</v>
      </c>
      <c r="O928" t="s">
        <v>6954</v>
      </c>
      <c r="P928" t="s">
        <v>6102</v>
      </c>
      <c r="Q928">
        <v>60314</v>
      </c>
      <c r="R928" t="s">
        <v>303</v>
      </c>
      <c r="S928" t="s">
        <v>6955</v>
      </c>
      <c r="U928" t="s">
        <v>6956</v>
      </c>
      <c r="V928" t="s">
        <v>6957</v>
      </c>
      <c r="X928" t="s">
        <v>1007</v>
      </c>
      <c r="Y928" t="s">
        <v>6958</v>
      </c>
      <c r="Z928" t="s">
        <v>92</v>
      </c>
      <c r="AA928" t="s">
        <v>164</v>
      </c>
      <c r="AB928" t="s">
        <v>6959</v>
      </c>
      <c r="AC928" t="s">
        <v>112</v>
      </c>
      <c r="AD928" t="s">
        <v>6960</v>
      </c>
      <c r="AE928">
        <v>0</v>
      </c>
      <c r="AH928" t="s">
        <v>6961</v>
      </c>
      <c r="AI928" t="s">
        <v>6962</v>
      </c>
      <c r="AJ928" t="s">
        <v>6963</v>
      </c>
      <c r="AK928" t="s">
        <v>6963</v>
      </c>
      <c r="AL928" t="s">
        <v>6961</v>
      </c>
      <c r="AQ928">
        <v>3</v>
      </c>
      <c r="AR928" t="s">
        <v>6964</v>
      </c>
      <c r="AS928">
        <v>2000000</v>
      </c>
      <c r="AT928">
        <v>0</v>
      </c>
      <c r="AU928" t="s">
        <v>187</v>
      </c>
      <c r="AW928">
        <v>0</v>
      </c>
      <c r="AX928" t="s">
        <v>705</v>
      </c>
      <c r="AZ928">
        <v>0</v>
      </c>
      <c r="BC928">
        <v>0</v>
      </c>
      <c r="BD928" t="s">
        <v>6965</v>
      </c>
      <c r="BF928" t="s">
        <v>6966</v>
      </c>
      <c r="BO928">
        <v>0</v>
      </c>
      <c r="BP928">
        <v>0</v>
      </c>
      <c r="BQ928">
        <v>0</v>
      </c>
      <c r="BR928">
        <v>0</v>
      </c>
      <c r="BS928">
        <v>0</v>
      </c>
      <c r="BT928">
        <v>0</v>
      </c>
      <c r="BU928">
        <v>0</v>
      </c>
      <c r="BV928">
        <v>0</v>
      </c>
      <c r="BW928">
        <v>0</v>
      </c>
      <c r="BX928">
        <v>0</v>
      </c>
      <c r="BY928">
        <v>1</v>
      </c>
      <c r="BZ928">
        <v>0</v>
      </c>
      <c r="CA928">
        <v>0</v>
      </c>
      <c r="CB928">
        <v>0</v>
      </c>
      <c r="CC928">
        <v>0</v>
      </c>
      <c r="CD928">
        <v>0</v>
      </c>
      <c r="CE928">
        <v>0</v>
      </c>
      <c r="CF928">
        <v>0</v>
      </c>
      <c r="CG928">
        <v>0</v>
      </c>
      <c r="CH928">
        <v>1</v>
      </c>
      <c r="CI928">
        <v>0</v>
      </c>
      <c r="CJ928">
        <v>0</v>
      </c>
      <c r="CK928">
        <v>0</v>
      </c>
      <c r="CL928">
        <v>0</v>
      </c>
      <c r="CM928">
        <v>0</v>
      </c>
      <c r="CN928">
        <v>0</v>
      </c>
      <c r="CO928">
        <v>0</v>
      </c>
      <c r="CP928">
        <v>0</v>
      </c>
      <c r="CQ928">
        <v>0</v>
      </c>
    </row>
    <row r="929" spans="1:95" hidden="1">
      <c r="A929" t="s">
        <v>6967</v>
      </c>
      <c r="B929" t="s">
        <v>904</v>
      </c>
      <c r="C929" t="s">
        <v>826</v>
      </c>
      <c r="D929" t="s">
        <v>1538</v>
      </c>
      <c r="E929" t="s">
        <v>146</v>
      </c>
      <c r="F929" t="s">
        <v>6968</v>
      </c>
      <c r="G929">
        <v>4000</v>
      </c>
      <c r="H929">
        <v>0.65</v>
      </c>
      <c r="I929">
        <f t="shared" si="14"/>
        <v>2600</v>
      </c>
      <c r="J929">
        <v>40.261108999999998</v>
      </c>
      <c r="K929">
        <v>-82.83</v>
      </c>
      <c r="M929" t="s">
        <v>116</v>
      </c>
      <c r="N929" t="s">
        <v>6969</v>
      </c>
      <c r="O929" t="s">
        <v>6970</v>
      </c>
      <c r="P929" t="s">
        <v>1623</v>
      </c>
      <c r="Q929">
        <v>43074</v>
      </c>
      <c r="R929" t="s">
        <v>107</v>
      </c>
      <c r="S929" t="s">
        <v>6971</v>
      </c>
      <c r="T929" t="s">
        <v>6972</v>
      </c>
      <c r="U929" t="s">
        <v>6973</v>
      </c>
      <c r="X929" t="s">
        <v>376</v>
      </c>
      <c r="Y929" t="s">
        <v>6974</v>
      </c>
      <c r="Z929" t="s">
        <v>92</v>
      </c>
      <c r="AA929" t="s">
        <v>518</v>
      </c>
      <c r="AC929" t="s">
        <v>95</v>
      </c>
      <c r="AD929" t="s">
        <v>6975</v>
      </c>
      <c r="AE929">
        <v>0</v>
      </c>
      <c r="AH929" t="s">
        <v>4735</v>
      </c>
      <c r="AK929" t="s">
        <v>6976</v>
      </c>
      <c r="AL929" t="s">
        <v>6977</v>
      </c>
      <c r="AM929" t="s">
        <v>6978</v>
      </c>
      <c r="AQ929">
        <v>0</v>
      </c>
      <c r="AS929">
        <v>0</v>
      </c>
      <c r="AT929">
        <v>0</v>
      </c>
      <c r="AU929" t="s">
        <v>187</v>
      </c>
      <c r="AW929">
        <v>0</v>
      </c>
      <c r="AZ929">
        <v>0</v>
      </c>
      <c r="BC929">
        <v>0</v>
      </c>
      <c r="BO929">
        <v>0</v>
      </c>
      <c r="BP929">
        <v>0</v>
      </c>
      <c r="BQ929">
        <v>0</v>
      </c>
      <c r="BR929">
        <v>0</v>
      </c>
      <c r="BS929">
        <v>0</v>
      </c>
      <c r="BT929">
        <v>0</v>
      </c>
      <c r="BU929">
        <v>0</v>
      </c>
      <c r="BV929">
        <v>0</v>
      </c>
      <c r="BW929">
        <v>0</v>
      </c>
      <c r="BX929">
        <v>0</v>
      </c>
      <c r="BY929">
        <v>1</v>
      </c>
      <c r="BZ929">
        <v>0</v>
      </c>
      <c r="CA929">
        <v>0</v>
      </c>
      <c r="CB929">
        <v>0</v>
      </c>
      <c r="CC929">
        <v>0</v>
      </c>
      <c r="CD929">
        <v>0</v>
      </c>
      <c r="CE929">
        <v>0</v>
      </c>
      <c r="CF929">
        <v>0</v>
      </c>
      <c r="CG929">
        <v>0</v>
      </c>
      <c r="CH929">
        <v>0</v>
      </c>
      <c r="CI929">
        <v>0</v>
      </c>
      <c r="CJ929">
        <v>0</v>
      </c>
      <c r="CK929">
        <v>0</v>
      </c>
      <c r="CL929">
        <v>0</v>
      </c>
      <c r="CM929">
        <v>0</v>
      </c>
      <c r="CN929">
        <v>0</v>
      </c>
      <c r="CO929">
        <v>0</v>
      </c>
      <c r="CP929">
        <v>0</v>
      </c>
      <c r="CQ929">
        <v>0</v>
      </c>
    </row>
    <row r="930" spans="1:95" hidden="1">
      <c r="A930" t="s">
        <v>6979</v>
      </c>
      <c r="B930" t="s">
        <v>904</v>
      </c>
      <c r="C930" t="s">
        <v>826</v>
      </c>
      <c r="D930" t="s">
        <v>826</v>
      </c>
      <c r="E930" t="s">
        <v>146</v>
      </c>
      <c r="F930" t="s">
        <v>6980</v>
      </c>
      <c r="G930">
        <v>900</v>
      </c>
      <c r="H930">
        <v>0.5</v>
      </c>
      <c r="I930">
        <f t="shared" si="14"/>
        <v>450</v>
      </c>
      <c r="J930">
        <v>40</v>
      </c>
      <c r="K930">
        <v>-75</v>
      </c>
      <c r="M930" t="s">
        <v>6981</v>
      </c>
      <c r="N930" t="s">
        <v>6982</v>
      </c>
      <c r="O930" t="s">
        <v>3833</v>
      </c>
      <c r="P930" t="s">
        <v>763</v>
      </c>
      <c r="Q930">
        <v>19124</v>
      </c>
      <c r="R930" t="s">
        <v>107</v>
      </c>
      <c r="S930" t="s">
        <v>6983</v>
      </c>
      <c r="U930" t="s">
        <v>6984</v>
      </c>
      <c r="V930" t="s">
        <v>2564</v>
      </c>
      <c r="X930" t="s">
        <v>376</v>
      </c>
      <c r="Y930" t="s">
        <v>3836</v>
      </c>
      <c r="Z930" t="s">
        <v>599</v>
      </c>
      <c r="AC930" t="s">
        <v>124</v>
      </c>
      <c r="AD930" t="s">
        <v>6985</v>
      </c>
      <c r="AE930">
        <v>100</v>
      </c>
      <c r="AH930" t="s">
        <v>6986</v>
      </c>
      <c r="AI930" t="s">
        <v>6987</v>
      </c>
      <c r="AJ930" t="s">
        <v>6987</v>
      </c>
      <c r="AK930" t="s">
        <v>6985</v>
      </c>
      <c r="AL930" t="s">
        <v>6988</v>
      </c>
      <c r="AQ930">
        <v>20</v>
      </c>
      <c r="AR930" t="s">
        <v>1007</v>
      </c>
      <c r="AS930">
        <v>1800000</v>
      </c>
      <c r="AT930">
        <v>0</v>
      </c>
      <c r="AU930" t="s">
        <v>4610</v>
      </c>
      <c r="AV930" t="s">
        <v>6989</v>
      </c>
      <c r="AW930">
        <v>1440000</v>
      </c>
      <c r="AX930" t="s">
        <v>800</v>
      </c>
      <c r="AZ930">
        <v>0</v>
      </c>
      <c r="BC930">
        <v>0</v>
      </c>
      <c r="BO930">
        <v>0</v>
      </c>
      <c r="BP930">
        <v>0</v>
      </c>
      <c r="BQ930">
        <v>0</v>
      </c>
      <c r="BR930">
        <v>0</v>
      </c>
      <c r="BS930">
        <v>0</v>
      </c>
      <c r="BT930">
        <v>0</v>
      </c>
      <c r="BU930">
        <v>0</v>
      </c>
      <c r="BV930">
        <v>0</v>
      </c>
      <c r="BW930">
        <v>0</v>
      </c>
      <c r="BX930">
        <v>0</v>
      </c>
      <c r="BY930">
        <v>1</v>
      </c>
      <c r="BZ930">
        <v>0</v>
      </c>
      <c r="CA930">
        <v>0</v>
      </c>
      <c r="CB930">
        <v>0</v>
      </c>
      <c r="CC930">
        <v>0</v>
      </c>
      <c r="CD930">
        <v>0</v>
      </c>
      <c r="CE930">
        <v>1</v>
      </c>
      <c r="CF930">
        <v>0</v>
      </c>
      <c r="CG930">
        <v>0</v>
      </c>
      <c r="CH930">
        <v>0</v>
      </c>
      <c r="CI930">
        <v>0</v>
      </c>
      <c r="CJ930">
        <v>0</v>
      </c>
      <c r="CK930">
        <v>0</v>
      </c>
      <c r="CL930">
        <v>0</v>
      </c>
      <c r="CM930">
        <v>0</v>
      </c>
      <c r="CN930">
        <v>0</v>
      </c>
      <c r="CO930">
        <v>0</v>
      </c>
      <c r="CP930">
        <v>1</v>
      </c>
      <c r="CQ930">
        <v>1</v>
      </c>
    </row>
    <row r="931" spans="1:95" hidden="1">
      <c r="A931" t="s">
        <v>6990</v>
      </c>
      <c r="B931" t="s">
        <v>904</v>
      </c>
      <c r="C931" t="s">
        <v>905</v>
      </c>
      <c r="D931" t="s">
        <v>905</v>
      </c>
      <c r="E931" t="s">
        <v>146</v>
      </c>
      <c r="F931" t="s">
        <v>6394</v>
      </c>
      <c r="G931">
        <v>2000</v>
      </c>
      <c r="H931">
        <v>1.2</v>
      </c>
      <c r="I931">
        <f t="shared" si="14"/>
        <v>2400</v>
      </c>
      <c r="J931">
        <v>43.619416000000001</v>
      </c>
      <c r="K931">
        <v>-72.95</v>
      </c>
      <c r="M931" t="s">
        <v>6991</v>
      </c>
      <c r="O931" t="s">
        <v>2853</v>
      </c>
      <c r="P931" t="s">
        <v>1707</v>
      </c>
      <c r="R931" t="s">
        <v>107</v>
      </c>
      <c r="S931" t="s">
        <v>6396</v>
      </c>
      <c r="T931" t="s">
        <v>6397</v>
      </c>
      <c r="U931" t="s">
        <v>4634</v>
      </c>
      <c r="V931" t="s">
        <v>6397</v>
      </c>
      <c r="X931" t="s">
        <v>394</v>
      </c>
      <c r="Y931" t="s">
        <v>2856</v>
      </c>
      <c r="Z931" t="s">
        <v>599</v>
      </c>
      <c r="AA931" t="s">
        <v>164</v>
      </c>
      <c r="AB931" t="s">
        <v>6398</v>
      </c>
      <c r="AC931" t="s">
        <v>112</v>
      </c>
      <c r="AD931" t="s">
        <v>2856</v>
      </c>
      <c r="AE931">
        <v>0</v>
      </c>
      <c r="AH931" t="s">
        <v>6992</v>
      </c>
      <c r="AI931" t="s">
        <v>6399</v>
      </c>
      <c r="AJ931" t="s">
        <v>6399</v>
      </c>
      <c r="AL931" t="s">
        <v>6400</v>
      </c>
      <c r="AQ931">
        <v>0</v>
      </c>
      <c r="AS931">
        <v>2500000</v>
      </c>
      <c r="AT931">
        <v>0</v>
      </c>
      <c r="AU931" t="s">
        <v>248</v>
      </c>
      <c r="AV931" t="s">
        <v>6401</v>
      </c>
      <c r="AW931">
        <v>0</v>
      </c>
      <c r="AX931" t="s">
        <v>4610</v>
      </c>
      <c r="AY931" t="s">
        <v>6402</v>
      </c>
      <c r="AZ931">
        <v>0</v>
      </c>
      <c r="BA931" t="s">
        <v>187</v>
      </c>
      <c r="BB931" t="s">
        <v>2856</v>
      </c>
      <c r="BC931">
        <v>0</v>
      </c>
      <c r="BO931">
        <v>0</v>
      </c>
      <c r="BP931">
        <v>0</v>
      </c>
      <c r="BQ931">
        <v>0</v>
      </c>
      <c r="BR931">
        <v>0</v>
      </c>
      <c r="BS931">
        <v>0</v>
      </c>
      <c r="BT931">
        <v>1</v>
      </c>
      <c r="BU931">
        <v>0</v>
      </c>
      <c r="BV931">
        <v>0</v>
      </c>
      <c r="BW931">
        <v>0</v>
      </c>
      <c r="BX931">
        <v>0</v>
      </c>
      <c r="BY931">
        <v>0</v>
      </c>
      <c r="BZ931">
        <v>0</v>
      </c>
      <c r="CA931">
        <v>0</v>
      </c>
      <c r="CB931">
        <v>0</v>
      </c>
      <c r="CC931">
        <v>1</v>
      </c>
      <c r="CD931">
        <v>0</v>
      </c>
      <c r="CE931">
        <v>1</v>
      </c>
      <c r="CF931">
        <v>0</v>
      </c>
      <c r="CG931">
        <v>1</v>
      </c>
      <c r="CH931">
        <v>0</v>
      </c>
      <c r="CI931">
        <v>1</v>
      </c>
      <c r="CJ931">
        <v>0</v>
      </c>
      <c r="CK931">
        <v>0</v>
      </c>
      <c r="CL931">
        <v>0</v>
      </c>
      <c r="CM931">
        <v>0</v>
      </c>
      <c r="CN931">
        <v>0</v>
      </c>
      <c r="CO931">
        <v>0</v>
      </c>
      <c r="CP931">
        <v>0</v>
      </c>
      <c r="CQ931">
        <v>0</v>
      </c>
    </row>
    <row r="932" spans="1:95" hidden="1">
      <c r="A932" t="s">
        <v>6993</v>
      </c>
      <c r="B932" t="s">
        <v>4170</v>
      </c>
      <c r="C932" t="s">
        <v>4170</v>
      </c>
      <c r="D932" t="s">
        <v>4170</v>
      </c>
      <c r="E932" t="s">
        <v>146</v>
      </c>
      <c r="F932" t="s">
        <v>6994</v>
      </c>
      <c r="G932">
        <v>150</v>
      </c>
      <c r="H932">
        <v>0</v>
      </c>
      <c r="I932">
        <f t="shared" si="14"/>
        <v>0</v>
      </c>
      <c r="J932">
        <v>41.907530399999999</v>
      </c>
      <c r="K932">
        <v>8.66</v>
      </c>
      <c r="M932" t="s">
        <v>1970</v>
      </c>
      <c r="N932" t="s">
        <v>6995</v>
      </c>
      <c r="O932" t="s">
        <v>6996</v>
      </c>
      <c r="P932" t="s">
        <v>6997</v>
      </c>
      <c r="Q932">
        <v>20000</v>
      </c>
      <c r="R932" t="s">
        <v>172</v>
      </c>
      <c r="S932" t="s">
        <v>6998</v>
      </c>
      <c r="U932" t="s">
        <v>618</v>
      </c>
      <c r="X932" t="s">
        <v>1007</v>
      </c>
      <c r="AB932" t="s">
        <v>6999</v>
      </c>
      <c r="AC932" t="s">
        <v>124</v>
      </c>
      <c r="AD932" t="s">
        <v>7000</v>
      </c>
      <c r="AE932">
        <v>0</v>
      </c>
      <c r="AH932" t="s">
        <v>7001</v>
      </c>
      <c r="AI932" t="s">
        <v>7001</v>
      </c>
      <c r="AJ932" t="s">
        <v>7001</v>
      </c>
      <c r="AK932" t="s">
        <v>7002</v>
      </c>
      <c r="AL932" t="s">
        <v>7003</v>
      </c>
      <c r="AQ932">
        <v>0</v>
      </c>
      <c r="AR932" t="s">
        <v>1007</v>
      </c>
      <c r="AS932">
        <v>28770000</v>
      </c>
      <c r="AT932">
        <v>0</v>
      </c>
      <c r="AU932" t="s">
        <v>7004</v>
      </c>
      <c r="AW932">
        <v>6302000</v>
      </c>
      <c r="AX932" t="s">
        <v>7005</v>
      </c>
      <c r="AZ932">
        <v>4110000</v>
      </c>
      <c r="BA932" t="s">
        <v>3012</v>
      </c>
      <c r="BC932">
        <v>10138000</v>
      </c>
      <c r="BD932" t="s">
        <v>7006</v>
      </c>
      <c r="BE932" t="s">
        <v>7007</v>
      </c>
      <c r="BF932" t="s">
        <v>7008</v>
      </c>
      <c r="BO932">
        <v>0</v>
      </c>
      <c r="BP932">
        <v>0</v>
      </c>
      <c r="BQ932">
        <v>0</v>
      </c>
      <c r="BR932">
        <v>0</v>
      </c>
      <c r="BS932">
        <v>0</v>
      </c>
      <c r="BT932">
        <v>1</v>
      </c>
      <c r="BU932">
        <v>0</v>
      </c>
      <c r="BV932">
        <v>0</v>
      </c>
      <c r="BW932">
        <v>0</v>
      </c>
      <c r="BX932">
        <v>0</v>
      </c>
      <c r="BY932">
        <v>0</v>
      </c>
      <c r="BZ932">
        <v>0</v>
      </c>
      <c r="CA932">
        <v>0</v>
      </c>
      <c r="CB932">
        <v>0</v>
      </c>
      <c r="CC932">
        <v>0</v>
      </c>
      <c r="CD932">
        <v>0</v>
      </c>
      <c r="CE932">
        <v>1</v>
      </c>
      <c r="CF932">
        <v>0</v>
      </c>
      <c r="CG932">
        <v>1</v>
      </c>
      <c r="CH932">
        <v>0</v>
      </c>
      <c r="CI932">
        <v>0</v>
      </c>
      <c r="CJ932">
        <v>0</v>
      </c>
      <c r="CK932">
        <v>0</v>
      </c>
      <c r="CL932">
        <v>0</v>
      </c>
      <c r="CM932">
        <v>0</v>
      </c>
      <c r="CN932">
        <v>0</v>
      </c>
      <c r="CO932">
        <v>0</v>
      </c>
      <c r="CP932">
        <v>0</v>
      </c>
      <c r="CQ932">
        <v>0</v>
      </c>
    </row>
    <row r="933" spans="1:95" hidden="1">
      <c r="A933" t="s">
        <v>7009</v>
      </c>
      <c r="B933" t="s">
        <v>999</v>
      </c>
      <c r="C933" t="s">
        <v>5300</v>
      </c>
      <c r="D933" t="s">
        <v>5300</v>
      </c>
      <c r="E933" t="s">
        <v>146</v>
      </c>
      <c r="F933" t="s">
        <v>7010</v>
      </c>
      <c r="G933">
        <v>1400</v>
      </c>
      <c r="H933">
        <v>0</v>
      </c>
      <c r="I933">
        <f t="shared" si="14"/>
        <v>0</v>
      </c>
      <c r="J933">
        <v>34.963500000000003</v>
      </c>
      <c r="K933">
        <v>-106.51</v>
      </c>
      <c r="M933" t="s">
        <v>908</v>
      </c>
      <c r="N933" t="s">
        <v>7011</v>
      </c>
      <c r="O933" t="s">
        <v>7012</v>
      </c>
      <c r="P933" t="s">
        <v>7013</v>
      </c>
      <c r="Q933">
        <v>87185</v>
      </c>
      <c r="R933" t="s">
        <v>107</v>
      </c>
      <c r="S933" t="s">
        <v>7014</v>
      </c>
      <c r="U933" t="s">
        <v>528</v>
      </c>
      <c r="X933" t="s">
        <v>1007</v>
      </c>
      <c r="AA933" t="s">
        <v>164</v>
      </c>
      <c r="AB933" t="s">
        <v>7015</v>
      </c>
      <c r="AC933" t="s">
        <v>124</v>
      </c>
      <c r="AD933" t="s">
        <v>5030</v>
      </c>
      <c r="AE933">
        <v>0</v>
      </c>
      <c r="AH933" t="s">
        <v>7001</v>
      </c>
      <c r="AJ933" t="s">
        <v>7016</v>
      </c>
      <c r="AK933" t="s">
        <v>7001</v>
      </c>
      <c r="AL933" t="s">
        <v>7016</v>
      </c>
      <c r="AM933" t="s">
        <v>7017</v>
      </c>
      <c r="AP933" t="s">
        <v>7018</v>
      </c>
      <c r="AQ933">
        <v>0</v>
      </c>
      <c r="AR933" t="s">
        <v>1007</v>
      </c>
      <c r="AS933">
        <v>0</v>
      </c>
      <c r="AT933">
        <v>0</v>
      </c>
      <c r="AU933" t="s">
        <v>705</v>
      </c>
      <c r="AV933" t="s">
        <v>1303</v>
      </c>
      <c r="AW933">
        <v>0</v>
      </c>
      <c r="AZ933">
        <v>0</v>
      </c>
      <c r="BC933">
        <v>0</v>
      </c>
      <c r="BD933" t="s">
        <v>7019</v>
      </c>
      <c r="BE933" t="s">
        <v>7020</v>
      </c>
      <c r="BF933" t="s">
        <v>7021</v>
      </c>
      <c r="BO933">
        <v>0</v>
      </c>
      <c r="BP933">
        <v>0</v>
      </c>
      <c r="BQ933">
        <v>0</v>
      </c>
      <c r="BR933">
        <v>0</v>
      </c>
      <c r="BS933">
        <v>0</v>
      </c>
      <c r="BT933">
        <v>0</v>
      </c>
      <c r="BU933">
        <v>0</v>
      </c>
      <c r="BV933">
        <v>0</v>
      </c>
      <c r="BW933">
        <v>0</v>
      </c>
      <c r="BX933">
        <v>0</v>
      </c>
      <c r="BY933">
        <v>0</v>
      </c>
      <c r="BZ933">
        <v>0</v>
      </c>
      <c r="CA933">
        <v>0</v>
      </c>
      <c r="CB933">
        <v>0</v>
      </c>
      <c r="CC933">
        <v>0</v>
      </c>
      <c r="CD933">
        <v>0</v>
      </c>
      <c r="CE933">
        <v>1</v>
      </c>
      <c r="CF933">
        <v>0</v>
      </c>
      <c r="CG933">
        <v>0</v>
      </c>
      <c r="CH933">
        <v>1</v>
      </c>
      <c r="CI933">
        <v>0</v>
      </c>
      <c r="CJ933">
        <v>0</v>
      </c>
      <c r="CK933">
        <v>0</v>
      </c>
      <c r="CL933">
        <v>0</v>
      </c>
      <c r="CM933">
        <v>0</v>
      </c>
      <c r="CN933">
        <v>0</v>
      </c>
      <c r="CO933">
        <v>0</v>
      </c>
      <c r="CP933">
        <v>0</v>
      </c>
      <c r="CQ933">
        <v>0</v>
      </c>
    </row>
    <row r="934" spans="1:95" hidden="1">
      <c r="A934" t="s">
        <v>7022</v>
      </c>
      <c r="B934" t="s">
        <v>904</v>
      </c>
      <c r="C934" t="s">
        <v>826</v>
      </c>
      <c r="D934" t="s">
        <v>826</v>
      </c>
      <c r="E934" t="s">
        <v>146</v>
      </c>
      <c r="F934" t="s">
        <v>7023</v>
      </c>
      <c r="G934">
        <v>10000</v>
      </c>
      <c r="H934">
        <v>0.5</v>
      </c>
      <c r="I934">
        <f t="shared" si="14"/>
        <v>5000</v>
      </c>
      <c r="J934">
        <v>54.725288999999997</v>
      </c>
      <c r="K934">
        <v>-5.77</v>
      </c>
      <c r="M934" t="s">
        <v>116</v>
      </c>
      <c r="N934" t="s">
        <v>7024</v>
      </c>
      <c r="O934" t="s">
        <v>7025</v>
      </c>
      <c r="P934" t="s">
        <v>7026</v>
      </c>
      <c r="Q934" t="s">
        <v>7027</v>
      </c>
      <c r="R934" t="s">
        <v>119</v>
      </c>
      <c r="S934" t="s">
        <v>7028</v>
      </c>
      <c r="T934" t="s">
        <v>7029</v>
      </c>
      <c r="U934" t="s">
        <v>1452</v>
      </c>
      <c r="V934" t="s">
        <v>7030</v>
      </c>
      <c r="X934" t="s">
        <v>7031</v>
      </c>
      <c r="Y934" t="s">
        <v>7032</v>
      </c>
      <c r="Z934" t="s">
        <v>92</v>
      </c>
      <c r="AA934" t="s">
        <v>518</v>
      </c>
      <c r="AB934" t="s">
        <v>7033</v>
      </c>
      <c r="AC934" t="s">
        <v>112</v>
      </c>
      <c r="AD934" t="s">
        <v>7032</v>
      </c>
      <c r="AE934">
        <v>100</v>
      </c>
      <c r="AH934" t="s">
        <v>1267</v>
      </c>
      <c r="AI934" t="s">
        <v>1628</v>
      </c>
      <c r="AJ934" t="s">
        <v>3862</v>
      </c>
      <c r="AL934" t="s">
        <v>3862</v>
      </c>
      <c r="AM934" t="s">
        <v>7034</v>
      </c>
      <c r="AQ934">
        <v>0</v>
      </c>
      <c r="AS934">
        <v>0</v>
      </c>
      <c r="AT934">
        <v>0</v>
      </c>
      <c r="AU934" t="s">
        <v>267</v>
      </c>
      <c r="AV934" t="s">
        <v>7035</v>
      </c>
      <c r="AW934">
        <v>0</v>
      </c>
      <c r="AZ934">
        <v>0</v>
      </c>
      <c r="BC934">
        <v>0</v>
      </c>
      <c r="BO934">
        <v>0</v>
      </c>
      <c r="BP934">
        <v>0</v>
      </c>
      <c r="BQ934">
        <v>0</v>
      </c>
      <c r="BR934">
        <v>0</v>
      </c>
      <c r="BS934">
        <v>0</v>
      </c>
      <c r="BT934">
        <v>0</v>
      </c>
      <c r="BU934">
        <v>0</v>
      </c>
      <c r="BV934">
        <v>0</v>
      </c>
      <c r="BW934">
        <v>0</v>
      </c>
      <c r="BX934">
        <v>0</v>
      </c>
      <c r="BY934">
        <v>1</v>
      </c>
      <c r="BZ934">
        <v>0</v>
      </c>
      <c r="CA934">
        <v>0</v>
      </c>
      <c r="CB934">
        <v>0</v>
      </c>
      <c r="CC934">
        <v>0</v>
      </c>
      <c r="CD934">
        <v>0</v>
      </c>
      <c r="CE934">
        <v>0</v>
      </c>
      <c r="CF934">
        <v>0</v>
      </c>
      <c r="CG934">
        <v>0</v>
      </c>
      <c r="CH934">
        <v>0</v>
      </c>
      <c r="CI934">
        <v>0</v>
      </c>
      <c r="CJ934">
        <v>0</v>
      </c>
      <c r="CK934">
        <v>0</v>
      </c>
      <c r="CL934">
        <v>0</v>
      </c>
      <c r="CM934">
        <v>0</v>
      </c>
      <c r="CN934">
        <v>0</v>
      </c>
      <c r="CO934">
        <v>0</v>
      </c>
      <c r="CP934">
        <v>0</v>
      </c>
      <c r="CQ934">
        <v>0</v>
      </c>
    </row>
    <row r="935" spans="1:95" hidden="1">
      <c r="A935" t="s">
        <v>7036</v>
      </c>
      <c r="B935" t="s">
        <v>904</v>
      </c>
      <c r="C935" t="s">
        <v>826</v>
      </c>
      <c r="D935" t="s">
        <v>826</v>
      </c>
      <c r="E935" t="s">
        <v>146</v>
      </c>
      <c r="F935" t="s">
        <v>7037</v>
      </c>
      <c r="G935">
        <v>800</v>
      </c>
      <c r="H935">
        <v>0.5</v>
      </c>
      <c r="I935">
        <f t="shared" si="14"/>
        <v>400</v>
      </c>
      <c r="J935">
        <v>39.986603799999997</v>
      </c>
      <c r="K935">
        <v>-75.13</v>
      </c>
      <c r="M935" t="s">
        <v>7038</v>
      </c>
      <c r="N935" t="s">
        <v>7039</v>
      </c>
      <c r="O935" t="s">
        <v>3833</v>
      </c>
      <c r="P935" t="s">
        <v>763</v>
      </c>
      <c r="Q935">
        <v>19125</v>
      </c>
      <c r="R935" t="s">
        <v>107</v>
      </c>
      <c r="S935" t="s">
        <v>7040</v>
      </c>
      <c r="U935" t="s">
        <v>7041</v>
      </c>
      <c r="V935" t="s">
        <v>618</v>
      </c>
      <c r="X935" t="s">
        <v>376</v>
      </c>
      <c r="Y935" t="s">
        <v>3836</v>
      </c>
      <c r="Z935" t="s">
        <v>599</v>
      </c>
      <c r="AA935" t="s">
        <v>518</v>
      </c>
      <c r="AC935" t="s">
        <v>124</v>
      </c>
      <c r="AD935" t="s">
        <v>6985</v>
      </c>
      <c r="AE935">
        <v>100</v>
      </c>
      <c r="AH935" t="s">
        <v>6986</v>
      </c>
      <c r="AI935" t="s">
        <v>6987</v>
      </c>
      <c r="AJ935" t="s">
        <v>6987</v>
      </c>
      <c r="AK935" t="s">
        <v>6985</v>
      </c>
      <c r="AL935" t="s">
        <v>6988</v>
      </c>
      <c r="AQ935">
        <v>15</v>
      </c>
      <c r="AR935" t="s">
        <v>7042</v>
      </c>
      <c r="AS935">
        <v>1900000</v>
      </c>
      <c r="AT935">
        <v>0</v>
      </c>
      <c r="AU935" t="s">
        <v>800</v>
      </c>
      <c r="AV935" t="s">
        <v>7043</v>
      </c>
      <c r="AW935">
        <v>900000</v>
      </c>
      <c r="AX935" t="s">
        <v>187</v>
      </c>
      <c r="AY935" t="s">
        <v>7044</v>
      </c>
      <c r="AZ935">
        <v>1000000</v>
      </c>
      <c r="BC935">
        <v>0</v>
      </c>
      <c r="BO935">
        <v>0</v>
      </c>
      <c r="BP935">
        <v>0</v>
      </c>
      <c r="BQ935">
        <v>0</v>
      </c>
      <c r="BR935">
        <v>0</v>
      </c>
      <c r="BS935">
        <v>0</v>
      </c>
      <c r="BT935">
        <v>0</v>
      </c>
      <c r="BU935">
        <v>0</v>
      </c>
      <c r="BV935">
        <v>0</v>
      </c>
      <c r="BW935">
        <v>0</v>
      </c>
      <c r="BX935">
        <v>0</v>
      </c>
      <c r="BY935">
        <v>1</v>
      </c>
      <c r="BZ935">
        <v>0</v>
      </c>
      <c r="CA935">
        <v>0</v>
      </c>
      <c r="CB935">
        <v>0</v>
      </c>
      <c r="CC935">
        <v>0</v>
      </c>
      <c r="CD935">
        <v>0</v>
      </c>
      <c r="CE935">
        <v>1</v>
      </c>
      <c r="CF935">
        <v>0</v>
      </c>
      <c r="CG935">
        <v>0</v>
      </c>
      <c r="CH935">
        <v>0</v>
      </c>
      <c r="CI935">
        <v>0</v>
      </c>
      <c r="CJ935">
        <v>0</v>
      </c>
      <c r="CK935">
        <v>0</v>
      </c>
      <c r="CL935">
        <v>0</v>
      </c>
      <c r="CM935">
        <v>0</v>
      </c>
      <c r="CN935">
        <v>0</v>
      </c>
      <c r="CO935">
        <v>0</v>
      </c>
      <c r="CP935">
        <v>0</v>
      </c>
      <c r="CQ935">
        <v>1</v>
      </c>
    </row>
    <row r="936" spans="1:95" hidden="1">
      <c r="A936" t="s">
        <v>7045</v>
      </c>
      <c r="B936" t="s">
        <v>904</v>
      </c>
      <c r="C936" t="s">
        <v>1313</v>
      </c>
      <c r="D936" t="s">
        <v>5110</v>
      </c>
      <c r="E936" t="s">
        <v>146</v>
      </c>
      <c r="F936" t="s">
        <v>7046</v>
      </c>
      <c r="G936">
        <v>500</v>
      </c>
      <c r="H936">
        <v>2</v>
      </c>
      <c r="I936">
        <f t="shared" si="14"/>
        <v>1000</v>
      </c>
      <c r="J936">
        <v>47.613473200000001</v>
      </c>
      <c r="K936">
        <v>-122.19</v>
      </c>
      <c r="M936" t="s">
        <v>7047</v>
      </c>
      <c r="N936" t="s">
        <v>7048</v>
      </c>
      <c r="O936" t="s">
        <v>1931</v>
      </c>
      <c r="P936" t="s">
        <v>1932</v>
      </c>
      <c r="Q936">
        <v>98004</v>
      </c>
      <c r="R936" t="s">
        <v>107</v>
      </c>
      <c r="S936" t="s">
        <v>7049</v>
      </c>
      <c r="U936" t="s">
        <v>5769</v>
      </c>
      <c r="X936" t="s">
        <v>1007</v>
      </c>
      <c r="Y936" t="s">
        <v>1935</v>
      </c>
      <c r="Z936" t="s">
        <v>92</v>
      </c>
      <c r="AA936" t="s">
        <v>518</v>
      </c>
      <c r="AC936" t="s">
        <v>112</v>
      </c>
      <c r="AD936" t="s">
        <v>1935</v>
      </c>
      <c r="AE936">
        <v>100</v>
      </c>
      <c r="AH936" t="s">
        <v>5342</v>
      </c>
      <c r="AQ936">
        <v>20</v>
      </c>
      <c r="AR936" t="s">
        <v>1007</v>
      </c>
      <c r="AS936">
        <v>0</v>
      </c>
      <c r="AT936">
        <v>0</v>
      </c>
      <c r="AU936" t="s">
        <v>267</v>
      </c>
      <c r="AV936" t="s">
        <v>7050</v>
      </c>
      <c r="AW936">
        <v>979924</v>
      </c>
      <c r="AZ936">
        <v>0</v>
      </c>
      <c r="BC936">
        <v>0</v>
      </c>
      <c r="BD936" t="s">
        <v>7051</v>
      </c>
      <c r="BE936" t="s">
        <v>7052</v>
      </c>
      <c r="BO936">
        <v>0</v>
      </c>
      <c r="BP936">
        <v>0</v>
      </c>
      <c r="BQ936">
        <v>0</v>
      </c>
      <c r="BR936">
        <v>0</v>
      </c>
      <c r="BS936">
        <v>0</v>
      </c>
      <c r="BT936">
        <v>0</v>
      </c>
      <c r="BU936">
        <v>0</v>
      </c>
      <c r="BV936">
        <v>1</v>
      </c>
      <c r="BW936">
        <v>0</v>
      </c>
      <c r="BX936">
        <v>0</v>
      </c>
      <c r="BY936">
        <v>0</v>
      </c>
      <c r="BZ936">
        <v>0</v>
      </c>
      <c r="CA936">
        <v>0</v>
      </c>
      <c r="CB936">
        <v>0</v>
      </c>
      <c r="CC936">
        <v>0</v>
      </c>
      <c r="CD936">
        <v>0</v>
      </c>
      <c r="CE936">
        <v>0</v>
      </c>
      <c r="CF936">
        <v>1</v>
      </c>
      <c r="CG936">
        <v>0</v>
      </c>
      <c r="CH936">
        <v>0</v>
      </c>
      <c r="CI936">
        <v>0</v>
      </c>
      <c r="CJ936">
        <v>0</v>
      </c>
      <c r="CK936">
        <v>0</v>
      </c>
      <c r="CL936">
        <v>0</v>
      </c>
      <c r="CM936">
        <v>0</v>
      </c>
      <c r="CN936">
        <v>0</v>
      </c>
      <c r="CO936">
        <v>1</v>
      </c>
      <c r="CP936">
        <v>0</v>
      </c>
      <c r="CQ936">
        <v>0</v>
      </c>
    </row>
    <row r="937" spans="1:95" hidden="1">
      <c r="A937" t="s">
        <v>7053</v>
      </c>
      <c r="B937" t="s">
        <v>904</v>
      </c>
      <c r="C937" t="s">
        <v>826</v>
      </c>
      <c r="D937" t="s">
        <v>826</v>
      </c>
      <c r="E937" t="s">
        <v>146</v>
      </c>
      <c r="F937" t="s">
        <v>7054</v>
      </c>
      <c r="G937">
        <v>560</v>
      </c>
      <c r="H937">
        <v>1</v>
      </c>
      <c r="I937">
        <f t="shared" si="14"/>
        <v>560</v>
      </c>
      <c r="J937">
        <v>54.523474</v>
      </c>
      <c r="K937">
        <v>8.67</v>
      </c>
      <c r="M937" t="s">
        <v>7055</v>
      </c>
      <c r="O937" t="s">
        <v>7056</v>
      </c>
      <c r="P937" t="s">
        <v>7057</v>
      </c>
      <c r="R937" t="s">
        <v>303</v>
      </c>
      <c r="S937" t="s">
        <v>7058</v>
      </c>
      <c r="U937" t="s">
        <v>7059</v>
      </c>
      <c r="X937" t="s">
        <v>1007</v>
      </c>
      <c r="Y937" t="s">
        <v>538</v>
      </c>
      <c r="Z937" t="s">
        <v>92</v>
      </c>
      <c r="AA937" t="s">
        <v>164</v>
      </c>
      <c r="AB937" t="s">
        <v>6673</v>
      </c>
      <c r="AC937" t="s">
        <v>112</v>
      </c>
      <c r="AD937" t="s">
        <v>7060</v>
      </c>
      <c r="AE937">
        <v>0</v>
      </c>
      <c r="AH937" t="s">
        <v>7061</v>
      </c>
      <c r="AI937" t="s">
        <v>1171</v>
      </c>
      <c r="AQ937">
        <v>0</v>
      </c>
      <c r="AR937" t="s">
        <v>1007</v>
      </c>
      <c r="AS937">
        <v>0</v>
      </c>
      <c r="AT937">
        <v>0</v>
      </c>
      <c r="AU937" t="s">
        <v>234</v>
      </c>
      <c r="AV937" t="s">
        <v>7062</v>
      </c>
      <c r="AW937">
        <v>0</v>
      </c>
      <c r="AZ937">
        <v>0</v>
      </c>
      <c r="BC937">
        <v>0</v>
      </c>
      <c r="BO937">
        <v>0</v>
      </c>
      <c r="BP937">
        <v>0</v>
      </c>
      <c r="BQ937">
        <v>0</v>
      </c>
      <c r="BR937">
        <v>0</v>
      </c>
      <c r="BS937">
        <v>0</v>
      </c>
      <c r="BT937">
        <v>0</v>
      </c>
      <c r="BU937">
        <v>1</v>
      </c>
      <c r="BV937">
        <v>1</v>
      </c>
      <c r="BW937">
        <v>0</v>
      </c>
      <c r="BX937">
        <v>0</v>
      </c>
      <c r="BY937">
        <v>0</v>
      </c>
      <c r="BZ937">
        <v>0</v>
      </c>
      <c r="CA937">
        <v>0</v>
      </c>
      <c r="CB937">
        <v>0</v>
      </c>
      <c r="CC937">
        <v>0</v>
      </c>
      <c r="CD937">
        <v>0</v>
      </c>
      <c r="CE937">
        <v>1</v>
      </c>
      <c r="CF937">
        <v>0</v>
      </c>
      <c r="CG937">
        <v>1</v>
      </c>
      <c r="CH937">
        <v>1</v>
      </c>
      <c r="CI937">
        <v>0</v>
      </c>
      <c r="CJ937">
        <v>0</v>
      </c>
      <c r="CK937">
        <v>0</v>
      </c>
      <c r="CL937">
        <v>0</v>
      </c>
      <c r="CM937">
        <v>0</v>
      </c>
      <c r="CN937">
        <v>0</v>
      </c>
      <c r="CO937">
        <v>0</v>
      </c>
      <c r="CP937">
        <v>0</v>
      </c>
      <c r="CQ937">
        <v>0</v>
      </c>
    </row>
    <row r="938" spans="1:95" hidden="1">
      <c r="A938" t="s">
        <v>7063</v>
      </c>
      <c r="B938" t="s">
        <v>904</v>
      </c>
      <c r="C938" t="s">
        <v>826</v>
      </c>
      <c r="D938" t="s">
        <v>826</v>
      </c>
      <c r="E938" t="s">
        <v>146</v>
      </c>
      <c r="F938" t="s">
        <v>7064</v>
      </c>
      <c r="G938">
        <v>600</v>
      </c>
      <c r="H938">
        <v>0.67</v>
      </c>
      <c r="I938">
        <f t="shared" si="14"/>
        <v>402</v>
      </c>
      <c r="J938">
        <v>34.693737800000001</v>
      </c>
      <c r="K938">
        <v>135.5</v>
      </c>
      <c r="M938" t="s">
        <v>225</v>
      </c>
      <c r="O938" t="s">
        <v>7065</v>
      </c>
      <c r="P938" t="s">
        <v>7066</v>
      </c>
      <c r="R938" t="s">
        <v>724</v>
      </c>
      <c r="S938" t="s">
        <v>7067</v>
      </c>
      <c r="U938" t="s">
        <v>1175</v>
      </c>
      <c r="V938" t="s">
        <v>1166</v>
      </c>
      <c r="X938" t="s">
        <v>1007</v>
      </c>
      <c r="AC938" t="s">
        <v>124</v>
      </c>
      <c r="AD938" t="s">
        <v>7068</v>
      </c>
      <c r="AE938">
        <v>0</v>
      </c>
      <c r="AQ938">
        <v>0</v>
      </c>
      <c r="AS938">
        <v>0</v>
      </c>
      <c r="AT938">
        <v>0</v>
      </c>
      <c r="AW938">
        <v>0</v>
      </c>
      <c r="AZ938">
        <v>0</v>
      </c>
      <c r="BC938">
        <v>0</v>
      </c>
      <c r="BO938">
        <v>0</v>
      </c>
      <c r="BP938">
        <v>0</v>
      </c>
      <c r="BQ938">
        <v>0</v>
      </c>
      <c r="BR938">
        <v>0</v>
      </c>
      <c r="BS938">
        <v>0</v>
      </c>
      <c r="BT938">
        <v>0</v>
      </c>
      <c r="BU938">
        <v>1</v>
      </c>
      <c r="BV938">
        <v>0</v>
      </c>
      <c r="BW938">
        <v>0</v>
      </c>
      <c r="BX938">
        <v>0</v>
      </c>
      <c r="BY938">
        <v>0</v>
      </c>
      <c r="BZ938">
        <v>0</v>
      </c>
      <c r="CA938">
        <v>0</v>
      </c>
      <c r="CB938">
        <v>0</v>
      </c>
      <c r="CC938">
        <v>0</v>
      </c>
      <c r="CD938">
        <v>0</v>
      </c>
      <c r="CE938">
        <v>0</v>
      </c>
      <c r="CF938">
        <v>0</v>
      </c>
      <c r="CG938">
        <v>0</v>
      </c>
      <c r="CH938">
        <v>0</v>
      </c>
      <c r="CI938">
        <v>0</v>
      </c>
      <c r="CJ938">
        <v>0</v>
      </c>
      <c r="CK938">
        <v>0</v>
      </c>
      <c r="CL938">
        <v>0</v>
      </c>
      <c r="CM938">
        <v>0</v>
      </c>
      <c r="CN938">
        <v>0</v>
      </c>
      <c r="CO938">
        <v>0</v>
      </c>
      <c r="CP938">
        <v>0</v>
      </c>
      <c r="CQ938">
        <v>0</v>
      </c>
    </row>
    <row r="939" spans="1:95" hidden="1">
      <c r="A939" t="s">
        <v>7069</v>
      </c>
      <c r="B939" t="s">
        <v>985</v>
      </c>
      <c r="C939" t="s">
        <v>2176</v>
      </c>
      <c r="D939" t="s">
        <v>2176</v>
      </c>
      <c r="E939" t="s">
        <v>146</v>
      </c>
      <c r="F939" t="s">
        <v>7070</v>
      </c>
      <c r="G939">
        <v>778000</v>
      </c>
      <c r="H939">
        <v>0</v>
      </c>
      <c r="I939">
        <f t="shared" si="14"/>
        <v>0</v>
      </c>
      <c r="J939">
        <v>39.399872000000002</v>
      </c>
      <c r="K939">
        <v>-8.2200000000000006</v>
      </c>
      <c r="M939" t="s">
        <v>672</v>
      </c>
      <c r="O939" t="s">
        <v>626</v>
      </c>
      <c r="P939" t="s">
        <v>626</v>
      </c>
      <c r="R939" t="s">
        <v>626</v>
      </c>
      <c r="S939" t="s">
        <v>7071</v>
      </c>
      <c r="U939" t="s">
        <v>1220</v>
      </c>
      <c r="X939" t="s">
        <v>1007</v>
      </c>
      <c r="AC939" t="s">
        <v>112</v>
      </c>
      <c r="AD939" t="s">
        <v>2317</v>
      </c>
      <c r="AE939">
        <v>0</v>
      </c>
      <c r="AH939" t="s">
        <v>3146</v>
      </c>
      <c r="AQ939">
        <v>0</v>
      </c>
      <c r="AR939" t="s">
        <v>1007</v>
      </c>
      <c r="AS939">
        <v>0</v>
      </c>
      <c r="AT939">
        <v>0</v>
      </c>
      <c r="AW939">
        <v>0</v>
      </c>
      <c r="AZ939">
        <v>0</v>
      </c>
      <c r="BC939">
        <v>0</v>
      </c>
      <c r="BO939">
        <v>0</v>
      </c>
      <c r="BP939">
        <v>0</v>
      </c>
      <c r="BQ939">
        <v>0</v>
      </c>
      <c r="BR939">
        <v>0</v>
      </c>
      <c r="BS939">
        <v>0</v>
      </c>
      <c r="BT939">
        <v>0</v>
      </c>
      <c r="BU939">
        <v>1</v>
      </c>
      <c r="BV939">
        <v>1</v>
      </c>
      <c r="BW939">
        <v>0</v>
      </c>
      <c r="BX939">
        <v>0</v>
      </c>
      <c r="BY939">
        <v>0</v>
      </c>
      <c r="BZ939">
        <v>0</v>
      </c>
      <c r="CA939">
        <v>0</v>
      </c>
      <c r="CB939">
        <v>0</v>
      </c>
      <c r="CC939">
        <v>0</v>
      </c>
      <c r="CD939">
        <v>0</v>
      </c>
      <c r="CE939">
        <v>0</v>
      </c>
      <c r="CF939">
        <v>0</v>
      </c>
      <c r="CG939">
        <v>0</v>
      </c>
      <c r="CH939">
        <v>0</v>
      </c>
      <c r="CI939">
        <v>0</v>
      </c>
      <c r="CJ939">
        <v>0</v>
      </c>
      <c r="CK939">
        <v>0</v>
      </c>
      <c r="CL939">
        <v>0</v>
      </c>
      <c r="CM939">
        <v>0</v>
      </c>
      <c r="CN939">
        <v>0</v>
      </c>
      <c r="CO939">
        <v>0</v>
      </c>
      <c r="CP939">
        <v>0</v>
      </c>
      <c r="CQ939">
        <v>0</v>
      </c>
    </row>
    <row r="940" spans="1:95" hidden="1">
      <c r="A940" t="s">
        <v>7072</v>
      </c>
      <c r="B940" t="s">
        <v>985</v>
      </c>
      <c r="C940" t="s">
        <v>2176</v>
      </c>
      <c r="D940" t="s">
        <v>2176</v>
      </c>
      <c r="E940" t="s">
        <v>146</v>
      </c>
      <c r="F940" t="s">
        <v>7073</v>
      </c>
      <c r="G940">
        <v>145000</v>
      </c>
      <c r="H940">
        <v>0</v>
      </c>
      <c r="I940">
        <f t="shared" si="14"/>
        <v>0</v>
      </c>
      <c r="J940">
        <v>39.399872000000002</v>
      </c>
      <c r="K940">
        <v>-8.2200000000000006</v>
      </c>
      <c r="M940" t="s">
        <v>672</v>
      </c>
      <c r="O940" t="s">
        <v>626</v>
      </c>
      <c r="P940" t="s">
        <v>626</v>
      </c>
      <c r="R940" t="s">
        <v>626</v>
      </c>
      <c r="S940" t="s">
        <v>7074</v>
      </c>
      <c r="U940" t="s">
        <v>1220</v>
      </c>
      <c r="X940" t="s">
        <v>1007</v>
      </c>
      <c r="Y940" t="s">
        <v>2317</v>
      </c>
      <c r="AC940" t="s">
        <v>112</v>
      </c>
      <c r="AD940" t="s">
        <v>2317</v>
      </c>
      <c r="AE940">
        <v>0</v>
      </c>
      <c r="AQ940">
        <v>0</v>
      </c>
      <c r="AR940" t="s">
        <v>1007</v>
      </c>
      <c r="AS940">
        <v>0</v>
      </c>
      <c r="AT940">
        <v>0</v>
      </c>
      <c r="AW940">
        <v>0</v>
      </c>
      <c r="AZ940">
        <v>0</v>
      </c>
      <c r="BC940">
        <v>0</v>
      </c>
      <c r="BO940">
        <v>0</v>
      </c>
      <c r="BP940">
        <v>0</v>
      </c>
      <c r="BQ940">
        <v>0</v>
      </c>
      <c r="BR940">
        <v>0</v>
      </c>
      <c r="BS940">
        <v>0</v>
      </c>
      <c r="BT940">
        <v>0</v>
      </c>
      <c r="BU940">
        <v>1</v>
      </c>
      <c r="BV940">
        <v>1</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0</v>
      </c>
      <c r="CP940">
        <v>0</v>
      </c>
      <c r="CQ940">
        <v>0</v>
      </c>
    </row>
    <row r="941" spans="1:95" hidden="1">
      <c r="A941" t="s">
        <v>7075</v>
      </c>
      <c r="B941" t="s">
        <v>985</v>
      </c>
      <c r="C941" t="s">
        <v>2176</v>
      </c>
      <c r="D941" t="s">
        <v>2176</v>
      </c>
      <c r="E941" t="s">
        <v>146</v>
      </c>
      <c r="F941" t="s">
        <v>7073</v>
      </c>
      <c r="G941">
        <v>37000</v>
      </c>
      <c r="H941">
        <v>0</v>
      </c>
      <c r="I941">
        <f t="shared" si="14"/>
        <v>0</v>
      </c>
      <c r="J941">
        <v>39.399872000000002</v>
      </c>
      <c r="K941">
        <v>-8.2200000000000006</v>
      </c>
      <c r="M941" t="s">
        <v>672</v>
      </c>
      <c r="O941" t="s">
        <v>626</v>
      </c>
      <c r="P941" t="s">
        <v>626</v>
      </c>
      <c r="R941" t="s">
        <v>626</v>
      </c>
      <c r="S941" t="s">
        <v>7074</v>
      </c>
      <c r="U941" t="s">
        <v>1220</v>
      </c>
      <c r="X941" t="s">
        <v>1007</v>
      </c>
      <c r="Y941" t="s">
        <v>2317</v>
      </c>
      <c r="Z941" t="s">
        <v>92</v>
      </c>
      <c r="AC941" t="s">
        <v>112</v>
      </c>
      <c r="AD941" t="s">
        <v>2317</v>
      </c>
      <c r="AE941">
        <v>0</v>
      </c>
      <c r="AH941" t="s">
        <v>7076</v>
      </c>
      <c r="AQ941">
        <v>0</v>
      </c>
      <c r="AR941" t="s">
        <v>1007</v>
      </c>
      <c r="AS941">
        <v>0</v>
      </c>
      <c r="AT941">
        <v>0</v>
      </c>
      <c r="AW941">
        <v>0</v>
      </c>
      <c r="AZ941">
        <v>0</v>
      </c>
      <c r="BC941">
        <v>0</v>
      </c>
      <c r="BO941">
        <v>0</v>
      </c>
      <c r="BP941">
        <v>0</v>
      </c>
      <c r="BQ941">
        <v>0</v>
      </c>
      <c r="BR941">
        <v>0</v>
      </c>
      <c r="BS941">
        <v>0</v>
      </c>
      <c r="BT941">
        <v>0</v>
      </c>
      <c r="BU941">
        <v>1</v>
      </c>
      <c r="BV941">
        <v>1</v>
      </c>
      <c r="BW941">
        <v>0</v>
      </c>
      <c r="BX941">
        <v>0</v>
      </c>
      <c r="BY941">
        <v>0</v>
      </c>
      <c r="BZ941">
        <v>0</v>
      </c>
      <c r="CA941">
        <v>0</v>
      </c>
      <c r="CB941">
        <v>0</v>
      </c>
      <c r="CC941">
        <v>0</v>
      </c>
      <c r="CD941">
        <v>0</v>
      </c>
      <c r="CE941">
        <v>0</v>
      </c>
      <c r="CF941">
        <v>0</v>
      </c>
      <c r="CG941">
        <v>0</v>
      </c>
      <c r="CH941">
        <v>0</v>
      </c>
      <c r="CI941">
        <v>0</v>
      </c>
      <c r="CJ941">
        <v>0</v>
      </c>
      <c r="CK941">
        <v>0</v>
      </c>
      <c r="CL941">
        <v>0</v>
      </c>
      <c r="CM941">
        <v>0</v>
      </c>
      <c r="CN941">
        <v>0</v>
      </c>
      <c r="CO941">
        <v>0</v>
      </c>
      <c r="CP941">
        <v>0</v>
      </c>
      <c r="CQ941">
        <v>0</v>
      </c>
    </row>
    <row r="942" spans="1:95" hidden="1">
      <c r="A942" t="s">
        <v>7077</v>
      </c>
      <c r="B942" t="s">
        <v>904</v>
      </c>
      <c r="C942" t="s">
        <v>1022</v>
      </c>
      <c r="D942" t="s">
        <v>1349</v>
      </c>
      <c r="E942" t="s">
        <v>719</v>
      </c>
      <c r="F942" t="s">
        <v>7078</v>
      </c>
      <c r="G942">
        <v>1000</v>
      </c>
      <c r="H942">
        <v>6</v>
      </c>
      <c r="I942">
        <f t="shared" si="14"/>
        <v>6000</v>
      </c>
      <c r="J942">
        <v>60.166964100000001</v>
      </c>
      <c r="K942">
        <v>-1.1599999999999999</v>
      </c>
      <c r="M942" t="s">
        <v>1261</v>
      </c>
      <c r="N942" t="s">
        <v>7079</v>
      </c>
      <c r="O942" t="s">
        <v>7080</v>
      </c>
      <c r="P942" t="s">
        <v>7081</v>
      </c>
      <c r="Q942" t="s">
        <v>7082</v>
      </c>
      <c r="R942" t="s">
        <v>119</v>
      </c>
      <c r="S942" t="s">
        <v>7083</v>
      </c>
      <c r="T942" t="s">
        <v>3638</v>
      </c>
      <c r="W942" t="s">
        <v>7084</v>
      </c>
      <c r="X942" t="s">
        <v>1007</v>
      </c>
      <c r="Y942" t="s">
        <v>7085</v>
      </c>
      <c r="Z942" t="s">
        <v>92</v>
      </c>
      <c r="AA942" t="s">
        <v>518</v>
      </c>
      <c r="AC942" t="s">
        <v>112</v>
      </c>
      <c r="AD942" t="s">
        <v>7085</v>
      </c>
      <c r="AE942">
        <v>0</v>
      </c>
      <c r="AH942" t="s">
        <v>4628</v>
      </c>
      <c r="AI942" t="s">
        <v>7086</v>
      </c>
      <c r="AJ942" t="s">
        <v>7086</v>
      </c>
      <c r="AK942" t="s">
        <v>7086</v>
      </c>
      <c r="AL942" t="s">
        <v>7086</v>
      </c>
      <c r="AM942" t="s">
        <v>7086</v>
      </c>
      <c r="AQ942">
        <v>0</v>
      </c>
      <c r="AS942">
        <v>0</v>
      </c>
      <c r="AT942">
        <v>0</v>
      </c>
      <c r="AW942">
        <v>0</v>
      </c>
      <c r="AZ942">
        <v>0</v>
      </c>
      <c r="BC942">
        <v>0</v>
      </c>
      <c r="BO942">
        <v>0</v>
      </c>
      <c r="BP942">
        <v>0</v>
      </c>
      <c r="BQ942">
        <v>0</v>
      </c>
      <c r="BR942">
        <v>0</v>
      </c>
      <c r="BS942">
        <v>0</v>
      </c>
      <c r="BT942">
        <v>0</v>
      </c>
      <c r="BU942">
        <v>0</v>
      </c>
      <c r="BV942">
        <v>0</v>
      </c>
      <c r="BW942">
        <v>0</v>
      </c>
      <c r="BX942">
        <v>0</v>
      </c>
      <c r="BY942">
        <v>0</v>
      </c>
      <c r="BZ942">
        <v>0</v>
      </c>
      <c r="CA942">
        <v>0</v>
      </c>
      <c r="CB942">
        <v>0</v>
      </c>
      <c r="CC942">
        <v>0</v>
      </c>
      <c r="CD942">
        <v>0</v>
      </c>
      <c r="CE942">
        <v>0</v>
      </c>
      <c r="CF942">
        <v>0</v>
      </c>
      <c r="CG942">
        <v>0</v>
      </c>
      <c r="CH942">
        <v>1</v>
      </c>
      <c r="CI942">
        <v>0</v>
      </c>
      <c r="CJ942">
        <v>0</v>
      </c>
      <c r="CK942">
        <v>0</v>
      </c>
      <c r="CL942">
        <v>0</v>
      </c>
      <c r="CM942">
        <v>0</v>
      </c>
      <c r="CN942">
        <v>0</v>
      </c>
      <c r="CO942">
        <v>0</v>
      </c>
      <c r="CP942">
        <v>0</v>
      </c>
      <c r="CQ942">
        <v>0</v>
      </c>
    </row>
    <row r="943" spans="1:95" hidden="1">
      <c r="A943" t="s">
        <v>7087</v>
      </c>
      <c r="B943" t="s">
        <v>904</v>
      </c>
      <c r="C943" t="s">
        <v>826</v>
      </c>
      <c r="D943" t="s">
        <v>826</v>
      </c>
      <c r="E943" t="s">
        <v>146</v>
      </c>
      <c r="F943" t="s">
        <v>7088</v>
      </c>
      <c r="G943">
        <v>4000</v>
      </c>
      <c r="H943">
        <v>0.5</v>
      </c>
      <c r="I943">
        <f t="shared" si="14"/>
        <v>2000</v>
      </c>
      <c r="J943">
        <v>34.853374700000003</v>
      </c>
      <c r="K943">
        <v>127.73</v>
      </c>
      <c r="M943" t="s">
        <v>116</v>
      </c>
      <c r="N943" t="s">
        <v>7089</v>
      </c>
      <c r="O943" t="s">
        <v>7090</v>
      </c>
      <c r="P943" t="s">
        <v>6916</v>
      </c>
      <c r="R943" t="s">
        <v>1364</v>
      </c>
      <c r="S943" t="s">
        <v>7091</v>
      </c>
      <c r="T943" t="s">
        <v>1914</v>
      </c>
      <c r="X943" t="s">
        <v>1007</v>
      </c>
      <c r="AC943" t="s">
        <v>124</v>
      </c>
      <c r="AD943" t="s">
        <v>7092</v>
      </c>
      <c r="AE943">
        <v>0</v>
      </c>
      <c r="AH943" t="s">
        <v>5633</v>
      </c>
      <c r="AI943" t="s">
        <v>5782</v>
      </c>
      <c r="AJ943" t="s">
        <v>5782</v>
      </c>
      <c r="AQ943">
        <v>0</v>
      </c>
      <c r="AR943" t="s">
        <v>750</v>
      </c>
      <c r="AS943">
        <v>0</v>
      </c>
      <c r="AT943">
        <v>0</v>
      </c>
      <c r="AW943">
        <v>0</v>
      </c>
      <c r="AZ943">
        <v>0</v>
      </c>
      <c r="BC943">
        <v>0</v>
      </c>
      <c r="BO943">
        <v>0</v>
      </c>
      <c r="BP943">
        <v>0</v>
      </c>
      <c r="BQ943">
        <v>0</v>
      </c>
      <c r="BR943">
        <v>0</v>
      </c>
      <c r="BS943">
        <v>0</v>
      </c>
      <c r="BT943">
        <v>0</v>
      </c>
      <c r="BU943">
        <v>0</v>
      </c>
      <c r="BV943">
        <v>0</v>
      </c>
      <c r="BW943">
        <v>0</v>
      </c>
      <c r="BX943">
        <v>0</v>
      </c>
      <c r="BY943">
        <v>1</v>
      </c>
      <c r="BZ943">
        <v>0</v>
      </c>
      <c r="CA943">
        <v>0</v>
      </c>
      <c r="CB943">
        <v>0</v>
      </c>
      <c r="CC943">
        <v>0</v>
      </c>
      <c r="CD943">
        <v>0</v>
      </c>
      <c r="CE943">
        <v>0</v>
      </c>
      <c r="CF943">
        <v>0</v>
      </c>
      <c r="CG943">
        <v>0</v>
      </c>
      <c r="CH943">
        <v>0</v>
      </c>
      <c r="CI943">
        <v>0</v>
      </c>
      <c r="CJ943">
        <v>0</v>
      </c>
      <c r="CK943">
        <v>0</v>
      </c>
      <c r="CL943">
        <v>0</v>
      </c>
      <c r="CM943">
        <v>0</v>
      </c>
      <c r="CN943">
        <v>0</v>
      </c>
      <c r="CO943">
        <v>0</v>
      </c>
      <c r="CP943">
        <v>0</v>
      </c>
      <c r="CQ943">
        <v>0</v>
      </c>
    </row>
    <row r="944" spans="1:95" hidden="1">
      <c r="A944" t="s">
        <v>7093</v>
      </c>
      <c r="B944" t="s">
        <v>904</v>
      </c>
      <c r="C944" t="s">
        <v>826</v>
      </c>
      <c r="D944" t="s">
        <v>826</v>
      </c>
      <c r="E944" t="s">
        <v>146</v>
      </c>
      <c r="F944" t="s">
        <v>7094</v>
      </c>
      <c r="G944">
        <v>500</v>
      </c>
      <c r="H944">
        <v>3</v>
      </c>
      <c r="I944">
        <f t="shared" si="14"/>
        <v>1500</v>
      </c>
      <c r="J944">
        <v>37.757947999999999</v>
      </c>
      <c r="K944">
        <v>127.63</v>
      </c>
      <c r="M944" t="s">
        <v>3865</v>
      </c>
      <c r="N944" t="s">
        <v>7095</v>
      </c>
      <c r="O944" t="s">
        <v>7096</v>
      </c>
      <c r="P944" t="s">
        <v>1973</v>
      </c>
      <c r="R944" t="s">
        <v>1364</v>
      </c>
      <c r="S944" t="s">
        <v>7097</v>
      </c>
      <c r="T944" t="s">
        <v>1914</v>
      </c>
      <c r="X944" t="s">
        <v>1007</v>
      </c>
      <c r="AC944" t="s">
        <v>124</v>
      </c>
      <c r="AD944" t="s">
        <v>7098</v>
      </c>
      <c r="AE944">
        <v>0</v>
      </c>
      <c r="AH944" t="s">
        <v>1480</v>
      </c>
      <c r="AI944" t="s">
        <v>5782</v>
      </c>
      <c r="AJ944" t="s">
        <v>5782</v>
      </c>
      <c r="AQ944">
        <v>0</v>
      </c>
      <c r="AR944" t="s">
        <v>750</v>
      </c>
      <c r="AS944">
        <v>0</v>
      </c>
      <c r="AT944">
        <v>0</v>
      </c>
      <c r="AU944" t="s">
        <v>234</v>
      </c>
      <c r="AW944">
        <v>0</v>
      </c>
      <c r="AZ944">
        <v>0</v>
      </c>
      <c r="BC944">
        <v>0</v>
      </c>
      <c r="BO944">
        <v>0</v>
      </c>
      <c r="BP944">
        <v>0</v>
      </c>
      <c r="BQ944">
        <v>0</v>
      </c>
      <c r="BR944">
        <v>0</v>
      </c>
      <c r="BS944">
        <v>1</v>
      </c>
      <c r="BT944">
        <v>0</v>
      </c>
      <c r="BU944">
        <v>1</v>
      </c>
      <c r="BV944">
        <v>0</v>
      </c>
      <c r="BW944">
        <v>0</v>
      </c>
      <c r="BX944">
        <v>0</v>
      </c>
      <c r="BY944">
        <v>0</v>
      </c>
      <c r="BZ944">
        <v>0</v>
      </c>
      <c r="CA944">
        <v>0</v>
      </c>
      <c r="CB944">
        <v>0</v>
      </c>
      <c r="CC944">
        <v>0</v>
      </c>
      <c r="CD944">
        <v>0</v>
      </c>
      <c r="CE944">
        <v>0</v>
      </c>
      <c r="CF944">
        <v>0</v>
      </c>
      <c r="CG944">
        <v>0</v>
      </c>
      <c r="CH944">
        <v>0</v>
      </c>
      <c r="CI944">
        <v>0</v>
      </c>
      <c r="CJ944">
        <v>0</v>
      </c>
      <c r="CK944">
        <v>0</v>
      </c>
      <c r="CL944">
        <v>0</v>
      </c>
      <c r="CM944">
        <v>0</v>
      </c>
      <c r="CN944">
        <v>0</v>
      </c>
      <c r="CO944">
        <v>0</v>
      </c>
      <c r="CP944">
        <v>0</v>
      </c>
      <c r="CQ944">
        <v>0</v>
      </c>
    </row>
    <row r="945" spans="1:95" hidden="1">
      <c r="A945" t="s">
        <v>7099</v>
      </c>
      <c r="B945" t="s">
        <v>904</v>
      </c>
      <c r="C945" t="s">
        <v>826</v>
      </c>
      <c r="D945" t="s">
        <v>826</v>
      </c>
      <c r="E945" t="s">
        <v>146</v>
      </c>
      <c r="F945" t="s">
        <v>7100</v>
      </c>
      <c r="G945">
        <v>1000</v>
      </c>
      <c r="H945">
        <v>1</v>
      </c>
      <c r="I945">
        <f t="shared" si="14"/>
        <v>1000</v>
      </c>
      <c r="J945">
        <v>33</v>
      </c>
      <c r="K945">
        <v>126</v>
      </c>
      <c r="M945" t="s">
        <v>7101</v>
      </c>
      <c r="N945" t="s">
        <v>7102</v>
      </c>
      <c r="O945" t="s">
        <v>7103</v>
      </c>
      <c r="P945" t="s">
        <v>5158</v>
      </c>
      <c r="R945" t="s">
        <v>1364</v>
      </c>
      <c r="S945" t="s">
        <v>7104</v>
      </c>
      <c r="V945" t="s">
        <v>528</v>
      </c>
      <c r="X945" t="s">
        <v>1007</v>
      </c>
      <c r="Y945" t="s">
        <v>1854</v>
      </c>
      <c r="Z945" t="s">
        <v>92</v>
      </c>
      <c r="AA945" t="s">
        <v>518</v>
      </c>
      <c r="AB945" t="s">
        <v>7105</v>
      </c>
      <c r="AC945" t="s">
        <v>124</v>
      </c>
      <c r="AD945" t="s">
        <v>7106</v>
      </c>
      <c r="AE945">
        <v>0</v>
      </c>
      <c r="AH945" t="s">
        <v>1480</v>
      </c>
      <c r="AI945" t="s">
        <v>5782</v>
      </c>
      <c r="AJ945" t="s">
        <v>5782</v>
      </c>
      <c r="AQ945">
        <v>0</v>
      </c>
      <c r="AR945" t="s">
        <v>750</v>
      </c>
      <c r="AS945">
        <v>0</v>
      </c>
      <c r="AT945">
        <v>0</v>
      </c>
      <c r="AW945">
        <v>0</v>
      </c>
      <c r="AZ945">
        <v>0</v>
      </c>
      <c r="BC945">
        <v>0</v>
      </c>
      <c r="BD945" t="s">
        <v>7107</v>
      </c>
      <c r="BE945" t="s">
        <v>7108</v>
      </c>
      <c r="BF945" t="s">
        <v>7109</v>
      </c>
      <c r="BO945">
        <v>0</v>
      </c>
      <c r="BP945">
        <v>0</v>
      </c>
      <c r="BQ945">
        <v>0</v>
      </c>
      <c r="BR945">
        <v>1</v>
      </c>
      <c r="BS945">
        <v>0</v>
      </c>
      <c r="BT945">
        <v>0</v>
      </c>
      <c r="BU945">
        <v>0</v>
      </c>
      <c r="BV945">
        <v>1</v>
      </c>
      <c r="BW945">
        <v>0</v>
      </c>
      <c r="BX945">
        <v>0</v>
      </c>
      <c r="BY945">
        <v>0</v>
      </c>
      <c r="BZ945">
        <v>0</v>
      </c>
      <c r="CA945">
        <v>0</v>
      </c>
      <c r="CB945">
        <v>0</v>
      </c>
      <c r="CC945">
        <v>0</v>
      </c>
      <c r="CD945">
        <v>0</v>
      </c>
      <c r="CE945">
        <v>0</v>
      </c>
      <c r="CF945">
        <v>0</v>
      </c>
      <c r="CG945">
        <v>1</v>
      </c>
      <c r="CH945">
        <v>1</v>
      </c>
      <c r="CI945">
        <v>0</v>
      </c>
      <c r="CJ945">
        <v>0</v>
      </c>
      <c r="CK945">
        <v>0</v>
      </c>
      <c r="CL945">
        <v>0</v>
      </c>
      <c r="CM945">
        <v>0</v>
      </c>
      <c r="CN945">
        <v>0</v>
      </c>
      <c r="CO945">
        <v>0</v>
      </c>
      <c r="CP945">
        <v>0</v>
      </c>
      <c r="CQ945">
        <v>0</v>
      </c>
    </row>
    <row r="946" spans="1:95" hidden="1">
      <c r="A946" t="s">
        <v>7110</v>
      </c>
      <c r="B946" t="s">
        <v>904</v>
      </c>
      <c r="C946" t="s">
        <v>826</v>
      </c>
      <c r="D946" t="s">
        <v>826</v>
      </c>
      <c r="E946" t="s">
        <v>146</v>
      </c>
      <c r="F946" t="s">
        <v>7111</v>
      </c>
      <c r="G946">
        <v>480</v>
      </c>
      <c r="H946">
        <v>1</v>
      </c>
      <c r="I946">
        <f t="shared" si="14"/>
        <v>480</v>
      </c>
      <c r="J946">
        <v>33.880093799999997</v>
      </c>
      <c r="K946">
        <v>-117.89</v>
      </c>
      <c r="M946" t="s">
        <v>7112</v>
      </c>
      <c r="N946" t="s">
        <v>7113</v>
      </c>
      <c r="O946" t="s">
        <v>7114</v>
      </c>
      <c r="P946" t="s">
        <v>214</v>
      </c>
      <c r="Q946">
        <v>92834</v>
      </c>
      <c r="R946" t="s">
        <v>107</v>
      </c>
      <c r="S946" t="s">
        <v>7115</v>
      </c>
      <c r="U946" t="s">
        <v>1672</v>
      </c>
      <c r="V946" t="s">
        <v>6115</v>
      </c>
      <c r="X946" t="s">
        <v>218</v>
      </c>
      <c r="Y946" t="s">
        <v>322</v>
      </c>
      <c r="Z946" t="s">
        <v>92</v>
      </c>
      <c r="AC946" t="s">
        <v>124</v>
      </c>
      <c r="AD946" t="s">
        <v>7116</v>
      </c>
      <c r="AE946">
        <v>0</v>
      </c>
      <c r="AH946" t="s">
        <v>1291</v>
      </c>
      <c r="AI946" t="s">
        <v>7117</v>
      </c>
      <c r="AJ946" t="s">
        <v>1291</v>
      </c>
      <c r="AL946" t="s">
        <v>1291</v>
      </c>
      <c r="AQ946">
        <v>13</v>
      </c>
      <c r="AR946" t="s">
        <v>1007</v>
      </c>
      <c r="AS946">
        <v>0</v>
      </c>
      <c r="AT946">
        <v>0</v>
      </c>
      <c r="AW946">
        <v>0</v>
      </c>
      <c r="AZ946">
        <v>0</v>
      </c>
      <c r="BC946">
        <v>0</v>
      </c>
      <c r="BO946">
        <v>0</v>
      </c>
      <c r="BP946">
        <v>0</v>
      </c>
      <c r="BQ946">
        <v>0</v>
      </c>
      <c r="BR946">
        <v>0</v>
      </c>
      <c r="BS946">
        <v>0</v>
      </c>
      <c r="BT946">
        <v>1</v>
      </c>
      <c r="BU946">
        <v>1</v>
      </c>
      <c r="BV946">
        <v>0</v>
      </c>
      <c r="BW946">
        <v>0</v>
      </c>
      <c r="BX946">
        <v>0</v>
      </c>
      <c r="BY946">
        <v>0</v>
      </c>
      <c r="BZ946">
        <v>1</v>
      </c>
      <c r="CA946">
        <v>0</v>
      </c>
      <c r="CB946">
        <v>0</v>
      </c>
      <c r="CC946">
        <v>0</v>
      </c>
      <c r="CD946">
        <v>0</v>
      </c>
      <c r="CE946">
        <v>0</v>
      </c>
      <c r="CF946">
        <v>0</v>
      </c>
      <c r="CG946">
        <v>0</v>
      </c>
      <c r="CH946">
        <v>0</v>
      </c>
      <c r="CI946">
        <v>0</v>
      </c>
      <c r="CJ946">
        <v>0</v>
      </c>
      <c r="CK946">
        <v>0</v>
      </c>
      <c r="CL946">
        <v>0</v>
      </c>
      <c r="CM946">
        <v>0</v>
      </c>
      <c r="CN946">
        <v>0</v>
      </c>
      <c r="CO946">
        <v>0</v>
      </c>
      <c r="CP946">
        <v>0</v>
      </c>
      <c r="CQ946">
        <v>0</v>
      </c>
    </row>
    <row r="947" spans="1:95" hidden="1">
      <c r="A947" t="s">
        <v>7118</v>
      </c>
      <c r="B947" t="s">
        <v>904</v>
      </c>
      <c r="C947" t="s">
        <v>826</v>
      </c>
      <c r="D947" t="s">
        <v>1538</v>
      </c>
      <c r="E947" t="s">
        <v>146</v>
      </c>
      <c r="F947" t="s">
        <v>7119</v>
      </c>
      <c r="G947">
        <v>500</v>
      </c>
      <c r="H947">
        <v>2</v>
      </c>
      <c r="I947">
        <f t="shared" si="14"/>
        <v>1000</v>
      </c>
      <c r="J947">
        <v>47.9059454</v>
      </c>
      <c r="K947">
        <v>21.06</v>
      </c>
      <c r="M947" t="s">
        <v>7120</v>
      </c>
      <c r="N947" t="s">
        <v>7121</v>
      </c>
      <c r="O947" t="s">
        <v>7122</v>
      </c>
      <c r="P947" t="s">
        <v>7123</v>
      </c>
      <c r="Q947">
        <v>3580</v>
      </c>
      <c r="R947" t="s">
        <v>7124</v>
      </c>
      <c r="S947" t="s">
        <v>7125</v>
      </c>
      <c r="U947" t="s">
        <v>4271</v>
      </c>
      <c r="V947" t="s">
        <v>7126</v>
      </c>
      <c r="X947" t="s">
        <v>1007</v>
      </c>
      <c r="Y947" t="s">
        <v>7127</v>
      </c>
      <c r="Z947" t="s">
        <v>92</v>
      </c>
      <c r="AA947" t="s">
        <v>93</v>
      </c>
      <c r="AB947" t="s">
        <v>7128</v>
      </c>
      <c r="AC947" t="s">
        <v>112</v>
      </c>
      <c r="AD947" t="s">
        <v>7129</v>
      </c>
      <c r="AE947">
        <v>100</v>
      </c>
      <c r="AQ947">
        <v>20</v>
      </c>
      <c r="AS947">
        <v>0</v>
      </c>
      <c r="AT947">
        <v>0</v>
      </c>
      <c r="AU947" t="s">
        <v>1133</v>
      </c>
      <c r="AW947">
        <v>0</v>
      </c>
      <c r="AZ947">
        <v>0</v>
      </c>
      <c r="BC947">
        <v>0</v>
      </c>
      <c r="BO947">
        <v>0</v>
      </c>
      <c r="BP947">
        <v>0</v>
      </c>
      <c r="BQ947">
        <v>0</v>
      </c>
      <c r="BR947">
        <v>0</v>
      </c>
      <c r="BS947">
        <v>1</v>
      </c>
      <c r="BT947">
        <v>0</v>
      </c>
      <c r="BU947">
        <v>1</v>
      </c>
      <c r="BV947">
        <v>0</v>
      </c>
      <c r="BW947">
        <v>1</v>
      </c>
      <c r="BX947">
        <v>0</v>
      </c>
      <c r="BY947">
        <v>0</v>
      </c>
      <c r="BZ947">
        <v>0</v>
      </c>
      <c r="CA947">
        <v>0</v>
      </c>
      <c r="CB947">
        <v>0</v>
      </c>
      <c r="CC947">
        <v>0</v>
      </c>
      <c r="CD947">
        <v>0</v>
      </c>
      <c r="CE947">
        <v>0</v>
      </c>
      <c r="CF947">
        <v>1</v>
      </c>
      <c r="CG947">
        <v>0</v>
      </c>
      <c r="CH947">
        <v>0</v>
      </c>
      <c r="CI947">
        <v>0</v>
      </c>
      <c r="CJ947">
        <v>0</v>
      </c>
      <c r="CK947">
        <v>0</v>
      </c>
      <c r="CL947">
        <v>0</v>
      </c>
      <c r="CM947">
        <v>0</v>
      </c>
      <c r="CN947">
        <v>0</v>
      </c>
      <c r="CO947">
        <v>0</v>
      </c>
      <c r="CP947">
        <v>0</v>
      </c>
      <c r="CQ947">
        <v>0</v>
      </c>
    </row>
    <row r="948" spans="1:95" hidden="1">
      <c r="A948" t="s">
        <v>7130</v>
      </c>
      <c r="B948" t="s">
        <v>904</v>
      </c>
      <c r="C948" t="s">
        <v>905</v>
      </c>
      <c r="D948" t="s">
        <v>906</v>
      </c>
      <c r="E948" t="s">
        <v>146</v>
      </c>
      <c r="F948" t="s">
        <v>7131</v>
      </c>
      <c r="G948">
        <v>400</v>
      </c>
      <c r="H948">
        <v>4.75</v>
      </c>
      <c r="I948">
        <f t="shared" si="14"/>
        <v>1900</v>
      </c>
      <c r="J948">
        <v>37.826977499999998</v>
      </c>
      <c r="K948">
        <v>-122.42</v>
      </c>
      <c r="M948" t="s">
        <v>7132</v>
      </c>
      <c r="N948" t="s">
        <v>7133</v>
      </c>
      <c r="O948" t="s">
        <v>1826</v>
      </c>
      <c r="P948" t="s">
        <v>214</v>
      </c>
      <c r="R948" t="s">
        <v>107</v>
      </c>
      <c r="S948" t="s">
        <v>7134</v>
      </c>
      <c r="T948" t="s">
        <v>6869</v>
      </c>
      <c r="U948" t="s">
        <v>6934</v>
      </c>
      <c r="V948" t="s">
        <v>7135</v>
      </c>
      <c r="X948" t="s">
        <v>1007</v>
      </c>
      <c r="AB948" t="s">
        <v>7136</v>
      </c>
      <c r="AC948" t="s">
        <v>124</v>
      </c>
      <c r="AD948" t="s">
        <v>7137</v>
      </c>
      <c r="AE948">
        <v>100</v>
      </c>
      <c r="AH948" t="s">
        <v>7138</v>
      </c>
      <c r="AI948" t="s">
        <v>2042</v>
      </c>
      <c r="AJ948" t="s">
        <v>2042</v>
      </c>
      <c r="AQ948">
        <v>0</v>
      </c>
      <c r="AR948" t="s">
        <v>7139</v>
      </c>
      <c r="AS948">
        <v>3600000</v>
      </c>
      <c r="AT948">
        <v>0</v>
      </c>
      <c r="AU948" t="s">
        <v>4610</v>
      </c>
      <c r="AV948" t="s">
        <v>7140</v>
      </c>
      <c r="AW948">
        <v>0</v>
      </c>
      <c r="AZ948">
        <v>0</v>
      </c>
      <c r="BC948">
        <v>0</v>
      </c>
      <c r="BO948">
        <v>0</v>
      </c>
      <c r="BP948">
        <v>0</v>
      </c>
      <c r="BQ948">
        <v>0</v>
      </c>
      <c r="BR948">
        <v>0</v>
      </c>
      <c r="BS948">
        <v>0</v>
      </c>
      <c r="BT948">
        <v>0</v>
      </c>
      <c r="BU948">
        <v>0</v>
      </c>
      <c r="BV948">
        <v>0</v>
      </c>
      <c r="BW948">
        <v>1</v>
      </c>
      <c r="BX948">
        <v>0</v>
      </c>
      <c r="BY948">
        <v>0</v>
      </c>
      <c r="BZ948">
        <v>0</v>
      </c>
      <c r="CA948">
        <v>0</v>
      </c>
      <c r="CB948">
        <v>0</v>
      </c>
      <c r="CC948">
        <v>1</v>
      </c>
      <c r="CD948">
        <v>0</v>
      </c>
      <c r="CE948">
        <v>1</v>
      </c>
      <c r="CF948">
        <v>0</v>
      </c>
      <c r="CG948">
        <v>1</v>
      </c>
      <c r="CH948">
        <v>0</v>
      </c>
      <c r="CI948">
        <v>0</v>
      </c>
      <c r="CJ948">
        <v>0</v>
      </c>
      <c r="CK948">
        <v>0</v>
      </c>
      <c r="CL948">
        <v>0</v>
      </c>
      <c r="CM948">
        <v>0</v>
      </c>
      <c r="CN948">
        <v>0</v>
      </c>
      <c r="CO948">
        <v>0</v>
      </c>
      <c r="CP948">
        <v>0</v>
      </c>
      <c r="CQ948">
        <v>0</v>
      </c>
    </row>
    <row r="949" spans="1:95" hidden="1">
      <c r="A949" t="s">
        <v>7141</v>
      </c>
      <c r="B949" t="s">
        <v>904</v>
      </c>
      <c r="C949" t="s">
        <v>1022</v>
      </c>
      <c r="D949" t="s">
        <v>1800</v>
      </c>
      <c r="E949" t="s">
        <v>146</v>
      </c>
      <c r="F949" t="s">
        <v>7142</v>
      </c>
      <c r="G949">
        <v>600</v>
      </c>
      <c r="H949">
        <v>2.5</v>
      </c>
      <c r="I949">
        <f t="shared" si="14"/>
        <v>1500</v>
      </c>
      <c r="J949">
        <v>4</v>
      </c>
      <c r="K949">
        <v>74</v>
      </c>
      <c r="M949" t="s">
        <v>7143</v>
      </c>
      <c r="N949" t="s">
        <v>7144</v>
      </c>
      <c r="O949" t="s">
        <v>7145</v>
      </c>
      <c r="P949" t="s">
        <v>7146</v>
      </c>
      <c r="Q949">
        <v>8260</v>
      </c>
      <c r="R949" t="s">
        <v>7147</v>
      </c>
      <c r="S949" t="s">
        <v>7148</v>
      </c>
      <c r="T949" t="s">
        <v>501</v>
      </c>
      <c r="U949" t="s">
        <v>501</v>
      </c>
      <c r="X949" t="s">
        <v>1007</v>
      </c>
      <c r="AB949" t="s">
        <v>7149</v>
      </c>
      <c r="AC949" t="s">
        <v>124</v>
      </c>
      <c r="AD949" t="s">
        <v>7150</v>
      </c>
      <c r="AE949">
        <v>0</v>
      </c>
      <c r="AH949" t="s">
        <v>7151</v>
      </c>
      <c r="AI949" t="s">
        <v>1213</v>
      </c>
      <c r="AJ949" t="s">
        <v>7152</v>
      </c>
      <c r="AK949" t="s">
        <v>7153</v>
      </c>
      <c r="AL949" t="s">
        <v>7154</v>
      </c>
      <c r="AM949" t="s">
        <v>7152</v>
      </c>
      <c r="AQ949">
        <v>0</v>
      </c>
      <c r="AR949" t="s">
        <v>1007</v>
      </c>
      <c r="AS949">
        <v>0</v>
      </c>
      <c r="AT949">
        <v>0</v>
      </c>
      <c r="AW949">
        <v>0</v>
      </c>
      <c r="AZ949">
        <v>0</v>
      </c>
      <c r="BC949">
        <v>0</v>
      </c>
      <c r="BO949">
        <v>0</v>
      </c>
      <c r="BP949">
        <v>0</v>
      </c>
      <c r="BQ949">
        <v>0</v>
      </c>
      <c r="BR949">
        <v>0</v>
      </c>
      <c r="BS949">
        <v>0</v>
      </c>
      <c r="BT949">
        <v>0</v>
      </c>
      <c r="BU949">
        <v>0</v>
      </c>
      <c r="BV949">
        <v>0</v>
      </c>
      <c r="BW949">
        <v>0</v>
      </c>
      <c r="BX949">
        <v>0</v>
      </c>
      <c r="BY949">
        <v>0</v>
      </c>
      <c r="BZ949">
        <v>0</v>
      </c>
      <c r="CA949">
        <v>0</v>
      </c>
      <c r="CB949">
        <v>1</v>
      </c>
      <c r="CC949">
        <v>1</v>
      </c>
      <c r="CD949">
        <v>1</v>
      </c>
      <c r="CE949">
        <v>1</v>
      </c>
      <c r="CF949">
        <v>0</v>
      </c>
      <c r="CG949">
        <v>1</v>
      </c>
      <c r="CH949">
        <v>1</v>
      </c>
      <c r="CI949">
        <v>0</v>
      </c>
      <c r="CJ949">
        <v>0</v>
      </c>
      <c r="CK949">
        <v>0</v>
      </c>
      <c r="CL949">
        <v>0</v>
      </c>
      <c r="CM949">
        <v>0</v>
      </c>
      <c r="CN949">
        <v>0</v>
      </c>
      <c r="CO949">
        <v>0</v>
      </c>
      <c r="CP949">
        <v>0</v>
      </c>
      <c r="CQ949">
        <v>0</v>
      </c>
    </row>
    <row r="950" spans="1:95" hidden="1">
      <c r="A950" t="s">
        <v>7155</v>
      </c>
      <c r="B950" t="s">
        <v>904</v>
      </c>
      <c r="C950" t="s">
        <v>1022</v>
      </c>
      <c r="D950" t="s">
        <v>1800</v>
      </c>
      <c r="E950" t="s">
        <v>146</v>
      </c>
      <c r="F950" t="s">
        <v>7156</v>
      </c>
      <c r="G950">
        <v>1600</v>
      </c>
      <c r="H950">
        <v>2.8</v>
      </c>
      <c r="I950">
        <f t="shared" si="14"/>
        <v>4480</v>
      </c>
      <c r="J950">
        <v>5</v>
      </c>
      <c r="K950">
        <v>-53</v>
      </c>
      <c r="M950" t="s">
        <v>1261</v>
      </c>
      <c r="O950" t="s">
        <v>7157</v>
      </c>
      <c r="P950" t="s">
        <v>7157</v>
      </c>
      <c r="Q950">
        <v>97356</v>
      </c>
      <c r="R950" t="s">
        <v>7158</v>
      </c>
      <c r="S950" t="s">
        <v>7159</v>
      </c>
      <c r="T950" t="s">
        <v>7160</v>
      </c>
      <c r="U950" t="s">
        <v>7161</v>
      </c>
      <c r="X950" t="s">
        <v>1007</v>
      </c>
      <c r="Y950" t="s">
        <v>7162</v>
      </c>
      <c r="AB950" t="s">
        <v>7163</v>
      </c>
      <c r="AC950" t="s">
        <v>112</v>
      </c>
      <c r="AD950" t="s">
        <v>7162</v>
      </c>
      <c r="AE950">
        <v>0</v>
      </c>
      <c r="AH950" t="s">
        <v>1807</v>
      </c>
      <c r="AI950" t="s">
        <v>1807</v>
      </c>
      <c r="AJ950" t="s">
        <v>7164</v>
      </c>
      <c r="AQ950">
        <v>0</v>
      </c>
      <c r="AR950" t="s">
        <v>1007</v>
      </c>
      <c r="AS950">
        <v>0</v>
      </c>
      <c r="AT950">
        <v>0</v>
      </c>
      <c r="AW950">
        <v>0</v>
      </c>
      <c r="AZ950">
        <v>0</v>
      </c>
      <c r="BC950">
        <v>0</v>
      </c>
      <c r="BO950">
        <v>0</v>
      </c>
      <c r="BP950">
        <v>0</v>
      </c>
      <c r="BQ950">
        <v>0</v>
      </c>
      <c r="BR950">
        <v>0</v>
      </c>
      <c r="BS950">
        <v>0</v>
      </c>
      <c r="BT950">
        <v>0</v>
      </c>
      <c r="BU950">
        <v>0</v>
      </c>
      <c r="BV950">
        <v>0</v>
      </c>
      <c r="BW950">
        <v>0</v>
      </c>
      <c r="BX950">
        <v>0</v>
      </c>
      <c r="BY950">
        <v>0</v>
      </c>
      <c r="BZ950">
        <v>0</v>
      </c>
      <c r="CA950">
        <v>0</v>
      </c>
      <c r="CB950">
        <v>0</v>
      </c>
      <c r="CC950">
        <v>0</v>
      </c>
      <c r="CD950">
        <v>0</v>
      </c>
      <c r="CE950">
        <v>0</v>
      </c>
      <c r="CF950">
        <v>0</v>
      </c>
      <c r="CG950">
        <v>0</v>
      </c>
      <c r="CH950">
        <v>1</v>
      </c>
      <c r="CI950">
        <v>0</v>
      </c>
      <c r="CJ950">
        <v>0</v>
      </c>
      <c r="CK950">
        <v>0</v>
      </c>
      <c r="CL950">
        <v>0</v>
      </c>
      <c r="CM950">
        <v>0</v>
      </c>
      <c r="CN950">
        <v>0</v>
      </c>
      <c r="CO950">
        <v>0</v>
      </c>
      <c r="CP950">
        <v>0</v>
      </c>
      <c r="CQ950">
        <v>0</v>
      </c>
    </row>
    <row r="951" spans="1:95" hidden="1">
      <c r="A951" t="s">
        <v>7165</v>
      </c>
      <c r="B951" t="s">
        <v>999</v>
      </c>
      <c r="C951" t="s">
        <v>1000</v>
      </c>
      <c r="D951" t="s">
        <v>1000</v>
      </c>
      <c r="E951" t="s">
        <v>146</v>
      </c>
      <c r="F951" t="s">
        <v>1001</v>
      </c>
      <c r="G951">
        <v>8</v>
      </c>
      <c r="H951">
        <v>0</v>
      </c>
      <c r="I951">
        <f t="shared" si="14"/>
        <v>0</v>
      </c>
      <c r="J951">
        <v>34.178004700000002</v>
      </c>
      <c r="K951">
        <v>-118.32</v>
      </c>
      <c r="M951" t="s">
        <v>1002</v>
      </c>
      <c r="N951" t="s">
        <v>7166</v>
      </c>
      <c r="O951" t="s">
        <v>1004</v>
      </c>
      <c r="P951" t="s">
        <v>214</v>
      </c>
      <c r="Q951">
        <v>91502</v>
      </c>
      <c r="R951" t="s">
        <v>107</v>
      </c>
      <c r="S951" t="s">
        <v>1005</v>
      </c>
      <c r="U951" t="s">
        <v>7167</v>
      </c>
      <c r="X951" t="s">
        <v>1007</v>
      </c>
      <c r="Y951" t="s">
        <v>5890</v>
      </c>
      <c r="Z951" t="s">
        <v>599</v>
      </c>
      <c r="AC951" t="s">
        <v>112</v>
      </c>
      <c r="AD951" t="s">
        <v>1009</v>
      </c>
      <c r="AE951">
        <v>0</v>
      </c>
      <c r="AH951" t="s">
        <v>1010</v>
      </c>
      <c r="AI951" t="s">
        <v>1007</v>
      </c>
      <c r="AJ951" t="s">
        <v>1010</v>
      </c>
      <c r="AK951" t="s">
        <v>1010</v>
      </c>
      <c r="AL951" t="s">
        <v>1010</v>
      </c>
      <c r="AM951" t="s">
        <v>1010</v>
      </c>
      <c r="AQ951">
        <v>20</v>
      </c>
      <c r="AR951" t="s">
        <v>1007</v>
      </c>
      <c r="AS951">
        <v>0</v>
      </c>
      <c r="AT951">
        <v>0</v>
      </c>
      <c r="AU951" t="s">
        <v>248</v>
      </c>
      <c r="AW951">
        <v>0</v>
      </c>
      <c r="AZ951">
        <v>0</v>
      </c>
      <c r="BC951">
        <v>0</v>
      </c>
      <c r="BO951">
        <v>0</v>
      </c>
      <c r="BP951">
        <v>0</v>
      </c>
      <c r="BQ951">
        <v>0</v>
      </c>
      <c r="BR951">
        <v>0</v>
      </c>
      <c r="BS951">
        <v>1</v>
      </c>
      <c r="BT951">
        <v>0</v>
      </c>
      <c r="BU951">
        <v>0</v>
      </c>
      <c r="BV951">
        <v>1</v>
      </c>
      <c r="BW951">
        <v>0</v>
      </c>
      <c r="BX951">
        <v>0</v>
      </c>
      <c r="BY951">
        <v>0</v>
      </c>
      <c r="BZ951">
        <v>0</v>
      </c>
      <c r="CA951">
        <v>0</v>
      </c>
      <c r="CB951">
        <v>0</v>
      </c>
      <c r="CC951">
        <v>0</v>
      </c>
      <c r="CD951">
        <v>0</v>
      </c>
      <c r="CE951">
        <v>0</v>
      </c>
      <c r="CF951">
        <v>0</v>
      </c>
      <c r="CG951">
        <v>0</v>
      </c>
      <c r="CH951">
        <v>0</v>
      </c>
      <c r="CI951">
        <v>0</v>
      </c>
      <c r="CJ951">
        <v>0</v>
      </c>
      <c r="CK951">
        <v>0</v>
      </c>
      <c r="CL951">
        <v>0</v>
      </c>
      <c r="CM951">
        <v>0</v>
      </c>
      <c r="CN951">
        <v>0</v>
      </c>
      <c r="CO951">
        <v>0</v>
      </c>
      <c r="CP951">
        <v>0</v>
      </c>
      <c r="CQ951">
        <v>0</v>
      </c>
    </row>
    <row r="952" spans="1:95" hidden="1">
      <c r="A952" t="s">
        <v>7168</v>
      </c>
      <c r="B952" t="s">
        <v>904</v>
      </c>
      <c r="C952" t="s">
        <v>826</v>
      </c>
      <c r="D952" t="s">
        <v>826</v>
      </c>
      <c r="E952" t="s">
        <v>13</v>
      </c>
      <c r="F952" t="s">
        <v>7169</v>
      </c>
      <c r="G952">
        <v>200</v>
      </c>
      <c r="H952">
        <v>1</v>
      </c>
      <c r="I952">
        <f t="shared" si="14"/>
        <v>200</v>
      </c>
      <c r="J952">
        <v>37.548269699999999</v>
      </c>
      <c r="K952">
        <v>-121.99</v>
      </c>
      <c r="M952" t="s">
        <v>7170</v>
      </c>
      <c r="O952" t="s">
        <v>7171</v>
      </c>
      <c r="P952" t="s">
        <v>214</v>
      </c>
      <c r="R952" t="s">
        <v>107</v>
      </c>
      <c r="S952" t="s">
        <v>2060</v>
      </c>
      <c r="T952" t="s">
        <v>6827</v>
      </c>
      <c r="X952" t="s">
        <v>218</v>
      </c>
      <c r="AC952" t="s">
        <v>124</v>
      </c>
      <c r="AD952" t="s">
        <v>1009</v>
      </c>
      <c r="AE952">
        <v>0</v>
      </c>
      <c r="AH952" t="s">
        <v>1076</v>
      </c>
      <c r="AI952" t="s">
        <v>2042</v>
      </c>
      <c r="AQ952">
        <v>0</v>
      </c>
      <c r="AR952" t="s">
        <v>1007</v>
      </c>
      <c r="AS952">
        <v>0</v>
      </c>
      <c r="AT952">
        <v>0</v>
      </c>
      <c r="AW952">
        <v>0</v>
      </c>
      <c r="AZ952">
        <v>0</v>
      </c>
      <c r="BC952">
        <v>0</v>
      </c>
      <c r="BO952">
        <v>0</v>
      </c>
      <c r="BP952">
        <v>0</v>
      </c>
      <c r="BQ952">
        <v>0</v>
      </c>
      <c r="BR952">
        <v>0</v>
      </c>
      <c r="BS952">
        <v>1</v>
      </c>
      <c r="BT952">
        <v>1</v>
      </c>
      <c r="BU952">
        <v>0</v>
      </c>
      <c r="BV952">
        <v>0</v>
      </c>
      <c r="BW952">
        <v>0</v>
      </c>
      <c r="BX952">
        <v>0</v>
      </c>
      <c r="BY952">
        <v>0</v>
      </c>
      <c r="BZ952">
        <v>0</v>
      </c>
      <c r="CA952">
        <v>0</v>
      </c>
      <c r="CB952">
        <v>0</v>
      </c>
      <c r="CC952">
        <v>0</v>
      </c>
      <c r="CD952">
        <v>0</v>
      </c>
      <c r="CE952">
        <v>0</v>
      </c>
      <c r="CF952">
        <v>0</v>
      </c>
      <c r="CG952">
        <v>0</v>
      </c>
      <c r="CH952">
        <v>1</v>
      </c>
      <c r="CI952">
        <v>1</v>
      </c>
      <c r="CJ952">
        <v>0</v>
      </c>
      <c r="CK952">
        <v>0</v>
      </c>
      <c r="CL952">
        <v>0</v>
      </c>
      <c r="CM952">
        <v>0</v>
      </c>
      <c r="CN952">
        <v>0</v>
      </c>
      <c r="CO952">
        <v>0</v>
      </c>
      <c r="CP952">
        <v>0</v>
      </c>
      <c r="CQ952">
        <v>0</v>
      </c>
    </row>
    <row r="953" spans="1:95" hidden="1">
      <c r="A953" t="s">
        <v>7172</v>
      </c>
      <c r="B953" t="s">
        <v>904</v>
      </c>
      <c r="C953" t="s">
        <v>826</v>
      </c>
      <c r="D953" t="s">
        <v>826</v>
      </c>
      <c r="E953" t="s">
        <v>13</v>
      </c>
      <c r="F953" t="s">
        <v>7173</v>
      </c>
      <c r="G953">
        <v>30</v>
      </c>
      <c r="H953">
        <v>1</v>
      </c>
      <c r="I953">
        <f t="shared" si="14"/>
        <v>30</v>
      </c>
      <c r="J953">
        <v>37.548269699999999</v>
      </c>
      <c r="K953">
        <v>-121.99</v>
      </c>
      <c r="M953" t="s">
        <v>7174</v>
      </c>
      <c r="O953" t="s">
        <v>7171</v>
      </c>
      <c r="P953" t="s">
        <v>214</v>
      </c>
      <c r="R953" t="s">
        <v>107</v>
      </c>
      <c r="S953" t="s">
        <v>7175</v>
      </c>
      <c r="T953" t="s">
        <v>6827</v>
      </c>
      <c r="X953" t="s">
        <v>218</v>
      </c>
      <c r="AC953" t="s">
        <v>124</v>
      </c>
      <c r="AD953" t="s">
        <v>1009</v>
      </c>
      <c r="AE953">
        <v>0</v>
      </c>
      <c r="AH953" t="s">
        <v>1076</v>
      </c>
      <c r="AI953" t="s">
        <v>2042</v>
      </c>
      <c r="AJ953" t="s">
        <v>1792</v>
      </c>
      <c r="AQ953">
        <v>0</v>
      </c>
      <c r="AR953" t="s">
        <v>1007</v>
      </c>
      <c r="AS953">
        <v>0</v>
      </c>
      <c r="AT953">
        <v>0</v>
      </c>
      <c r="AW953">
        <v>0</v>
      </c>
      <c r="AZ953">
        <v>0</v>
      </c>
      <c r="BC953">
        <v>0</v>
      </c>
      <c r="BO953">
        <v>0</v>
      </c>
      <c r="BP953">
        <v>0</v>
      </c>
      <c r="BQ953">
        <v>0</v>
      </c>
      <c r="BR953">
        <v>0</v>
      </c>
      <c r="BS953">
        <v>1</v>
      </c>
      <c r="BT953">
        <v>1</v>
      </c>
      <c r="BU953">
        <v>1</v>
      </c>
      <c r="BV953">
        <v>0</v>
      </c>
      <c r="BW953">
        <v>0</v>
      </c>
      <c r="BX953">
        <v>0</v>
      </c>
      <c r="BY953">
        <v>0</v>
      </c>
      <c r="BZ953">
        <v>0</v>
      </c>
      <c r="CA953">
        <v>0</v>
      </c>
      <c r="CB953">
        <v>0</v>
      </c>
      <c r="CC953">
        <v>0</v>
      </c>
      <c r="CD953">
        <v>0</v>
      </c>
      <c r="CE953">
        <v>0</v>
      </c>
      <c r="CF953">
        <v>0</v>
      </c>
      <c r="CG953">
        <v>0</v>
      </c>
      <c r="CH953">
        <v>0</v>
      </c>
      <c r="CI953">
        <v>0</v>
      </c>
      <c r="CJ953">
        <v>0</v>
      </c>
      <c r="CK953">
        <v>0</v>
      </c>
      <c r="CL953">
        <v>0</v>
      </c>
      <c r="CM953">
        <v>0</v>
      </c>
      <c r="CN953">
        <v>0</v>
      </c>
      <c r="CO953">
        <v>0</v>
      </c>
      <c r="CP953">
        <v>0</v>
      </c>
      <c r="CQ953">
        <v>0</v>
      </c>
    </row>
    <row r="954" spans="1:95" hidden="1">
      <c r="A954" t="s">
        <v>7176</v>
      </c>
      <c r="B954" t="s">
        <v>904</v>
      </c>
      <c r="C954" t="s">
        <v>905</v>
      </c>
      <c r="D954" t="s">
        <v>906</v>
      </c>
      <c r="E954" t="s">
        <v>146</v>
      </c>
      <c r="F954" t="s">
        <v>7177</v>
      </c>
      <c r="G954">
        <v>100</v>
      </c>
      <c r="H954">
        <v>4</v>
      </c>
      <c r="I954">
        <f t="shared" si="14"/>
        <v>400</v>
      </c>
      <c r="J954">
        <v>4</v>
      </c>
      <c r="K954">
        <v>34</v>
      </c>
      <c r="M954" t="s">
        <v>544</v>
      </c>
      <c r="O954" t="s">
        <v>7178</v>
      </c>
      <c r="P954" t="s">
        <v>7178</v>
      </c>
      <c r="R954" t="s">
        <v>312</v>
      </c>
      <c r="S954" t="s">
        <v>7179</v>
      </c>
      <c r="T954" t="s">
        <v>1975</v>
      </c>
      <c r="X954" t="s">
        <v>1007</v>
      </c>
      <c r="AC954" t="s">
        <v>112</v>
      </c>
      <c r="AD954" t="s">
        <v>1009</v>
      </c>
      <c r="AE954">
        <v>0</v>
      </c>
      <c r="AI954" t="s">
        <v>2042</v>
      </c>
      <c r="AJ954" t="s">
        <v>2042</v>
      </c>
      <c r="AL954" t="s">
        <v>7180</v>
      </c>
      <c r="AQ954">
        <v>0</v>
      </c>
      <c r="AR954" t="s">
        <v>1007</v>
      </c>
      <c r="AS954">
        <v>0</v>
      </c>
      <c r="AT954">
        <v>0</v>
      </c>
      <c r="AW954">
        <v>0</v>
      </c>
      <c r="AZ954">
        <v>0</v>
      </c>
      <c r="BC954">
        <v>0</v>
      </c>
      <c r="BO954">
        <v>0</v>
      </c>
      <c r="BP954">
        <v>0</v>
      </c>
      <c r="BQ954">
        <v>0</v>
      </c>
      <c r="BR954">
        <v>0</v>
      </c>
      <c r="BS954">
        <v>0</v>
      </c>
      <c r="BT954">
        <v>0</v>
      </c>
      <c r="BU954">
        <v>0</v>
      </c>
      <c r="BV954">
        <v>0</v>
      </c>
      <c r="BW954">
        <v>0</v>
      </c>
      <c r="BX954">
        <v>0</v>
      </c>
      <c r="BY954">
        <v>0</v>
      </c>
      <c r="BZ954">
        <v>0</v>
      </c>
      <c r="CA954">
        <v>0</v>
      </c>
      <c r="CB954">
        <v>0</v>
      </c>
      <c r="CC954">
        <v>0</v>
      </c>
      <c r="CD954">
        <v>1</v>
      </c>
      <c r="CE954">
        <v>0</v>
      </c>
      <c r="CF954">
        <v>0</v>
      </c>
      <c r="CG954">
        <v>0</v>
      </c>
      <c r="CH954">
        <v>0</v>
      </c>
      <c r="CI954">
        <v>0</v>
      </c>
      <c r="CJ954">
        <v>0</v>
      </c>
      <c r="CK954">
        <v>0</v>
      </c>
      <c r="CL954">
        <v>0</v>
      </c>
      <c r="CM954">
        <v>0</v>
      </c>
      <c r="CN954">
        <v>0</v>
      </c>
      <c r="CO954">
        <v>0</v>
      </c>
      <c r="CP954">
        <v>0</v>
      </c>
      <c r="CQ954">
        <v>0</v>
      </c>
    </row>
    <row r="955" spans="1:95" hidden="1">
      <c r="A955" t="s">
        <v>7181</v>
      </c>
      <c r="B955" t="s">
        <v>904</v>
      </c>
      <c r="C955" t="s">
        <v>905</v>
      </c>
      <c r="D955" t="s">
        <v>906</v>
      </c>
      <c r="E955" t="s">
        <v>146</v>
      </c>
      <c r="F955" t="s">
        <v>7182</v>
      </c>
      <c r="G955">
        <v>200</v>
      </c>
      <c r="H955">
        <v>4</v>
      </c>
      <c r="I955">
        <f t="shared" si="14"/>
        <v>800</v>
      </c>
      <c r="J955">
        <v>35.650788800000001</v>
      </c>
      <c r="K955">
        <v>-117.66</v>
      </c>
      <c r="M955" t="s">
        <v>544</v>
      </c>
      <c r="N955" t="s">
        <v>7183</v>
      </c>
      <c r="O955" t="s">
        <v>7184</v>
      </c>
      <c r="P955" t="s">
        <v>214</v>
      </c>
      <c r="R955" t="s">
        <v>107</v>
      </c>
      <c r="S955" t="s">
        <v>2060</v>
      </c>
      <c r="T955" t="s">
        <v>6827</v>
      </c>
      <c r="X955" t="s">
        <v>218</v>
      </c>
      <c r="AC955" t="s">
        <v>124</v>
      </c>
      <c r="AD955" t="s">
        <v>1009</v>
      </c>
      <c r="AE955">
        <v>0</v>
      </c>
      <c r="AI955" t="s">
        <v>2042</v>
      </c>
      <c r="AJ955" t="s">
        <v>2042</v>
      </c>
      <c r="AQ955">
        <v>0</v>
      </c>
      <c r="AR955" t="s">
        <v>1007</v>
      </c>
      <c r="AS955">
        <v>0</v>
      </c>
      <c r="AT955">
        <v>0</v>
      </c>
      <c r="AW955">
        <v>0</v>
      </c>
      <c r="AZ955">
        <v>0</v>
      </c>
      <c r="BC955">
        <v>0</v>
      </c>
      <c r="BO955">
        <v>0</v>
      </c>
      <c r="BP955">
        <v>0</v>
      </c>
      <c r="BQ955">
        <v>0</v>
      </c>
      <c r="BR955">
        <v>0</v>
      </c>
      <c r="BS955">
        <v>0</v>
      </c>
      <c r="BT955">
        <v>0</v>
      </c>
      <c r="BU955">
        <v>0</v>
      </c>
      <c r="BV955">
        <v>0</v>
      </c>
      <c r="BW955">
        <v>0</v>
      </c>
      <c r="BX955">
        <v>0</v>
      </c>
      <c r="BY955">
        <v>0</v>
      </c>
      <c r="BZ955">
        <v>0</v>
      </c>
      <c r="CA955">
        <v>0</v>
      </c>
      <c r="CB955">
        <v>0</v>
      </c>
      <c r="CC955">
        <v>0</v>
      </c>
      <c r="CD955">
        <v>1</v>
      </c>
      <c r="CE955">
        <v>0</v>
      </c>
      <c r="CF955">
        <v>0</v>
      </c>
      <c r="CG955">
        <v>0</v>
      </c>
      <c r="CH955">
        <v>0</v>
      </c>
      <c r="CI955">
        <v>0</v>
      </c>
      <c r="CJ955">
        <v>0</v>
      </c>
      <c r="CK955">
        <v>0</v>
      </c>
      <c r="CL955">
        <v>0</v>
      </c>
      <c r="CM955">
        <v>0</v>
      </c>
      <c r="CN955">
        <v>0</v>
      </c>
      <c r="CO955">
        <v>0</v>
      </c>
      <c r="CP955">
        <v>0</v>
      </c>
      <c r="CQ955">
        <v>0</v>
      </c>
    </row>
    <row r="956" spans="1:95" hidden="1">
      <c r="A956" t="s">
        <v>7185</v>
      </c>
      <c r="B956" t="s">
        <v>904</v>
      </c>
      <c r="C956" t="s">
        <v>826</v>
      </c>
      <c r="D956" t="s">
        <v>851</v>
      </c>
      <c r="E956" t="s">
        <v>146</v>
      </c>
      <c r="F956" t="s">
        <v>7186</v>
      </c>
      <c r="G956">
        <v>100</v>
      </c>
      <c r="H956">
        <v>2</v>
      </c>
      <c r="I956">
        <f t="shared" si="14"/>
        <v>200</v>
      </c>
      <c r="J956">
        <v>33.098263500000002</v>
      </c>
      <c r="K956">
        <v>-117.1</v>
      </c>
      <c r="M956" t="s">
        <v>7187</v>
      </c>
      <c r="N956" t="s">
        <v>7188</v>
      </c>
      <c r="O956" t="s">
        <v>1549</v>
      </c>
      <c r="P956" t="s">
        <v>214</v>
      </c>
      <c r="Q956">
        <v>92029</v>
      </c>
      <c r="R956" t="s">
        <v>107</v>
      </c>
      <c r="S956" t="s">
        <v>7189</v>
      </c>
      <c r="T956" t="s">
        <v>7190</v>
      </c>
      <c r="U956" t="s">
        <v>7191</v>
      </c>
      <c r="X956" t="s">
        <v>218</v>
      </c>
      <c r="Y956" t="s">
        <v>1881</v>
      </c>
      <c r="Z956" t="s">
        <v>92</v>
      </c>
      <c r="AB956" t="s">
        <v>1820</v>
      </c>
      <c r="AC956" t="s">
        <v>112</v>
      </c>
      <c r="AD956" t="s">
        <v>1881</v>
      </c>
      <c r="AE956">
        <v>0</v>
      </c>
      <c r="AH956" t="s">
        <v>1977</v>
      </c>
      <c r="AI956" t="s">
        <v>2042</v>
      </c>
      <c r="AJ956" t="s">
        <v>2042</v>
      </c>
      <c r="AL956" t="s">
        <v>7192</v>
      </c>
      <c r="AQ956">
        <v>0</v>
      </c>
      <c r="AR956" t="s">
        <v>1007</v>
      </c>
      <c r="AS956">
        <v>0</v>
      </c>
      <c r="AT956">
        <v>0</v>
      </c>
      <c r="AW956">
        <v>0</v>
      </c>
      <c r="AZ956">
        <v>0</v>
      </c>
      <c r="BC956">
        <v>0</v>
      </c>
      <c r="BO956">
        <v>0</v>
      </c>
      <c r="BP956">
        <v>0</v>
      </c>
      <c r="BQ956">
        <v>0</v>
      </c>
      <c r="BR956">
        <v>0</v>
      </c>
      <c r="BS956">
        <v>0</v>
      </c>
      <c r="BT956">
        <v>1</v>
      </c>
      <c r="BU956">
        <v>0</v>
      </c>
      <c r="BV956">
        <v>0</v>
      </c>
      <c r="BW956">
        <v>0</v>
      </c>
      <c r="BX956">
        <v>0</v>
      </c>
      <c r="BY956">
        <v>0</v>
      </c>
      <c r="BZ956">
        <v>1</v>
      </c>
      <c r="CA956">
        <v>0</v>
      </c>
      <c r="CB956">
        <v>0</v>
      </c>
      <c r="CC956">
        <v>0</v>
      </c>
      <c r="CD956">
        <v>0</v>
      </c>
      <c r="CE956">
        <v>0</v>
      </c>
      <c r="CF956">
        <v>0</v>
      </c>
      <c r="CG956">
        <v>0</v>
      </c>
      <c r="CH956">
        <v>0</v>
      </c>
      <c r="CI956">
        <v>0</v>
      </c>
      <c r="CJ956">
        <v>0</v>
      </c>
      <c r="CK956">
        <v>0</v>
      </c>
      <c r="CL956">
        <v>0</v>
      </c>
      <c r="CM956">
        <v>0</v>
      </c>
      <c r="CN956">
        <v>0</v>
      </c>
      <c r="CO956">
        <v>0</v>
      </c>
      <c r="CP956">
        <v>0</v>
      </c>
      <c r="CQ956">
        <v>0</v>
      </c>
    </row>
    <row r="957" spans="1:95" hidden="1">
      <c r="A957" t="s">
        <v>7193</v>
      </c>
      <c r="B957" t="s">
        <v>904</v>
      </c>
      <c r="C957" t="s">
        <v>905</v>
      </c>
      <c r="D957" t="s">
        <v>906</v>
      </c>
      <c r="E957" t="s">
        <v>146</v>
      </c>
      <c r="F957" t="s">
        <v>7194</v>
      </c>
      <c r="G957">
        <v>300</v>
      </c>
      <c r="H957">
        <v>0.33</v>
      </c>
      <c r="I957">
        <f t="shared" si="14"/>
        <v>99</v>
      </c>
      <c r="J957">
        <v>31.807211299999999</v>
      </c>
      <c r="K957">
        <v>-106.43</v>
      </c>
      <c r="M957" t="s">
        <v>7195</v>
      </c>
      <c r="O957" t="s">
        <v>7196</v>
      </c>
      <c r="P957" t="s">
        <v>416</v>
      </c>
      <c r="R957" t="s">
        <v>107</v>
      </c>
      <c r="S957" t="s">
        <v>7197</v>
      </c>
      <c r="U957" t="s">
        <v>7198</v>
      </c>
      <c r="X957" t="s">
        <v>1007</v>
      </c>
      <c r="Y957" t="s">
        <v>7199</v>
      </c>
      <c r="Z957" t="s">
        <v>92</v>
      </c>
      <c r="AB957" t="s">
        <v>7200</v>
      </c>
      <c r="AC957" t="s">
        <v>124</v>
      </c>
      <c r="AD957" t="s">
        <v>2054</v>
      </c>
      <c r="AE957">
        <v>0</v>
      </c>
      <c r="AH957" t="s">
        <v>2042</v>
      </c>
      <c r="AI957" t="s">
        <v>2042</v>
      </c>
      <c r="AJ957" t="s">
        <v>2042</v>
      </c>
      <c r="AL957" t="s">
        <v>7201</v>
      </c>
      <c r="AM957" t="s">
        <v>2042</v>
      </c>
      <c r="AQ957">
        <v>0</v>
      </c>
      <c r="AR957" t="s">
        <v>1007</v>
      </c>
      <c r="AS957">
        <v>0</v>
      </c>
      <c r="AT957">
        <v>0</v>
      </c>
      <c r="AU957" t="s">
        <v>705</v>
      </c>
      <c r="AV957" t="s">
        <v>7202</v>
      </c>
      <c r="AW957">
        <v>0</v>
      </c>
      <c r="AZ957">
        <v>0</v>
      </c>
      <c r="BC957">
        <v>0</v>
      </c>
      <c r="BO957">
        <v>0</v>
      </c>
      <c r="BP957">
        <v>0</v>
      </c>
      <c r="BQ957">
        <v>0</v>
      </c>
      <c r="BR957">
        <v>0</v>
      </c>
      <c r="BS957">
        <v>1</v>
      </c>
      <c r="BT957">
        <v>0</v>
      </c>
      <c r="BU957">
        <v>0</v>
      </c>
      <c r="BV957">
        <v>0</v>
      </c>
      <c r="BW957">
        <v>0</v>
      </c>
      <c r="BX957">
        <v>1</v>
      </c>
      <c r="BY957">
        <v>1</v>
      </c>
      <c r="BZ957">
        <v>0</v>
      </c>
      <c r="CA957">
        <v>0</v>
      </c>
      <c r="CB957">
        <v>0</v>
      </c>
      <c r="CC957">
        <v>1</v>
      </c>
      <c r="CD957">
        <v>1</v>
      </c>
      <c r="CE957">
        <v>0</v>
      </c>
      <c r="CF957">
        <v>0</v>
      </c>
      <c r="CG957">
        <v>0</v>
      </c>
      <c r="CH957">
        <v>0</v>
      </c>
      <c r="CI957">
        <v>0</v>
      </c>
      <c r="CJ957">
        <v>0</v>
      </c>
      <c r="CK957">
        <v>0</v>
      </c>
      <c r="CL957">
        <v>0</v>
      </c>
      <c r="CM957">
        <v>0</v>
      </c>
      <c r="CN957">
        <v>0</v>
      </c>
      <c r="CO957">
        <v>0</v>
      </c>
      <c r="CP957">
        <v>0</v>
      </c>
      <c r="CQ957">
        <v>0</v>
      </c>
    </row>
    <row r="958" spans="1:95" hidden="1">
      <c r="A958" t="s">
        <v>7203</v>
      </c>
      <c r="B958" t="s">
        <v>904</v>
      </c>
      <c r="C958" t="s">
        <v>826</v>
      </c>
      <c r="D958" t="s">
        <v>826</v>
      </c>
      <c r="E958" t="s">
        <v>146</v>
      </c>
      <c r="F958" t="s">
        <v>7204</v>
      </c>
      <c r="G958">
        <v>500</v>
      </c>
      <c r="H958">
        <v>0.6</v>
      </c>
      <c r="I958">
        <f t="shared" si="14"/>
        <v>300</v>
      </c>
      <c r="J958">
        <v>39.087324000000002</v>
      </c>
      <c r="K958">
        <v>-76.900000000000006</v>
      </c>
      <c r="M958" t="s">
        <v>7205</v>
      </c>
      <c r="N958" t="s">
        <v>7206</v>
      </c>
      <c r="O958" t="s">
        <v>7207</v>
      </c>
      <c r="P958" t="s">
        <v>2077</v>
      </c>
      <c r="Q958">
        <v>20707</v>
      </c>
      <c r="R958" t="s">
        <v>107</v>
      </c>
      <c r="S958" t="s">
        <v>7208</v>
      </c>
      <c r="U958" t="s">
        <v>2068</v>
      </c>
      <c r="X958" t="s">
        <v>376</v>
      </c>
      <c r="AB958" t="s">
        <v>7209</v>
      </c>
      <c r="AC958" t="s">
        <v>124</v>
      </c>
      <c r="AD958" t="s">
        <v>7210</v>
      </c>
      <c r="AE958">
        <v>0</v>
      </c>
      <c r="AH958" t="s">
        <v>7211</v>
      </c>
      <c r="AI958" t="s">
        <v>2042</v>
      </c>
      <c r="AJ958" t="s">
        <v>2042</v>
      </c>
      <c r="AL958" t="s">
        <v>7212</v>
      </c>
      <c r="AQ958">
        <v>0</v>
      </c>
      <c r="AR958" t="s">
        <v>1007</v>
      </c>
      <c r="AS958">
        <v>2500000</v>
      </c>
      <c r="AT958">
        <v>0</v>
      </c>
      <c r="AU958" t="s">
        <v>296</v>
      </c>
      <c r="AV958" t="s">
        <v>7213</v>
      </c>
      <c r="AW958">
        <v>250000</v>
      </c>
      <c r="AZ958">
        <v>0</v>
      </c>
      <c r="BC958">
        <v>0</v>
      </c>
      <c r="BO958">
        <v>0</v>
      </c>
      <c r="BP958">
        <v>0</v>
      </c>
      <c r="BQ958">
        <v>0</v>
      </c>
      <c r="BR958">
        <v>0</v>
      </c>
      <c r="BS958">
        <v>0</v>
      </c>
      <c r="BT958">
        <v>0</v>
      </c>
      <c r="BU958">
        <v>0</v>
      </c>
      <c r="BV958">
        <v>0</v>
      </c>
      <c r="BW958">
        <v>0</v>
      </c>
      <c r="BX958">
        <v>0</v>
      </c>
      <c r="BY958">
        <v>1</v>
      </c>
      <c r="BZ958">
        <v>0</v>
      </c>
      <c r="CA958">
        <v>0</v>
      </c>
      <c r="CB958">
        <v>0</v>
      </c>
      <c r="CC958">
        <v>0</v>
      </c>
      <c r="CD958">
        <v>1</v>
      </c>
      <c r="CE958">
        <v>1</v>
      </c>
      <c r="CF958">
        <v>0</v>
      </c>
      <c r="CG958">
        <v>0</v>
      </c>
      <c r="CH958">
        <v>0</v>
      </c>
      <c r="CI958">
        <v>0</v>
      </c>
      <c r="CJ958">
        <v>0</v>
      </c>
      <c r="CK958">
        <v>0</v>
      </c>
      <c r="CL958">
        <v>0</v>
      </c>
      <c r="CM958">
        <v>0</v>
      </c>
      <c r="CN958">
        <v>0</v>
      </c>
      <c r="CO958">
        <v>0</v>
      </c>
      <c r="CP958">
        <v>0</v>
      </c>
      <c r="CQ958">
        <v>0</v>
      </c>
    </row>
    <row r="959" spans="1:95" hidden="1">
      <c r="A959" t="s">
        <v>7214</v>
      </c>
      <c r="B959" t="s">
        <v>4170</v>
      </c>
      <c r="C959" t="s">
        <v>4170</v>
      </c>
      <c r="D959" t="s">
        <v>4170</v>
      </c>
      <c r="E959" t="s">
        <v>146</v>
      </c>
      <c r="F959" t="s">
        <v>7215</v>
      </c>
      <c r="G959">
        <v>1200</v>
      </c>
      <c r="H959">
        <v>32.5</v>
      </c>
      <c r="I959">
        <f t="shared" si="14"/>
        <v>39000</v>
      </c>
      <c r="J959">
        <v>41.359780200000003</v>
      </c>
      <c r="K959">
        <v>15.31</v>
      </c>
      <c r="M959" t="s">
        <v>7216</v>
      </c>
      <c r="O959" t="s">
        <v>7217</v>
      </c>
      <c r="P959" t="s">
        <v>7218</v>
      </c>
      <c r="R959" t="s">
        <v>1803</v>
      </c>
      <c r="S959" t="s">
        <v>7219</v>
      </c>
      <c r="T959" t="s">
        <v>7220</v>
      </c>
      <c r="X959" t="s">
        <v>1007</v>
      </c>
      <c r="Y959" t="s">
        <v>7221</v>
      </c>
      <c r="Z959" t="s">
        <v>92</v>
      </c>
      <c r="AC959" t="s">
        <v>95</v>
      </c>
      <c r="AD959" t="s">
        <v>7222</v>
      </c>
      <c r="AE959">
        <v>0</v>
      </c>
      <c r="AH959" t="s">
        <v>7223</v>
      </c>
      <c r="AJ959" t="s">
        <v>7224</v>
      </c>
      <c r="AQ959">
        <v>0</v>
      </c>
      <c r="AR959" t="s">
        <v>7225</v>
      </c>
      <c r="AS959">
        <v>0</v>
      </c>
      <c r="AT959">
        <v>0</v>
      </c>
      <c r="AU959" t="s">
        <v>267</v>
      </c>
      <c r="AV959" t="s">
        <v>7226</v>
      </c>
      <c r="AW959">
        <v>0</v>
      </c>
      <c r="AZ959">
        <v>0</v>
      </c>
      <c r="BC959">
        <v>0</v>
      </c>
      <c r="BD959" t="s">
        <v>7227</v>
      </c>
      <c r="BO959">
        <v>0</v>
      </c>
      <c r="BP959">
        <v>0</v>
      </c>
      <c r="BQ959">
        <v>0</v>
      </c>
      <c r="BR959">
        <v>0</v>
      </c>
      <c r="BS959">
        <v>0</v>
      </c>
      <c r="BT959">
        <v>0</v>
      </c>
      <c r="BU959">
        <v>0</v>
      </c>
      <c r="BV959">
        <v>0</v>
      </c>
      <c r="BW959">
        <v>0</v>
      </c>
      <c r="BX959">
        <v>0</v>
      </c>
      <c r="BY959">
        <v>0</v>
      </c>
      <c r="BZ959">
        <v>0</v>
      </c>
      <c r="CA959">
        <v>0</v>
      </c>
      <c r="CB959">
        <v>0</v>
      </c>
      <c r="CC959">
        <v>0</v>
      </c>
      <c r="CD959">
        <v>0</v>
      </c>
      <c r="CE959">
        <v>0</v>
      </c>
      <c r="CF959">
        <v>0</v>
      </c>
      <c r="CG959">
        <v>1</v>
      </c>
      <c r="CH959">
        <v>1</v>
      </c>
      <c r="CI959">
        <v>0</v>
      </c>
      <c r="CJ959">
        <v>0</v>
      </c>
      <c r="CK959">
        <v>0</v>
      </c>
      <c r="CL959">
        <v>0</v>
      </c>
      <c r="CM959">
        <v>0</v>
      </c>
      <c r="CN959">
        <v>0</v>
      </c>
      <c r="CO959">
        <v>0</v>
      </c>
      <c r="CP959">
        <v>1</v>
      </c>
      <c r="CQ959">
        <v>0</v>
      </c>
    </row>
    <row r="960" spans="1:95" hidden="1">
      <c r="A960" t="s">
        <v>7228</v>
      </c>
      <c r="B960" t="s">
        <v>904</v>
      </c>
      <c r="C960" t="s">
        <v>826</v>
      </c>
      <c r="D960" t="s">
        <v>1538</v>
      </c>
      <c r="E960" t="s">
        <v>146</v>
      </c>
      <c r="F960" t="s">
        <v>7229</v>
      </c>
      <c r="G960">
        <v>1000</v>
      </c>
      <c r="H960">
        <v>4</v>
      </c>
      <c r="I960">
        <f t="shared" si="14"/>
        <v>4000</v>
      </c>
      <c r="J960">
        <v>22.543099000000002</v>
      </c>
      <c r="K960">
        <v>114.06</v>
      </c>
      <c r="M960" t="s">
        <v>672</v>
      </c>
      <c r="N960" t="s">
        <v>7230</v>
      </c>
      <c r="O960" t="s">
        <v>2397</v>
      </c>
      <c r="P960" t="s">
        <v>2398</v>
      </c>
      <c r="R960" t="s">
        <v>137</v>
      </c>
      <c r="S960" t="s">
        <v>2377</v>
      </c>
      <c r="U960" t="s">
        <v>1965</v>
      </c>
      <c r="X960" t="s">
        <v>1007</v>
      </c>
      <c r="AC960" t="s">
        <v>124</v>
      </c>
      <c r="AD960" t="s">
        <v>1545</v>
      </c>
      <c r="AE960">
        <v>0</v>
      </c>
      <c r="AQ960">
        <v>0</v>
      </c>
      <c r="AR960" t="s">
        <v>2236</v>
      </c>
      <c r="AS960">
        <v>0</v>
      </c>
      <c r="AT960">
        <v>0</v>
      </c>
      <c r="AW960">
        <v>0</v>
      </c>
      <c r="AZ960">
        <v>0</v>
      </c>
      <c r="BC960">
        <v>0</v>
      </c>
      <c r="BO960">
        <v>0</v>
      </c>
      <c r="BP960">
        <v>0</v>
      </c>
      <c r="BQ960">
        <v>0</v>
      </c>
      <c r="BR960">
        <v>0</v>
      </c>
      <c r="BS960">
        <v>0</v>
      </c>
      <c r="BT960">
        <v>0</v>
      </c>
      <c r="BU960">
        <v>1</v>
      </c>
      <c r="BV960">
        <v>1</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row>
    <row r="961" spans="1:95" hidden="1">
      <c r="A961" t="s">
        <v>7231</v>
      </c>
      <c r="B961" t="s">
        <v>904</v>
      </c>
      <c r="C961" t="s">
        <v>826</v>
      </c>
      <c r="D961" t="s">
        <v>1538</v>
      </c>
      <c r="E961" t="s">
        <v>146</v>
      </c>
      <c r="F961" t="s">
        <v>7232</v>
      </c>
      <c r="G961">
        <v>1000</v>
      </c>
      <c r="H961">
        <v>36</v>
      </c>
      <c r="I961">
        <f t="shared" si="14"/>
        <v>36000</v>
      </c>
      <c r="J961">
        <v>41.218918899999998</v>
      </c>
      <c r="K961">
        <v>114.74</v>
      </c>
      <c r="M961" t="s">
        <v>203</v>
      </c>
      <c r="O961" t="s">
        <v>2382</v>
      </c>
      <c r="P961" t="s">
        <v>2382</v>
      </c>
      <c r="R961" t="s">
        <v>137</v>
      </c>
      <c r="S961" t="s">
        <v>7233</v>
      </c>
      <c r="T961" t="s">
        <v>7234</v>
      </c>
      <c r="V961" t="s">
        <v>7235</v>
      </c>
      <c r="X961" t="s">
        <v>1007</v>
      </c>
      <c r="Y961" t="s">
        <v>7236</v>
      </c>
      <c r="Z961" t="s">
        <v>123</v>
      </c>
      <c r="AB961" t="s">
        <v>7237</v>
      </c>
      <c r="AC961" t="s">
        <v>112</v>
      </c>
      <c r="AD961" t="s">
        <v>7236</v>
      </c>
      <c r="AE961">
        <v>0</v>
      </c>
      <c r="AH961" t="s">
        <v>1545</v>
      </c>
      <c r="AQ961">
        <v>0</v>
      </c>
      <c r="AR961" t="s">
        <v>7238</v>
      </c>
      <c r="AS961">
        <v>0</v>
      </c>
      <c r="AT961">
        <v>0</v>
      </c>
      <c r="AW961">
        <v>0</v>
      </c>
      <c r="AZ961">
        <v>0</v>
      </c>
      <c r="BC961">
        <v>0</v>
      </c>
      <c r="BO961">
        <v>0</v>
      </c>
      <c r="BP961">
        <v>0</v>
      </c>
      <c r="BQ961">
        <v>0</v>
      </c>
      <c r="BR961">
        <v>0</v>
      </c>
      <c r="BS961">
        <v>0</v>
      </c>
      <c r="BT961">
        <v>0</v>
      </c>
      <c r="BU961">
        <v>0</v>
      </c>
      <c r="BV961">
        <v>0</v>
      </c>
      <c r="BW961">
        <v>0</v>
      </c>
      <c r="BX961">
        <v>0</v>
      </c>
      <c r="BY961">
        <v>1</v>
      </c>
      <c r="BZ961">
        <v>0</v>
      </c>
      <c r="CA961">
        <v>0</v>
      </c>
      <c r="CB961">
        <v>0</v>
      </c>
      <c r="CC961">
        <v>0</v>
      </c>
      <c r="CD961">
        <v>0</v>
      </c>
      <c r="CE961">
        <v>0</v>
      </c>
      <c r="CF961">
        <v>0</v>
      </c>
      <c r="CG961">
        <v>1</v>
      </c>
      <c r="CH961">
        <v>1</v>
      </c>
      <c r="CI961">
        <v>0</v>
      </c>
      <c r="CJ961">
        <v>0</v>
      </c>
      <c r="CK961">
        <v>0</v>
      </c>
      <c r="CL961">
        <v>0</v>
      </c>
      <c r="CM961">
        <v>0</v>
      </c>
      <c r="CN961">
        <v>0</v>
      </c>
      <c r="CO961">
        <v>0</v>
      </c>
      <c r="CP961">
        <v>0</v>
      </c>
      <c r="CQ961">
        <v>0</v>
      </c>
    </row>
    <row r="962" spans="1:95" hidden="1">
      <c r="A962" t="s">
        <v>7239</v>
      </c>
      <c r="B962" t="s">
        <v>904</v>
      </c>
      <c r="C962" t="s">
        <v>826</v>
      </c>
      <c r="D962" t="s">
        <v>1538</v>
      </c>
      <c r="E962" t="s">
        <v>146</v>
      </c>
      <c r="F962" t="s">
        <v>2114</v>
      </c>
      <c r="G962">
        <v>1000</v>
      </c>
      <c r="H962">
        <v>1</v>
      </c>
      <c r="I962">
        <f t="shared" si="14"/>
        <v>1000</v>
      </c>
      <c r="J962">
        <v>22.543099000000002</v>
      </c>
      <c r="K962">
        <v>114.06</v>
      </c>
      <c r="M962" t="s">
        <v>2610</v>
      </c>
      <c r="N962" t="s">
        <v>7230</v>
      </c>
      <c r="O962" t="s">
        <v>2397</v>
      </c>
      <c r="P962" t="s">
        <v>2398</v>
      </c>
      <c r="R962" t="s">
        <v>137</v>
      </c>
      <c r="S962" t="s">
        <v>2377</v>
      </c>
      <c r="U962" t="s">
        <v>2662</v>
      </c>
      <c r="X962" t="s">
        <v>1007</v>
      </c>
      <c r="Y962" t="s">
        <v>7236</v>
      </c>
      <c r="Z962" t="s">
        <v>123</v>
      </c>
      <c r="AC962" t="s">
        <v>112</v>
      </c>
      <c r="AD962" t="s">
        <v>7236</v>
      </c>
      <c r="AE962">
        <v>0</v>
      </c>
      <c r="AH962" t="s">
        <v>1545</v>
      </c>
      <c r="AQ962">
        <v>0</v>
      </c>
      <c r="AR962" t="s">
        <v>7238</v>
      </c>
      <c r="AS962">
        <v>0</v>
      </c>
      <c r="AT962">
        <v>0</v>
      </c>
      <c r="AW962">
        <v>0</v>
      </c>
      <c r="AZ962">
        <v>0</v>
      </c>
      <c r="BC962">
        <v>0</v>
      </c>
      <c r="BO962">
        <v>0</v>
      </c>
      <c r="BP962">
        <v>0</v>
      </c>
      <c r="BQ962">
        <v>0</v>
      </c>
      <c r="BR962">
        <v>0</v>
      </c>
      <c r="BS962">
        <v>0</v>
      </c>
      <c r="BT962">
        <v>0</v>
      </c>
      <c r="BU962">
        <v>1</v>
      </c>
      <c r="BV962">
        <v>1</v>
      </c>
      <c r="BW962">
        <v>0</v>
      </c>
      <c r="BX962">
        <v>0</v>
      </c>
      <c r="BY962">
        <v>1</v>
      </c>
      <c r="BZ962">
        <v>0</v>
      </c>
      <c r="CA962">
        <v>0</v>
      </c>
      <c r="CB962">
        <v>0</v>
      </c>
      <c r="CC962">
        <v>0</v>
      </c>
      <c r="CD962">
        <v>0</v>
      </c>
      <c r="CE962">
        <v>0</v>
      </c>
      <c r="CF962">
        <v>0</v>
      </c>
      <c r="CG962">
        <v>0</v>
      </c>
      <c r="CH962">
        <v>0</v>
      </c>
      <c r="CI962">
        <v>0</v>
      </c>
      <c r="CJ962">
        <v>0</v>
      </c>
      <c r="CK962">
        <v>0</v>
      </c>
      <c r="CL962">
        <v>0</v>
      </c>
      <c r="CM962">
        <v>0</v>
      </c>
      <c r="CN962">
        <v>0</v>
      </c>
      <c r="CO962">
        <v>0</v>
      </c>
      <c r="CP962">
        <v>0</v>
      </c>
      <c r="CQ962">
        <v>0</v>
      </c>
    </row>
    <row r="963" spans="1:95" hidden="1">
      <c r="A963" t="s">
        <v>7240</v>
      </c>
      <c r="B963" t="s">
        <v>904</v>
      </c>
      <c r="C963" t="s">
        <v>826</v>
      </c>
      <c r="D963" t="s">
        <v>1538</v>
      </c>
      <c r="E963" t="s">
        <v>146</v>
      </c>
      <c r="F963" t="s">
        <v>2114</v>
      </c>
      <c r="G963">
        <v>2000</v>
      </c>
      <c r="H963">
        <v>2.67</v>
      </c>
      <c r="I963">
        <f t="shared" ref="I963:I1026" si="15">H963*G963</f>
        <v>5340</v>
      </c>
      <c r="J963">
        <v>32.501111000000002</v>
      </c>
      <c r="K963">
        <v>80.11</v>
      </c>
      <c r="M963" t="s">
        <v>7241</v>
      </c>
      <c r="O963" t="s">
        <v>7242</v>
      </c>
      <c r="P963" t="s">
        <v>2512</v>
      </c>
      <c r="R963" t="s">
        <v>137</v>
      </c>
      <c r="S963" t="s">
        <v>2117</v>
      </c>
      <c r="U963" t="s">
        <v>4889</v>
      </c>
      <c r="X963" t="s">
        <v>1007</v>
      </c>
      <c r="AB963" t="s">
        <v>94</v>
      </c>
      <c r="AC963" t="s">
        <v>112</v>
      </c>
      <c r="AD963" t="s">
        <v>7243</v>
      </c>
      <c r="AE963">
        <v>0</v>
      </c>
      <c r="AH963" t="s">
        <v>1545</v>
      </c>
      <c r="AQ963">
        <v>0</v>
      </c>
      <c r="AS963">
        <v>0</v>
      </c>
      <c r="AT963">
        <v>0</v>
      </c>
      <c r="AW963">
        <v>0</v>
      </c>
      <c r="AZ963">
        <v>0</v>
      </c>
      <c r="BC963">
        <v>0</v>
      </c>
      <c r="BO963">
        <v>0</v>
      </c>
      <c r="BP963">
        <v>0</v>
      </c>
      <c r="BQ963">
        <v>0</v>
      </c>
      <c r="BR963">
        <v>0</v>
      </c>
      <c r="BS963">
        <v>0</v>
      </c>
      <c r="BT963">
        <v>0</v>
      </c>
      <c r="BU963">
        <v>0</v>
      </c>
      <c r="BV963">
        <v>0</v>
      </c>
      <c r="BW963">
        <v>0</v>
      </c>
      <c r="BX963">
        <v>0</v>
      </c>
      <c r="BY963">
        <v>1</v>
      </c>
      <c r="BZ963">
        <v>0</v>
      </c>
      <c r="CA963">
        <v>0</v>
      </c>
      <c r="CB963">
        <v>1</v>
      </c>
      <c r="CC963">
        <v>1</v>
      </c>
      <c r="CD963">
        <v>0</v>
      </c>
      <c r="CE963">
        <v>0</v>
      </c>
      <c r="CF963">
        <v>0</v>
      </c>
      <c r="CG963">
        <v>0</v>
      </c>
      <c r="CH963">
        <v>0</v>
      </c>
      <c r="CI963">
        <v>0</v>
      </c>
      <c r="CJ963">
        <v>0</v>
      </c>
      <c r="CK963">
        <v>0</v>
      </c>
      <c r="CL963">
        <v>0</v>
      </c>
      <c r="CM963">
        <v>0</v>
      </c>
      <c r="CN963">
        <v>0</v>
      </c>
      <c r="CO963">
        <v>0</v>
      </c>
      <c r="CP963">
        <v>0</v>
      </c>
      <c r="CQ963">
        <v>0</v>
      </c>
    </row>
    <row r="964" spans="1:95" hidden="1">
      <c r="A964" t="s">
        <v>7244</v>
      </c>
      <c r="B964" t="s">
        <v>985</v>
      </c>
      <c r="C964" t="s">
        <v>2176</v>
      </c>
      <c r="D964" t="s">
        <v>2176</v>
      </c>
      <c r="E964" t="s">
        <v>146</v>
      </c>
      <c r="F964" t="s">
        <v>2177</v>
      </c>
      <c r="G964">
        <v>228000</v>
      </c>
      <c r="H964">
        <v>0</v>
      </c>
      <c r="I964">
        <f t="shared" si="15"/>
        <v>0</v>
      </c>
      <c r="J964">
        <v>42.142914599999997</v>
      </c>
      <c r="K964">
        <v>-7.29</v>
      </c>
      <c r="M964" t="s">
        <v>672</v>
      </c>
      <c r="O964" t="s">
        <v>7245</v>
      </c>
      <c r="P964" t="s">
        <v>7246</v>
      </c>
      <c r="R964" t="s">
        <v>607</v>
      </c>
      <c r="S964" t="s">
        <v>2180</v>
      </c>
      <c r="U964" t="s">
        <v>2257</v>
      </c>
      <c r="X964" t="s">
        <v>1007</v>
      </c>
      <c r="AA964" t="s">
        <v>93</v>
      </c>
      <c r="AC964" t="s">
        <v>95</v>
      </c>
      <c r="AD964" t="s">
        <v>2182</v>
      </c>
      <c r="AE964">
        <v>0</v>
      </c>
      <c r="AQ964">
        <v>0</v>
      </c>
      <c r="AS964">
        <v>0</v>
      </c>
      <c r="AT964">
        <v>0</v>
      </c>
      <c r="AW964">
        <v>0</v>
      </c>
      <c r="AZ964">
        <v>0</v>
      </c>
      <c r="BC964">
        <v>0</v>
      </c>
      <c r="BO964">
        <v>0</v>
      </c>
      <c r="BP964">
        <v>0</v>
      </c>
      <c r="BQ964">
        <v>0</v>
      </c>
      <c r="BR964">
        <v>0</v>
      </c>
      <c r="BS964">
        <v>0</v>
      </c>
      <c r="BT964">
        <v>0</v>
      </c>
      <c r="BU964">
        <v>1</v>
      </c>
      <c r="BV964">
        <v>1</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row>
    <row r="965" spans="1:95" hidden="1">
      <c r="A965" t="s">
        <v>7247</v>
      </c>
      <c r="B965" t="s">
        <v>985</v>
      </c>
      <c r="C965" t="s">
        <v>2176</v>
      </c>
      <c r="D965" t="s">
        <v>2176</v>
      </c>
      <c r="E965" t="s">
        <v>146</v>
      </c>
      <c r="F965" t="s">
        <v>7248</v>
      </c>
      <c r="G965">
        <v>80000</v>
      </c>
      <c r="H965">
        <v>0</v>
      </c>
      <c r="I965">
        <f t="shared" si="15"/>
        <v>0</v>
      </c>
      <c r="J965">
        <v>45.888517100000001</v>
      </c>
      <c r="K965">
        <v>10.84</v>
      </c>
      <c r="M965" t="s">
        <v>2143</v>
      </c>
      <c r="O965" t="s">
        <v>7249</v>
      </c>
      <c r="P965" t="s">
        <v>7250</v>
      </c>
      <c r="R965" t="s">
        <v>1803</v>
      </c>
      <c r="S965" t="s">
        <v>2192</v>
      </c>
      <c r="U965" t="s">
        <v>7251</v>
      </c>
      <c r="X965" t="s">
        <v>1007</v>
      </c>
      <c r="Y965" t="s">
        <v>1806</v>
      </c>
      <c r="Z965" t="s">
        <v>92</v>
      </c>
      <c r="AA965" t="s">
        <v>93</v>
      </c>
      <c r="AC965" t="s">
        <v>112</v>
      </c>
      <c r="AD965" t="s">
        <v>1806</v>
      </c>
      <c r="AE965">
        <v>0</v>
      </c>
      <c r="AQ965">
        <v>0</v>
      </c>
      <c r="AR965" t="s">
        <v>1007</v>
      </c>
      <c r="AS965">
        <v>0</v>
      </c>
      <c r="AT965">
        <v>0</v>
      </c>
      <c r="AW965">
        <v>0</v>
      </c>
      <c r="AZ965">
        <v>0</v>
      </c>
      <c r="BC965">
        <v>0</v>
      </c>
      <c r="BO965">
        <v>0</v>
      </c>
      <c r="BP965">
        <v>0</v>
      </c>
      <c r="BQ965">
        <v>0</v>
      </c>
      <c r="BR965">
        <v>0</v>
      </c>
      <c r="BS965">
        <v>0</v>
      </c>
      <c r="BT965">
        <v>0</v>
      </c>
      <c r="BU965">
        <v>1</v>
      </c>
      <c r="BV965">
        <v>1</v>
      </c>
      <c r="BW965">
        <v>0</v>
      </c>
      <c r="BX965">
        <v>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0</v>
      </c>
    </row>
    <row r="966" spans="1:95" hidden="1">
      <c r="A966" t="s">
        <v>7252</v>
      </c>
      <c r="B966" t="s">
        <v>904</v>
      </c>
      <c r="C966" t="s">
        <v>1313</v>
      </c>
      <c r="D966" t="s">
        <v>5110</v>
      </c>
      <c r="E966" t="s">
        <v>146</v>
      </c>
      <c r="F966" t="s">
        <v>7253</v>
      </c>
      <c r="G966">
        <v>25</v>
      </c>
      <c r="H966">
        <v>2</v>
      </c>
      <c r="I966">
        <f t="shared" si="15"/>
        <v>50</v>
      </c>
      <c r="J966">
        <v>33.448377100000002</v>
      </c>
      <c r="K966">
        <v>-112.07</v>
      </c>
      <c r="M966" t="s">
        <v>7254</v>
      </c>
      <c r="O966" t="s">
        <v>442</v>
      </c>
      <c r="P966" t="s">
        <v>443</v>
      </c>
      <c r="R966" t="s">
        <v>107</v>
      </c>
      <c r="S966" t="s">
        <v>7255</v>
      </c>
      <c r="T966" t="s">
        <v>6115</v>
      </c>
      <c r="X966" t="s">
        <v>1007</v>
      </c>
      <c r="AC966" t="s">
        <v>124</v>
      </c>
      <c r="AD966" t="s">
        <v>1009</v>
      </c>
      <c r="AE966">
        <v>0</v>
      </c>
      <c r="AH966" t="s">
        <v>7256</v>
      </c>
      <c r="AI966" t="s">
        <v>7256</v>
      </c>
      <c r="AQ966">
        <v>0</v>
      </c>
      <c r="AS966">
        <v>0</v>
      </c>
      <c r="AT966">
        <v>0</v>
      </c>
      <c r="AW966">
        <v>0</v>
      </c>
      <c r="AZ966">
        <v>0</v>
      </c>
      <c r="BC966">
        <v>0</v>
      </c>
      <c r="BO966">
        <v>0</v>
      </c>
      <c r="BP966">
        <v>0</v>
      </c>
      <c r="BQ966">
        <v>0</v>
      </c>
      <c r="BR966">
        <v>0</v>
      </c>
      <c r="BS966">
        <v>0</v>
      </c>
      <c r="BT966">
        <v>0</v>
      </c>
      <c r="BU966">
        <v>0</v>
      </c>
      <c r="BV966">
        <v>0</v>
      </c>
      <c r="BW966">
        <v>0</v>
      </c>
      <c r="BX966">
        <v>0</v>
      </c>
      <c r="BY966">
        <v>0</v>
      </c>
      <c r="BZ966">
        <v>0</v>
      </c>
      <c r="CA966">
        <v>0</v>
      </c>
      <c r="CB966">
        <v>0</v>
      </c>
      <c r="CC966">
        <v>0</v>
      </c>
      <c r="CD966">
        <v>0</v>
      </c>
      <c r="CE966">
        <v>1</v>
      </c>
      <c r="CF966">
        <v>0</v>
      </c>
      <c r="CG966">
        <v>1</v>
      </c>
      <c r="CH966">
        <v>0</v>
      </c>
      <c r="CI966">
        <v>0</v>
      </c>
      <c r="CJ966">
        <v>0</v>
      </c>
      <c r="CK966">
        <v>0</v>
      </c>
      <c r="CL966">
        <v>0</v>
      </c>
      <c r="CM966">
        <v>0</v>
      </c>
      <c r="CN966">
        <v>0</v>
      </c>
      <c r="CO966">
        <v>0</v>
      </c>
      <c r="CP966">
        <v>0</v>
      </c>
      <c r="CQ966">
        <v>1</v>
      </c>
    </row>
    <row r="967" spans="1:95" hidden="1">
      <c r="A967" t="s">
        <v>7257</v>
      </c>
      <c r="B967" t="s">
        <v>904</v>
      </c>
      <c r="C967" t="s">
        <v>1313</v>
      </c>
      <c r="D967" t="s">
        <v>5110</v>
      </c>
      <c r="E967" t="s">
        <v>146</v>
      </c>
      <c r="F967" t="s">
        <v>7258</v>
      </c>
      <c r="G967">
        <v>125</v>
      </c>
      <c r="H967">
        <v>3.33</v>
      </c>
      <c r="I967">
        <f t="shared" si="15"/>
        <v>416.25</v>
      </c>
      <c r="J967">
        <v>21</v>
      </c>
      <c r="K967">
        <v>-158</v>
      </c>
      <c r="M967" t="s">
        <v>7259</v>
      </c>
      <c r="O967" t="s">
        <v>1193</v>
      </c>
      <c r="P967" t="s">
        <v>181</v>
      </c>
      <c r="R967" t="s">
        <v>107</v>
      </c>
      <c r="S967" t="s">
        <v>7255</v>
      </c>
      <c r="T967" t="s">
        <v>7260</v>
      </c>
      <c r="X967" t="s">
        <v>1007</v>
      </c>
      <c r="Y967" t="s">
        <v>184</v>
      </c>
      <c r="AC967" t="s">
        <v>124</v>
      </c>
      <c r="AD967" t="s">
        <v>1956</v>
      </c>
      <c r="AE967">
        <v>0</v>
      </c>
      <c r="AH967" t="s">
        <v>7256</v>
      </c>
      <c r="AI967" t="s">
        <v>7256</v>
      </c>
      <c r="AQ967">
        <v>0</v>
      </c>
      <c r="AS967">
        <v>0</v>
      </c>
      <c r="AT967">
        <v>0</v>
      </c>
      <c r="AW967">
        <v>0</v>
      </c>
      <c r="AZ967">
        <v>0</v>
      </c>
      <c r="BC967">
        <v>0</v>
      </c>
      <c r="BO967">
        <v>1</v>
      </c>
      <c r="BP967">
        <v>0</v>
      </c>
      <c r="BQ967">
        <v>0</v>
      </c>
      <c r="BR967">
        <v>0</v>
      </c>
      <c r="BS967">
        <v>0</v>
      </c>
      <c r="BT967">
        <v>0</v>
      </c>
      <c r="BU967">
        <v>0</v>
      </c>
      <c r="BV967">
        <v>0</v>
      </c>
      <c r="BW967">
        <v>0</v>
      </c>
      <c r="BX967">
        <v>0</v>
      </c>
      <c r="BY967">
        <v>0</v>
      </c>
      <c r="BZ967">
        <v>0</v>
      </c>
      <c r="CA967">
        <v>0</v>
      </c>
      <c r="CB967">
        <v>0</v>
      </c>
      <c r="CC967">
        <v>0</v>
      </c>
      <c r="CD967">
        <v>0</v>
      </c>
      <c r="CE967">
        <v>1</v>
      </c>
      <c r="CF967">
        <v>0</v>
      </c>
      <c r="CG967">
        <v>0</v>
      </c>
      <c r="CH967">
        <v>0</v>
      </c>
      <c r="CI967">
        <v>0</v>
      </c>
      <c r="CJ967">
        <v>0</v>
      </c>
      <c r="CK967">
        <v>0</v>
      </c>
      <c r="CL967">
        <v>0</v>
      </c>
      <c r="CM967">
        <v>0</v>
      </c>
      <c r="CN967">
        <v>0</v>
      </c>
      <c r="CO967">
        <v>0</v>
      </c>
      <c r="CP967">
        <v>0</v>
      </c>
      <c r="CQ967">
        <v>0</v>
      </c>
    </row>
    <row r="968" spans="1:95" hidden="1">
      <c r="A968" t="s">
        <v>7261</v>
      </c>
      <c r="B968" t="s">
        <v>904</v>
      </c>
      <c r="C968" t="s">
        <v>1313</v>
      </c>
      <c r="D968" t="s">
        <v>5110</v>
      </c>
      <c r="E968" t="s">
        <v>146</v>
      </c>
      <c r="F968" t="s">
        <v>7262</v>
      </c>
      <c r="G968">
        <v>25</v>
      </c>
      <c r="H968">
        <v>2</v>
      </c>
      <c r="I968">
        <f t="shared" si="15"/>
        <v>50</v>
      </c>
      <c r="J968">
        <v>39</v>
      </c>
      <c r="K968">
        <v>-77</v>
      </c>
      <c r="M968" t="s">
        <v>544</v>
      </c>
      <c r="O968" t="s">
        <v>7263</v>
      </c>
      <c r="P968" t="s">
        <v>1147</v>
      </c>
      <c r="R968" t="s">
        <v>107</v>
      </c>
      <c r="S968" t="s">
        <v>7255</v>
      </c>
      <c r="T968" t="s">
        <v>7264</v>
      </c>
      <c r="X968" t="s">
        <v>376</v>
      </c>
      <c r="AC968" t="s">
        <v>124</v>
      </c>
      <c r="AD968" t="s">
        <v>7265</v>
      </c>
      <c r="AE968">
        <v>0</v>
      </c>
      <c r="AH968" t="s">
        <v>7256</v>
      </c>
      <c r="AI968" t="s">
        <v>7256</v>
      </c>
      <c r="AQ968">
        <v>0</v>
      </c>
      <c r="AS968">
        <v>0</v>
      </c>
      <c r="AT968">
        <v>0</v>
      </c>
      <c r="AW968">
        <v>0</v>
      </c>
      <c r="AZ968">
        <v>0</v>
      </c>
      <c r="BC968">
        <v>0</v>
      </c>
      <c r="BO968">
        <v>0</v>
      </c>
      <c r="BP968">
        <v>0</v>
      </c>
      <c r="BQ968">
        <v>0</v>
      </c>
      <c r="BR968">
        <v>0</v>
      </c>
      <c r="BS968">
        <v>0</v>
      </c>
      <c r="BT968">
        <v>0</v>
      </c>
      <c r="BU968">
        <v>0</v>
      </c>
      <c r="BV968">
        <v>0</v>
      </c>
      <c r="BW968">
        <v>0</v>
      </c>
      <c r="BX968">
        <v>0</v>
      </c>
      <c r="BY968">
        <v>0</v>
      </c>
      <c r="BZ968">
        <v>0</v>
      </c>
      <c r="CA968">
        <v>0</v>
      </c>
      <c r="CB968">
        <v>0</v>
      </c>
      <c r="CC968">
        <v>0</v>
      </c>
      <c r="CD968">
        <v>1</v>
      </c>
      <c r="CE968">
        <v>0</v>
      </c>
      <c r="CF968">
        <v>0</v>
      </c>
      <c r="CG968">
        <v>0</v>
      </c>
      <c r="CH968">
        <v>0</v>
      </c>
      <c r="CI968">
        <v>0</v>
      </c>
      <c r="CJ968">
        <v>0</v>
      </c>
      <c r="CK968">
        <v>0</v>
      </c>
      <c r="CL968">
        <v>0</v>
      </c>
      <c r="CM968">
        <v>0</v>
      </c>
      <c r="CN968">
        <v>0</v>
      </c>
      <c r="CO968">
        <v>0</v>
      </c>
      <c r="CP968">
        <v>0</v>
      </c>
      <c r="CQ968">
        <v>0</v>
      </c>
    </row>
    <row r="969" spans="1:95" hidden="1">
      <c r="A969" t="s">
        <v>7266</v>
      </c>
      <c r="B969" t="s">
        <v>904</v>
      </c>
      <c r="C969" t="s">
        <v>1313</v>
      </c>
      <c r="D969" t="s">
        <v>5110</v>
      </c>
      <c r="E969" t="s">
        <v>146</v>
      </c>
      <c r="F969" t="s">
        <v>7267</v>
      </c>
      <c r="G969">
        <v>1000</v>
      </c>
      <c r="H969">
        <v>2</v>
      </c>
      <c r="I969">
        <f t="shared" si="15"/>
        <v>2000</v>
      </c>
      <c r="J969">
        <v>-16.9916652</v>
      </c>
      <c r="K969">
        <v>-149.58000000000001</v>
      </c>
      <c r="M969" t="s">
        <v>7268</v>
      </c>
      <c r="O969" t="s">
        <v>7269</v>
      </c>
      <c r="P969" t="s">
        <v>7270</v>
      </c>
      <c r="R969" t="s">
        <v>7271</v>
      </c>
      <c r="S969" t="s">
        <v>7272</v>
      </c>
      <c r="T969" t="s">
        <v>7264</v>
      </c>
      <c r="X969" t="s">
        <v>1007</v>
      </c>
      <c r="AC969" t="s">
        <v>124</v>
      </c>
      <c r="AD969" t="s">
        <v>7273</v>
      </c>
      <c r="AE969">
        <v>0</v>
      </c>
      <c r="AH969" t="s">
        <v>1495</v>
      </c>
      <c r="AJ969" t="s">
        <v>7274</v>
      </c>
      <c r="AQ969">
        <v>0</v>
      </c>
      <c r="AR969" t="s">
        <v>7275</v>
      </c>
      <c r="AS969">
        <v>0</v>
      </c>
      <c r="AT969">
        <v>0</v>
      </c>
      <c r="AW969">
        <v>0</v>
      </c>
      <c r="AZ969">
        <v>0</v>
      </c>
      <c r="BC969">
        <v>0</v>
      </c>
      <c r="BO969">
        <v>0</v>
      </c>
      <c r="BP969">
        <v>0</v>
      </c>
      <c r="BQ969">
        <v>0</v>
      </c>
      <c r="BR969">
        <v>0</v>
      </c>
      <c r="BS969">
        <v>0</v>
      </c>
      <c r="BT969">
        <v>0</v>
      </c>
      <c r="BU969">
        <v>0</v>
      </c>
      <c r="BV969">
        <v>0</v>
      </c>
      <c r="BW969">
        <v>0</v>
      </c>
      <c r="BX969">
        <v>0</v>
      </c>
      <c r="BY969">
        <v>0</v>
      </c>
      <c r="BZ969">
        <v>0</v>
      </c>
      <c r="CA969">
        <v>0</v>
      </c>
      <c r="CB969">
        <v>0</v>
      </c>
      <c r="CC969">
        <v>0</v>
      </c>
      <c r="CD969">
        <v>1</v>
      </c>
      <c r="CE969">
        <v>0</v>
      </c>
      <c r="CF969">
        <v>0</v>
      </c>
      <c r="CG969">
        <v>1</v>
      </c>
      <c r="CH969">
        <v>0</v>
      </c>
      <c r="CI969">
        <v>0</v>
      </c>
      <c r="CJ969">
        <v>0</v>
      </c>
      <c r="CK969">
        <v>0</v>
      </c>
      <c r="CL969">
        <v>0</v>
      </c>
      <c r="CM969">
        <v>0</v>
      </c>
      <c r="CN969">
        <v>0</v>
      </c>
      <c r="CO969">
        <v>0</v>
      </c>
      <c r="CP969">
        <v>0</v>
      </c>
      <c r="CQ969">
        <v>0</v>
      </c>
    </row>
    <row r="970" spans="1:95" hidden="1">
      <c r="A970" t="s">
        <v>7276</v>
      </c>
      <c r="B970" t="s">
        <v>904</v>
      </c>
      <c r="C970" t="s">
        <v>1313</v>
      </c>
      <c r="D970" t="s">
        <v>5110</v>
      </c>
      <c r="E970" t="s">
        <v>146</v>
      </c>
      <c r="F970" t="s">
        <v>7277</v>
      </c>
      <c r="G970">
        <v>25</v>
      </c>
      <c r="H970">
        <v>2</v>
      </c>
      <c r="I970">
        <f t="shared" si="15"/>
        <v>50</v>
      </c>
      <c r="J970">
        <v>56</v>
      </c>
      <c r="K970">
        <v>38</v>
      </c>
      <c r="M970" t="s">
        <v>7278</v>
      </c>
      <c r="O970" t="s">
        <v>4103</v>
      </c>
      <c r="P970" t="s">
        <v>4103</v>
      </c>
      <c r="R970" t="s">
        <v>4104</v>
      </c>
      <c r="S970" t="s">
        <v>7255</v>
      </c>
      <c r="T970" t="s">
        <v>7264</v>
      </c>
      <c r="X970" t="s">
        <v>1007</v>
      </c>
      <c r="AC970" t="s">
        <v>124</v>
      </c>
      <c r="AD970" t="s">
        <v>7276</v>
      </c>
      <c r="AE970">
        <v>0</v>
      </c>
      <c r="AH970" t="s">
        <v>7256</v>
      </c>
      <c r="AI970" t="s">
        <v>7256</v>
      </c>
      <c r="AQ970">
        <v>0</v>
      </c>
      <c r="AR970" t="s">
        <v>7279</v>
      </c>
      <c r="AS970">
        <v>0</v>
      </c>
      <c r="AT970">
        <v>0</v>
      </c>
      <c r="AW970">
        <v>0</v>
      </c>
      <c r="AZ970">
        <v>0</v>
      </c>
      <c r="BC970">
        <v>0</v>
      </c>
      <c r="BO970">
        <v>0</v>
      </c>
      <c r="BP970">
        <v>0</v>
      </c>
      <c r="BQ970">
        <v>0</v>
      </c>
      <c r="BR970">
        <v>0</v>
      </c>
      <c r="BS970">
        <v>0</v>
      </c>
      <c r="BT970">
        <v>0</v>
      </c>
      <c r="BU970">
        <v>0</v>
      </c>
      <c r="BV970">
        <v>0</v>
      </c>
      <c r="BW970">
        <v>0</v>
      </c>
      <c r="BX970">
        <v>0</v>
      </c>
      <c r="BY970">
        <v>0</v>
      </c>
      <c r="BZ970">
        <v>0</v>
      </c>
      <c r="CA970">
        <v>0</v>
      </c>
      <c r="CB970">
        <v>0</v>
      </c>
      <c r="CC970">
        <v>0</v>
      </c>
      <c r="CD970">
        <v>1</v>
      </c>
      <c r="CE970">
        <v>0</v>
      </c>
      <c r="CF970">
        <v>0</v>
      </c>
      <c r="CG970">
        <v>0</v>
      </c>
      <c r="CH970">
        <v>0</v>
      </c>
      <c r="CI970">
        <v>0</v>
      </c>
      <c r="CJ970">
        <v>0</v>
      </c>
      <c r="CK970">
        <v>0</v>
      </c>
      <c r="CL970">
        <v>0</v>
      </c>
      <c r="CM970">
        <v>0</v>
      </c>
      <c r="CN970">
        <v>0</v>
      </c>
      <c r="CO970">
        <v>0</v>
      </c>
      <c r="CP970">
        <v>0</v>
      </c>
      <c r="CQ970">
        <v>1</v>
      </c>
    </row>
    <row r="971" spans="1:95" hidden="1">
      <c r="A971" t="s">
        <v>7280</v>
      </c>
      <c r="B971" t="s">
        <v>904</v>
      </c>
      <c r="C971" t="s">
        <v>1313</v>
      </c>
      <c r="D971" t="s">
        <v>5110</v>
      </c>
      <c r="E971" t="s">
        <v>146</v>
      </c>
      <c r="F971" t="s">
        <v>7281</v>
      </c>
      <c r="G971">
        <v>25</v>
      </c>
      <c r="H971">
        <v>2</v>
      </c>
      <c r="I971">
        <f t="shared" si="15"/>
        <v>50</v>
      </c>
      <c r="J971">
        <v>-34</v>
      </c>
      <c r="K971">
        <v>151</v>
      </c>
      <c r="M971" t="s">
        <v>1333</v>
      </c>
      <c r="O971" t="s">
        <v>2216</v>
      </c>
      <c r="P971" t="s">
        <v>1061</v>
      </c>
      <c r="R971" t="s">
        <v>636</v>
      </c>
      <c r="S971" t="s">
        <v>7255</v>
      </c>
      <c r="T971" t="s">
        <v>7282</v>
      </c>
      <c r="X971" t="s">
        <v>1007</v>
      </c>
      <c r="AC971" t="s">
        <v>124</v>
      </c>
      <c r="AD971" t="s">
        <v>7283</v>
      </c>
      <c r="AE971">
        <v>0</v>
      </c>
      <c r="AH971" t="s">
        <v>7256</v>
      </c>
      <c r="AI971" t="s">
        <v>7256</v>
      </c>
      <c r="AJ971" t="s">
        <v>7284</v>
      </c>
      <c r="AQ971">
        <v>0</v>
      </c>
      <c r="AR971" t="s">
        <v>7285</v>
      </c>
      <c r="AS971">
        <v>0</v>
      </c>
      <c r="AT971">
        <v>0</v>
      </c>
      <c r="AW971">
        <v>0</v>
      </c>
      <c r="AZ971">
        <v>0</v>
      </c>
      <c r="BC971">
        <v>0</v>
      </c>
      <c r="BO971">
        <v>0</v>
      </c>
      <c r="BP971">
        <v>0</v>
      </c>
      <c r="BQ971">
        <v>0</v>
      </c>
      <c r="BR971">
        <v>0</v>
      </c>
      <c r="BS971">
        <v>0</v>
      </c>
      <c r="BT971">
        <v>0</v>
      </c>
      <c r="BU971">
        <v>0</v>
      </c>
      <c r="BV971">
        <v>0</v>
      </c>
      <c r="BW971">
        <v>0</v>
      </c>
      <c r="BX971">
        <v>0</v>
      </c>
      <c r="BY971">
        <v>0</v>
      </c>
      <c r="BZ971">
        <v>0</v>
      </c>
      <c r="CA971">
        <v>0</v>
      </c>
      <c r="CB971">
        <v>0</v>
      </c>
      <c r="CC971">
        <v>0</v>
      </c>
      <c r="CD971">
        <v>0</v>
      </c>
      <c r="CE971">
        <v>0</v>
      </c>
      <c r="CF971">
        <v>0</v>
      </c>
      <c r="CG971">
        <v>1</v>
      </c>
      <c r="CH971">
        <v>0</v>
      </c>
      <c r="CI971">
        <v>0</v>
      </c>
      <c r="CJ971">
        <v>0</v>
      </c>
      <c r="CK971">
        <v>0</v>
      </c>
      <c r="CL971">
        <v>0</v>
      </c>
      <c r="CM971">
        <v>0</v>
      </c>
      <c r="CN971">
        <v>0</v>
      </c>
      <c r="CO971">
        <v>0</v>
      </c>
      <c r="CP971">
        <v>0</v>
      </c>
      <c r="CQ971">
        <v>0</v>
      </c>
    </row>
    <row r="972" spans="1:95" hidden="1">
      <c r="A972" t="s">
        <v>7286</v>
      </c>
      <c r="B972" t="s">
        <v>999</v>
      </c>
      <c r="C972" t="s">
        <v>2502</v>
      </c>
      <c r="D972" t="s">
        <v>2502</v>
      </c>
      <c r="E972" t="s">
        <v>146</v>
      </c>
      <c r="F972" t="s">
        <v>7287</v>
      </c>
      <c r="G972">
        <v>10500</v>
      </c>
      <c r="H972">
        <v>6.5</v>
      </c>
      <c r="I972">
        <f t="shared" si="15"/>
        <v>68250</v>
      </c>
      <c r="J972">
        <v>-23.3695439</v>
      </c>
      <c r="K972">
        <v>-69.86</v>
      </c>
      <c r="M972" t="s">
        <v>679</v>
      </c>
      <c r="O972" t="s">
        <v>7288</v>
      </c>
      <c r="P972" t="s">
        <v>7289</v>
      </c>
      <c r="R972" t="s">
        <v>2464</v>
      </c>
      <c r="S972" t="s">
        <v>7290</v>
      </c>
      <c r="U972" t="s">
        <v>7291</v>
      </c>
      <c r="V972" t="s">
        <v>6530</v>
      </c>
      <c r="X972" t="s">
        <v>1007</v>
      </c>
      <c r="Y972" t="s">
        <v>7292</v>
      </c>
      <c r="Z972" t="s">
        <v>111</v>
      </c>
      <c r="AB972" t="s">
        <v>7293</v>
      </c>
      <c r="AC972" t="s">
        <v>95</v>
      </c>
      <c r="AD972" t="s">
        <v>7292</v>
      </c>
      <c r="AE972">
        <v>100</v>
      </c>
      <c r="AH972" t="s">
        <v>6524</v>
      </c>
      <c r="AL972" t="s">
        <v>6524</v>
      </c>
      <c r="AM972" t="s">
        <v>7294</v>
      </c>
      <c r="AQ972">
        <v>0</v>
      </c>
      <c r="AS972">
        <v>0</v>
      </c>
      <c r="AT972">
        <v>0</v>
      </c>
      <c r="AW972">
        <v>0</v>
      </c>
      <c r="AZ972">
        <v>0</v>
      </c>
      <c r="BC972">
        <v>0</v>
      </c>
      <c r="BO972">
        <v>0</v>
      </c>
      <c r="BP972">
        <v>0</v>
      </c>
      <c r="BQ972">
        <v>0</v>
      </c>
      <c r="BR972">
        <v>0</v>
      </c>
      <c r="BS972">
        <v>0</v>
      </c>
      <c r="BT972">
        <v>0</v>
      </c>
      <c r="BU972">
        <v>0</v>
      </c>
      <c r="BV972">
        <v>0</v>
      </c>
      <c r="BW972">
        <v>0</v>
      </c>
      <c r="BX972">
        <v>0</v>
      </c>
      <c r="BY972">
        <v>0</v>
      </c>
      <c r="BZ972">
        <v>0</v>
      </c>
      <c r="CA972">
        <v>0</v>
      </c>
      <c r="CB972">
        <v>0</v>
      </c>
      <c r="CC972">
        <v>0</v>
      </c>
      <c r="CD972">
        <v>0</v>
      </c>
      <c r="CE972">
        <v>0</v>
      </c>
      <c r="CF972">
        <v>0</v>
      </c>
      <c r="CG972">
        <v>1</v>
      </c>
      <c r="CH972">
        <v>1</v>
      </c>
      <c r="CI972">
        <v>0</v>
      </c>
      <c r="CJ972">
        <v>0</v>
      </c>
      <c r="CK972">
        <v>0</v>
      </c>
      <c r="CL972">
        <v>0</v>
      </c>
      <c r="CM972">
        <v>0</v>
      </c>
      <c r="CN972">
        <v>0</v>
      </c>
      <c r="CO972">
        <v>0</v>
      </c>
      <c r="CP972">
        <v>0</v>
      </c>
      <c r="CQ972">
        <v>0</v>
      </c>
    </row>
    <row r="973" spans="1:95" hidden="1">
      <c r="A973" t="s">
        <v>7295</v>
      </c>
      <c r="B973" t="s">
        <v>999</v>
      </c>
      <c r="C973" t="s">
        <v>5300</v>
      </c>
      <c r="D973" t="s">
        <v>5300</v>
      </c>
      <c r="E973" t="s">
        <v>146</v>
      </c>
      <c r="F973" t="s">
        <v>7296</v>
      </c>
      <c r="G973">
        <v>50000</v>
      </c>
      <c r="H973">
        <v>7.5</v>
      </c>
      <c r="I973">
        <f t="shared" si="15"/>
        <v>375000</v>
      </c>
      <c r="J973">
        <v>37.163713999999999</v>
      </c>
      <c r="K973">
        <v>-3.07</v>
      </c>
      <c r="M973" t="s">
        <v>679</v>
      </c>
      <c r="O973" t="s">
        <v>7297</v>
      </c>
      <c r="P973" t="s">
        <v>7298</v>
      </c>
      <c r="R973" t="s">
        <v>607</v>
      </c>
      <c r="S973" t="s">
        <v>7299</v>
      </c>
      <c r="T973" t="s">
        <v>7300</v>
      </c>
      <c r="U973" t="s">
        <v>6245</v>
      </c>
      <c r="V973" t="s">
        <v>7301</v>
      </c>
      <c r="X973" t="s">
        <v>1007</v>
      </c>
      <c r="AC973" t="s">
        <v>95</v>
      </c>
      <c r="AD973" t="s">
        <v>7302</v>
      </c>
      <c r="AE973">
        <v>0</v>
      </c>
      <c r="AL973" t="s">
        <v>7303</v>
      </c>
      <c r="AM973" t="s">
        <v>7304</v>
      </c>
      <c r="AQ973">
        <v>0</v>
      </c>
      <c r="AR973" t="s">
        <v>7305</v>
      </c>
      <c r="AS973">
        <v>0</v>
      </c>
      <c r="AT973">
        <v>0</v>
      </c>
      <c r="AW973">
        <v>0</v>
      </c>
      <c r="AZ973">
        <v>0</v>
      </c>
      <c r="BC973">
        <v>0</v>
      </c>
      <c r="BO973">
        <v>0</v>
      </c>
      <c r="BP973">
        <v>0</v>
      </c>
      <c r="BQ973">
        <v>0</v>
      </c>
      <c r="BR973">
        <v>0</v>
      </c>
      <c r="BS973">
        <v>0</v>
      </c>
      <c r="BT973">
        <v>0</v>
      </c>
      <c r="BU973">
        <v>0</v>
      </c>
      <c r="BV973">
        <v>0</v>
      </c>
      <c r="BW973">
        <v>0</v>
      </c>
      <c r="BX973">
        <v>0</v>
      </c>
      <c r="BY973">
        <v>0</v>
      </c>
      <c r="BZ973">
        <v>0</v>
      </c>
      <c r="CA973">
        <v>0</v>
      </c>
      <c r="CB973">
        <v>0</v>
      </c>
      <c r="CC973">
        <v>0</v>
      </c>
      <c r="CD973">
        <v>0</v>
      </c>
      <c r="CE973">
        <v>0</v>
      </c>
      <c r="CF973">
        <v>0</v>
      </c>
      <c r="CG973">
        <v>1</v>
      </c>
      <c r="CH973">
        <v>1</v>
      </c>
      <c r="CI973">
        <v>0</v>
      </c>
      <c r="CJ973">
        <v>0</v>
      </c>
      <c r="CK973">
        <v>0</v>
      </c>
      <c r="CL973">
        <v>0</v>
      </c>
      <c r="CM973">
        <v>0</v>
      </c>
      <c r="CN973">
        <v>0</v>
      </c>
      <c r="CO973">
        <v>0</v>
      </c>
      <c r="CP973">
        <v>0</v>
      </c>
      <c r="CQ973">
        <v>0</v>
      </c>
    </row>
    <row r="974" spans="1:95" hidden="1">
      <c r="A974" t="s">
        <v>7306</v>
      </c>
      <c r="B974" t="s">
        <v>999</v>
      </c>
      <c r="C974" t="s">
        <v>5300</v>
      </c>
      <c r="D974" t="s">
        <v>5300</v>
      </c>
      <c r="E974" t="s">
        <v>146</v>
      </c>
      <c r="F974" t="s">
        <v>7307</v>
      </c>
      <c r="G974">
        <v>160000</v>
      </c>
      <c r="H974">
        <v>3</v>
      </c>
      <c r="I974">
        <f t="shared" si="15"/>
        <v>480000</v>
      </c>
      <c r="J974">
        <v>30.91987</v>
      </c>
      <c r="K974">
        <v>-6.89</v>
      </c>
      <c r="M974" t="s">
        <v>679</v>
      </c>
      <c r="O974" t="s">
        <v>7308</v>
      </c>
      <c r="P974" t="s">
        <v>7309</v>
      </c>
      <c r="R974" t="s">
        <v>3693</v>
      </c>
      <c r="S974" t="s">
        <v>7310</v>
      </c>
      <c r="U974" t="s">
        <v>3937</v>
      </c>
      <c r="V974" t="s">
        <v>7311</v>
      </c>
      <c r="X974" t="s">
        <v>1007</v>
      </c>
      <c r="AC974" t="s">
        <v>95</v>
      </c>
      <c r="AD974" t="s">
        <v>7312</v>
      </c>
      <c r="AE974">
        <v>0</v>
      </c>
      <c r="AL974" t="s">
        <v>7313</v>
      </c>
      <c r="AM974" t="s">
        <v>5813</v>
      </c>
      <c r="AN974" t="s">
        <v>5812</v>
      </c>
      <c r="AO974" t="s">
        <v>7314</v>
      </c>
      <c r="AQ974">
        <v>0</v>
      </c>
      <c r="AS974">
        <v>841000000</v>
      </c>
      <c r="AT974">
        <v>0</v>
      </c>
      <c r="AW974">
        <v>0</v>
      </c>
      <c r="AZ974">
        <v>0</v>
      </c>
      <c r="BC974">
        <v>0</v>
      </c>
      <c r="BO974">
        <v>0</v>
      </c>
      <c r="BP974">
        <v>0</v>
      </c>
      <c r="BQ974">
        <v>0</v>
      </c>
      <c r="BR974">
        <v>0</v>
      </c>
      <c r="BS974">
        <v>0</v>
      </c>
      <c r="BT974">
        <v>0</v>
      </c>
      <c r="BU974">
        <v>0</v>
      </c>
      <c r="BV974">
        <v>0</v>
      </c>
      <c r="BW974">
        <v>0</v>
      </c>
      <c r="BX974">
        <v>0</v>
      </c>
      <c r="BY974">
        <v>0</v>
      </c>
      <c r="BZ974">
        <v>0</v>
      </c>
      <c r="CA974">
        <v>0</v>
      </c>
      <c r="CB974">
        <v>0</v>
      </c>
      <c r="CC974">
        <v>0</v>
      </c>
      <c r="CD974">
        <v>0</v>
      </c>
      <c r="CE974">
        <v>0</v>
      </c>
      <c r="CF974">
        <v>0</v>
      </c>
      <c r="CG974">
        <v>1</v>
      </c>
      <c r="CH974">
        <v>1</v>
      </c>
      <c r="CI974">
        <v>0</v>
      </c>
      <c r="CJ974">
        <v>0</v>
      </c>
      <c r="CK974">
        <v>0</v>
      </c>
      <c r="CL974">
        <v>0</v>
      </c>
      <c r="CM974">
        <v>0</v>
      </c>
      <c r="CN974">
        <v>0</v>
      </c>
      <c r="CO974">
        <v>0</v>
      </c>
      <c r="CP974">
        <v>0</v>
      </c>
      <c r="CQ974">
        <v>0</v>
      </c>
    </row>
    <row r="975" spans="1:95" hidden="1">
      <c r="A975" t="s">
        <v>7315</v>
      </c>
      <c r="B975" t="s">
        <v>904</v>
      </c>
      <c r="C975" t="s">
        <v>905</v>
      </c>
      <c r="D975" t="s">
        <v>905</v>
      </c>
      <c r="E975" t="s">
        <v>146</v>
      </c>
      <c r="F975" t="s">
        <v>7316</v>
      </c>
      <c r="G975">
        <v>1500</v>
      </c>
      <c r="H975">
        <v>1</v>
      </c>
      <c r="I975">
        <f t="shared" si="15"/>
        <v>1500</v>
      </c>
      <c r="J975">
        <v>26.3344266</v>
      </c>
      <c r="K975">
        <v>127.81</v>
      </c>
      <c r="M975" t="s">
        <v>203</v>
      </c>
      <c r="O975" t="s">
        <v>7317</v>
      </c>
      <c r="P975" t="s">
        <v>7317</v>
      </c>
      <c r="R975" t="s">
        <v>107</v>
      </c>
      <c r="S975" t="s">
        <v>7318</v>
      </c>
      <c r="T975" t="s">
        <v>7319</v>
      </c>
      <c r="U975" t="s">
        <v>4599</v>
      </c>
      <c r="X975" t="s">
        <v>1007</v>
      </c>
      <c r="Y975" t="s">
        <v>1944</v>
      </c>
      <c r="Z975" t="s">
        <v>92</v>
      </c>
      <c r="AB975" t="s">
        <v>7320</v>
      </c>
      <c r="AC975" t="s">
        <v>112</v>
      </c>
      <c r="AD975" t="s">
        <v>1944</v>
      </c>
      <c r="AE975">
        <v>0</v>
      </c>
      <c r="AH975" t="s">
        <v>2656</v>
      </c>
      <c r="AI975" t="s">
        <v>731</v>
      </c>
      <c r="AQ975">
        <v>17</v>
      </c>
      <c r="AS975">
        <v>0</v>
      </c>
      <c r="AT975">
        <v>0</v>
      </c>
      <c r="AW975">
        <v>0</v>
      </c>
      <c r="AZ975">
        <v>0</v>
      </c>
      <c r="BC975">
        <v>0</v>
      </c>
      <c r="BO975">
        <v>0</v>
      </c>
      <c r="BP975">
        <v>0</v>
      </c>
      <c r="BQ975">
        <v>0</v>
      </c>
      <c r="BR975">
        <v>0</v>
      </c>
      <c r="BS975">
        <v>0</v>
      </c>
      <c r="BT975">
        <v>0</v>
      </c>
      <c r="BU975">
        <v>0</v>
      </c>
      <c r="BV975">
        <v>0</v>
      </c>
      <c r="BW975">
        <v>0</v>
      </c>
      <c r="BX975">
        <v>0</v>
      </c>
      <c r="BY975">
        <v>1</v>
      </c>
      <c r="BZ975">
        <v>0</v>
      </c>
      <c r="CA975">
        <v>0</v>
      </c>
      <c r="CB975">
        <v>0</v>
      </c>
      <c r="CC975">
        <v>0</v>
      </c>
      <c r="CD975">
        <v>0</v>
      </c>
      <c r="CE975">
        <v>0</v>
      </c>
      <c r="CF975">
        <v>0</v>
      </c>
      <c r="CG975">
        <v>1</v>
      </c>
      <c r="CH975">
        <v>1</v>
      </c>
      <c r="CI975">
        <v>0</v>
      </c>
      <c r="CJ975">
        <v>0</v>
      </c>
      <c r="CK975">
        <v>0</v>
      </c>
      <c r="CL975">
        <v>0</v>
      </c>
      <c r="CM975">
        <v>0</v>
      </c>
      <c r="CN975">
        <v>0</v>
      </c>
      <c r="CO975">
        <v>0</v>
      </c>
      <c r="CP975">
        <v>0</v>
      </c>
      <c r="CQ975">
        <v>0</v>
      </c>
    </row>
    <row r="976" spans="1:95" hidden="1">
      <c r="A976" t="s">
        <v>7321</v>
      </c>
      <c r="B976" t="s">
        <v>999</v>
      </c>
      <c r="C976" t="s">
        <v>5300</v>
      </c>
      <c r="D976" t="s">
        <v>5300</v>
      </c>
      <c r="E976" t="s">
        <v>146</v>
      </c>
      <c r="F976" t="s">
        <v>7322</v>
      </c>
      <c r="G976">
        <v>50000</v>
      </c>
      <c r="H976">
        <v>7</v>
      </c>
      <c r="I976">
        <f t="shared" si="15"/>
        <v>350000</v>
      </c>
      <c r="J976">
        <v>37.161774000000001</v>
      </c>
      <c r="K976">
        <v>-5.54</v>
      </c>
      <c r="M976" t="s">
        <v>3992</v>
      </c>
      <c r="O976" t="s">
        <v>7323</v>
      </c>
      <c r="P976" t="s">
        <v>6000</v>
      </c>
      <c r="R976" t="s">
        <v>607</v>
      </c>
      <c r="S976" t="s">
        <v>7324</v>
      </c>
      <c r="U976" t="s">
        <v>2392</v>
      </c>
      <c r="V976" t="s">
        <v>7325</v>
      </c>
      <c r="X976" t="s">
        <v>1007</v>
      </c>
      <c r="AC976" t="s">
        <v>95</v>
      </c>
      <c r="AD976" t="s">
        <v>7326</v>
      </c>
      <c r="AE976">
        <v>0</v>
      </c>
      <c r="AF976" t="s">
        <v>7327</v>
      </c>
      <c r="AL976" t="s">
        <v>7328</v>
      </c>
      <c r="AM976" t="s">
        <v>7329</v>
      </c>
      <c r="AQ976">
        <v>25</v>
      </c>
      <c r="AR976" t="s">
        <v>7330</v>
      </c>
      <c r="AS976">
        <v>434000000</v>
      </c>
      <c r="AT976">
        <v>0</v>
      </c>
      <c r="AW976">
        <v>0</v>
      </c>
      <c r="AZ976">
        <v>0</v>
      </c>
      <c r="BC976">
        <v>0</v>
      </c>
      <c r="BO976">
        <v>0</v>
      </c>
      <c r="BP976">
        <v>0</v>
      </c>
      <c r="BQ976">
        <v>0</v>
      </c>
      <c r="BR976">
        <v>0</v>
      </c>
      <c r="BS976">
        <v>0</v>
      </c>
      <c r="BT976">
        <v>0</v>
      </c>
      <c r="BU976">
        <v>0</v>
      </c>
      <c r="BV976">
        <v>0</v>
      </c>
      <c r="BW976">
        <v>0</v>
      </c>
      <c r="BX976">
        <v>0</v>
      </c>
      <c r="BY976">
        <v>0</v>
      </c>
      <c r="BZ976">
        <v>0</v>
      </c>
      <c r="CA976">
        <v>0</v>
      </c>
      <c r="CB976">
        <v>0</v>
      </c>
      <c r="CC976">
        <v>0</v>
      </c>
      <c r="CD976">
        <v>0</v>
      </c>
      <c r="CE976">
        <v>1</v>
      </c>
      <c r="CF976">
        <v>0</v>
      </c>
      <c r="CG976">
        <v>1</v>
      </c>
      <c r="CH976">
        <v>1</v>
      </c>
      <c r="CI976">
        <v>0</v>
      </c>
      <c r="CJ976">
        <v>0</v>
      </c>
      <c r="CK976">
        <v>0</v>
      </c>
      <c r="CL976">
        <v>0</v>
      </c>
      <c r="CM976">
        <v>0</v>
      </c>
      <c r="CN976">
        <v>0</v>
      </c>
      <c r="CO976">
        <v>0</v>
      </c>
      <c r="CP976">
        <v>0</v>
      </c>
      <c r="CQ976">
        <v>0</v>
      </c>
    </row>
    <row r="977" spans="1:95" hidden="1">
      <c r="A977" t="s">
        <v>7331</v>
      </c>
      <c r="B977" t="s">
        <v>999</v>
      </c>
      <c r="C977" t="s">
        <v>5300</v>
      </c>
      <c r="D977" t="s">
        <v>5300</v>
      </c>
      <c r="E977" t="s">
        <v>146</v>
      </c>
      <c r="F977" t="s">
        <v>7332</v>
      </c>
      <c r="G977">
        <v>121000</v>
      </c>
      <c r="H977">
        <v>4.5</v>
      </c>
      <c r="I977">
        <f t="shared" si="15"/>
        <v>544500</v>
      </c>
      <c r="J977">
        <v>30.964244999999998</v>
      </c>
      <c r="K977">
        <v>34.700000000000003</v>
      </c>
      <c r="M977" t="s">
        <v>679</v>
      </c>
      <c r="O977" t="s">
        <v>7333</v>
      </c>
      <c r="P977" t="s">
        <v>7334</v>
      </c>
      <c r="R977" t="s">
        <v>7335</v>
      </c>
      <c r="S977" t="s">
        <v>7336</v>
      </c>
      <c r="T977" t="s">
        <v>7300</v>
      </c>
      <c r="U977" t="s">
        <v>3928</v>
      </c>
      <c r="V977" t="s">
        <v>7337</v>
      </c>
      <c r="X977" t="s">
        <v>1007</v>
      </c>
      <c r="Y977" t="s">
        <v>7338</v>
      </c>
      <c r="Z977" t="s">
        <v>123</v>
      </c>
      <c r="AA977" t="s">
        <v>93</v>
      </c>
      <c r="AB977" t="s">
        <v>7339</v>
      </c>
      <c r="AC977" t="s">
        <v>95</v>
      </c>
      <c r="AD977" t="s">
        <v>7340</v>
      </c>
      <c r="AE977">
        <v>0</v>
      </c>
      <c r="AH977" t="s">
        <v>6524</v>
      </c>
      <c r="AK977" t="s">
        <v>7341</v>
      </c>
      <c r="AL977" t="s">
        <v>7340</v>
      </c>
      <c r="AM977" t="s">
        <v>7342</v>
      </c>
      <c r="AN977" t="s">
        <v>7343</v>
      </c>
      <c r="AO977" t="s">
        <v>7344</v>
      </c>
      <c r="AQ977">
        <v>25</v>
      </c>
      <c r="AS977">
        <v>0</v>
      </c>
      <c r="AT977">
        <v>0</v>
      </c>
      <c r="AW977">
        <v>0</v>
      </c>
      <c r="AZ977">
        <v>0</v>
      </c>
      <c r="BC977">
        <v>0</v>
      </c>
      <c r="BO977">
        <v>0</v>
      </c>
      <c r="BP977">
        <v>0</v>
      </c>
      <c r="BQ977">
        <v>0</v>
      </c>
      <c r="BR977">
        <v>0</v>
      </c>
      <c r="BS977">
        <v>0</v>
      </c>
      <c r="BT977">
        <v>0</v>
      </c>
      <c r="BU977">
        <v>0</v>
      </c>
      <c r="BV977">
        <v>0</v>
      </c>
      <c r="BW977">
        <v>0</v>
      </c>
      <c r="BX977">
        <v>0</v>
      </c>
      <c r="BY977">
        <v>0</v>
      </c>
      <c r="BZ977">
        <v>0</v>
      </c>
      <c r="CA977">
        <v>0</v>
      </c>
      <c r="CB977">
        <v>0</v>
      </c>
      <c r="CC977">
        <v>0</v>
      </c>
      <c r="CD977">
        <v>0</v>
      </c>
      <c r="CE977">
        <v>0</v>
      </c>
      <c r="CF977">
        <v>0</v>
      </c>
      <c r="CG977">
        <v>1</v>
      </c>
      <c r="CH977">
        <v>1</v>
      </c>
      <c r="CI977">
        <v>0</v>
      </c>
      <c r="CJ977">
        <v>0</v>
      </c>
      <c r="CK977">
        <v>0</v>
      </c>
      <c r="CL977">
        <v>0</v>
      </c>
      <c r="CM977">
        <v>0</v>
      </c>
      <c r="CN977">
        <v>0</v>
      </c>
      <c r="CO977">
        <v>0</v>
      </c>
      <c r="CP977">
        <v>0</v>
      </c>
      <c r="CQ977">
        <v>0</v>
      </c>
    </row>
    <row r="978" spans="1:95" hidden="1">
      <c r="A978" t="s">
        <v>7345</v>
      </c>
      <c r="B978" t="s">
        <v>999</v>
      </c>
      <c r="C978" t="s">
        <v>2502</v>
      </c>
      <c r="D978" t="s">
        <v>2502</v>
      </c>
      <c r="E978" t="s">
        <v>146</v>
      </c>
      <c r="F978" t="s">
        <v>7346</v>
      </c>
      <c r="G978">
        <v>3000</v>
      </c>
      <c r="H978">
        <v>24</v>
      </c>
      <c r="I978">
        <f t="shared" si="15"/>
        <v>72000</v>
      </c>
      <c r="J978">
        <v>-33.298359300000001</v>
      </c>
      <c r="K978">
        <v>146.37</v>
      </c>
      <c r="M978" t="s">
        <v>679</v>
      </c>
      <c r="O978" t="s">
        <v>7347</v>
      </c>
      <c r="P978" t="s">
        <v>1072</v>
      </c>
      <c r="R978" t="s">
        <v>636</v>
      </c>
      <c r="S978" t="s">
        <v>7348</v>
      </c>
      <c r="U978" t="s">
        <v>3268</v>
      </c>
      <c r="X978" t="s">
        <v>1007</v>
      </c>
      <c r="AC978" t="s">
        <v>95</v>
      </c>
      <c r="AD978" t="s">
        <v>7349</v>
      </c>
      <c r="AE978">
        <v>0</v>
      </c>
      <c r="AL978" t="s">
        <v>7350</v>
      </c>
      <c r="AM978" t="s">
        <v>7351</v>
      </c>
      <c r="AN978" t="s">
        <v>7349</v>
      </c>
      <c r="AQ978">
        <v>0</v>
      </c>
      <c r="AS978">
        <v>0</v>
      </c>
      <c r="AT978">
        <v>0</v>
      </c>
      <c r="AU978" t="s">
        <v>705</v>
      </c>
      <c r="AV978" t="s">
        <v>7352</v>
      </c>
      <c r="AW978">
        <v>5000000</v>
      </c>
      <c r="AZ978">
        <v>0</v>
      </c>
      <c r="BC978">
        <v>0</v>
      </c>
      <c r="BO978">
        <v>0</v>
      </c>
      <c r="BP978">
        <v>0</v>
      </c>
      <c r="BQ978">
        <v>0</v>
      </c>
      <c r="BR978">
        <v>0</v>
      </c>
      <c r="BS978">
        <v>0</v>
      </c>
      <c r="BT978">
        <v>0</v>
      </c>
      <c r="BU978">
        <v>0</v>
      </c>
      <c r="BV978">
        <v>0</v>
      </c>
      <c r="BW978">
        <v>0</v>
      </c>
      <c r="BX978">
        <v>0</v>
      </c>
      <c r="BY978">
        <v>0</v>
      </c>
      <c r="BZ978">
        <v>0</v>
      </c>
      <c r="CA978">
        <v>0</v>
      </c>
      <c r="CB978">
        <v>0</v>
      </c>
      <c r="CC978">
        <v>0</v>
      </c>
      <c r="CD978">
        <v>0</v>
      </c>
      <c r="CE978">
        <v>0</v>
      </c>
      <c r="CF978">
        <v>0</v>
      </c>
      <c r="CG978">
        <v>1</v>
      </c>
      <c r="CH978">
        <v>1</v>
      </c>
      <c r="CI978">
        <v>0</v>
      </c>
      <c r="CJ978">
        <v>0</v>
      </c>
      <c r="CK978">
        <v>0</v>
      </c>
      <c r="CL978">
        <v>0</v>
      </c>
      <c r="CM978">
        <v>0</v>
      </c>
      <c r="CN978">
        <v>0</v>
      </c>
      <c r="CO978">
        <v>0</v>
      </c>
      <c r="CP978">
        <v>0</v>
      </c>
      <c r="CQ978">
        <v>0</v>
      </c>
    </row>
    <row r="979" spans="1:95" hidden="1">
      <c r="A979" t="s">
        <v>7353</v>
      </c>
      <c r="B979" t="s">
        <v>999</v>
      </c>
      <c r="C979" t="s">
        <v>5300</v>
      </c>
      <c r="D979" t="s">
        <v>5300</v>
      </c>
      <c r="E979" t="s">
        <v>146</v>
      </c>
      <c r="F979" t="s">
        <v>7354</v>
      </c>
      <c r="G979">
        <v>100000</v>
      </c>
      <c r="H979">
        <v>5.5</v>
      </c>
      <c r="I979">
        <f t="shared" si="15"/>
        <v>550000</v>
      </c>
      <c r="J979">
        <v>-29.129519999999999</v>
      </c>
      <c r="K979">
        <v>19.39</v>
      </c>
      <c r="M979" t="s">
        <v>679</v>
      </c>
      <c r="O979" t="s">
        <v>7355</v>
      </c>
      <c r="P979" t="s">
        <v>5806</v>
      </c>
      <c r="R979" t="s">
        <v>1343</v>
      </c>
      <c r="S979" t="s">
        <v>7356</v>
      </c>
      <c r="U979" t="s">
        <v>4282</v>
      </c>
      <c r="V979" t="s">
        <v>528</v>
      </c>
      <c r="X979" t="s">
        <v>1007</v>
      </c>
      <c r="AC979" t="s">
        <v>95</v>
      </c>
      <c r="AD979" t="s">
        <v>6524</v>
      </c>
      <c r="AE979">
        <v>0</v>
      </c>
      <c r="AQ979">
        <v>20</v>
      </c>
      <c r="AS979">
        <v>880000000</v>
      </c>
      <c r="AT979">
        <v>0</v>
      </c>
      <c r="AW979">
        <v>0</v>
      </c>
      <c r="AZ979">
        <v>0</v>
      </c>
      <c r="BC979">
        <v>0</v>
      </c>
      <c r="BO979">
        <v>0</v>
      </c>
      <c r="BP979">
        <v>0</v>
      </c>
      <c r="BQ979">
        <v>0</v>
      </c>
      <c r="BR979">
        <v>0</v>
      </c>
      <c r="BS979">
        <v>0</v>
      </c>
      <c r="BT979">
        <v>0</v>
      </c>
      <c r="BU979">
        <v>0</v>
      </c>
      <c r="BV979">
        <v>0</v>
      </c>
      <c r="BW979">
        <v>0</v>
      </c>
      <c r="BX979">
        <v>0</v>
      </c>
      <c r="BY979">
        <v>0</v>
      </c>
      <c r="BZ979">
        <v>0</v>
      </c>
      <c r="CA979">
        <v>0</v>
      </c>
      <c r="CB979">
        <v>0</v>
      </c>
      <c r="CC979">
        <v>0</v>
      </c>
      <c r="CD979">
        <v>0</v>
      </c>
      <c r="CE979">
        <v>0</v>
      </c>
      <c r="CF979">
        <v>0</v>
      </c>
      <c r="CG979">
        <v>1</v>
      </c>
      <c r="CH979">
        <v>1</v>
      </c>
      <c r="CI979">
        <v>0</v>
      </c>
      <c r="CJ979">
        <v>0</v>
      </c>
      <c r="CK979">
        <v>0</v>
      </c>
      <c r="CL979">
        <v>0</v>
      </c>
      <c r="CM979">
        <v>0</v>
      </c>
      <c r="CN979">
        <v>0</v>
      </c>
      <c r="CO979">
        <v>0</v>
      </c>
      <c r="CP979">
        <v>0</v>
      </c>
      <c r="CQ979">
        <v>0</v>
      </c>
    </row>
    <row r="980" spans="1:95" hidden="1">
      <c r="A980" t="s">
        <v>7357</v>
      </c>
      <c r="B980" t="s">
        <v>4170</v>
      </c>
      <c r="C980" t="s">
        <v>4170</v>
      </c>
      <c r="D980" t="s">
        <v>4170</v>
      </c>
      <c r="E980" t="s">
        <v>146</v>
      </c>
      <c r="F980" t="s">
        <v>7358</v>
      </c>
      <c r="G980">
        <v>400</v>
      </c>
      <c r="H980">
        <v>1</v>
      </c>
      <c r="I980">
        <f t="shared" si="15"/>
        <v>400</v>
      </c>
      <c r="J980">
        <v>48.775418100000003</v>
      </c>
      <c r="K980">
        <v>9.18</v>
      </c>
      <c r="M980" t="s">
        <v>7216</v>
      </c>
      <c r="O980" t="s">
        <v>7359</v>
      </c>
      <c r="P980" t="s">
        <v>7359</v>
      </c>
      <c r="R980" t="s">
        <v>303</v>
      </c>
      <c r="S980" t="s">
        <v>7360</v>
      </c>
      <c r="U980" t="s">
        <v>501</v>
      </c>
      <c r="X980" t="s">
        <v>1007</v>
      </c>
      <c r="Y980" t="s">
        <v>2326</v>
      </c>
      <c r="Z980" t="s">
        <v>92</v>
      </c>
      <c r="AC980" t="s">
        <v>112</v>
      </c>
      <c r="AD980" t="s">
        <v>2326</v>
      </c>
      <c r="AE980">
        <v>0</v>
      </c>
      <c r="AH980" t="s">
        <v>7361</v>
      </c>
      <c r="AQ980">
        <v>0</v>
      </c>
      <c r="AR980" t="s">
        <v>7362</v>
      </c>
      <c r="AS980">
        <v>0</v>
      </c>
      <c r="AT980">
        <v>0</v>
      </c>
      <c r="AU980" t="s">
        <v>705</v>
      </c>
      <c r="AV980" t="s">
        <v>7363</v>
      </c>
      <c r="AW980">
        <v>0</v>
      </c>
      <c r="AZ980">
        <v>0</v>
      </c>
      <c r="BC980">
        <v>0</v>
      </c>
      <c r="BO980">
        <v>0</v>
      </c>
      <c r="BP980">
        <v>0</v>
      </c>
      <c r="BQ980">
        <v>0</v>
      </c>
      <c r="BR980">
        <v>0</v>
      </c>
      <c r="BS980">
        <v>0</v>
      </c>
      <c r="BT980">
        <v>0</v>
      </c>
      <c r="BU980">
        <v>0</v>
      </c>
      <c r="BV980">
        <v>0</v>
      </c>
      <c r="BW980">
        <v>0</v>
      </c>
      <c r="BX980">
        <v>0</v>
      </c>
      <c r="BY980">
        <v>0</v>
      </c>
      <c r="BZ980">
        <v>0</v>
      </c>
      <c r="CA980">
        <v>0</v>
      </c>
      <c r="CB980">
        <v>0</v>
      </c>
      <c r="CC980">
        <v>0</v>
      </c>
      <c r="CD980">
        <v>0</v>
      </c>
      <c r="CE980">
        <v>0</v>
      </c>
      <c r="CF980">
        <v>0</v>
      </c>
      <c r="CG980">
        <v>1</v>
      </c>
      <c r="CH980">
        <v>1</v>
      </c>
      <c r="CI980">
        <v>0</v>
      </c>
      <c r="CJ980">
        <v>0</v>
      </c>
      <c r="CK980">
        <v>0</v>
      </c>
      <c r="CL980">
        <v>0</v>
      </c>
      <c r="CM980">
        <v>0</v>
      </c>
      <c r="CN980">
        <v>0</v>
      </c>
      <c r="CO980">
        <v>0</v>
      </c>
      <c r="CP980">
        <v>1</v>
      </c>
      <c r="CQ980">
        <v>0</v>
      </c>
    </row>
    <row r="981" spans="1:95" hidden="1">
      <c r="A981" t="s">
        <v>7364</v>
      </c>
      <c r="B981" t="s">
        <v>904</v>
      </c>
      <c r="C981" t="s">
        <v>826</v>
      </c>
      <c r="D981" t="s">
        <v>826</v>
      </c>
      <c r="E981" t="s">
        <v>146</v>
      </c>
      <c r="F981" t="s">
        <v>7365</v>
      </c>
      <c r="G981">
        <v>27</v>
      </c>
      <c r="H981">
        <v>2.33</v>
      </c>
      <c r="I981">
        <f t="shared" si="15"/>
        <v>62.910000000000004</v>
      </c>
      <c r="J981">
        <v>48.930813000000001</v>
      </c>
      <c r="K981">
        <v>10.11</v>
      </c>
      <c r="M981" t="s">
        <v>179</v>
      </c>
      <c r="O981" t="s">
        <v>7366</v>
      </c>
      <c r="P981" t="s">
        <v>7367</v>
      </c>
      <c r="R981" t="s">
        <v>303</v>
      </c>
      <c r="S981" t="s">
        <v>7368</v>
      </c>
      <c r="U981" t="s">
        <v>7369</v>
      </c>
      <c r="X981" t="s">
        <v>1007</v>
      </c>
      <c r="Y981" t="s">
        <v>2326</v>
      </c>
      <c r="Z981" t="s">
        <v>92</v>
      </c>
      <c r="AC981" t="s">
        <v>95</v>
      </c>
      <c r="AD981" t="s">
        <v>7370</v>
      </c>
      <c r="AE981">
        <v>0</v>
      </c>
      <c r="AF981" t="s">
        <v>7371</v>
      </c>
      <c r="AH981" t="s">
        <v>7372</v>
      </c>
      <c r="AQ981">
        <v>0</v>
      </c>
      <c r="AS981">
        <v>0</v>
      </c>
      <c r="AT981">
        <v>0</v>
      </c>
      <c r="AW981">
        <v>0</v>
      </c>
      <c r="AZ981">
        <v>0</v>
      </c>
      <c r="BC981">
        <v>0</v>
      </c>
      <c r="BO981">
        <v>0</v>
      </c>
      <c r="BP981">
        <v>0</v>
      </c>
      <c r="BQ981">
        <v>0</v>
      </c>
      <c r="BR981">
        <v>0</v>
      </c>
      <c r="BS981">
        <v>0</v>
      </c>
      <c r="BT981">
        <v>0</v>
      </c>
      <c r="BU981">
        <v>0</v>
      </c>
      <c r="BV981">
        <v>0</v>
      </c>
      <c r="BW981">
        <v>0</v>
      </c>
      <c r="BX981">
        <v>0</v>
      </c>
      <c r="BY981">
        <v>1</v>
      </c>
      <c r="BZ981">
        <v>0</v>
      </c>
      <c r="CA981">
        <v>0</v>
      </c>
      <c r="CB981">
        <v>0</v>
      </c>
      <c r="CC981">
        <v>0</v>
      </c>
      <c r="CD981">
        <v>0</v>
      </c>
      <c r="CE981">
        <v>0</v>
      </c>
      <c r="CF981">
        <v>0</v>
      </c>
      <c r="CG981">
        <v>1</v>
      </c>
      <c r="CH981">
        <v>1</v>
      </c>
      <c r="CI981">
        <v>0</v>
      </c>
      <c r="CJ981">
        <v>0</v>
      </c>
      <c r="CK981">
        <v>0</v>
      </c>
      <c r="CL981">
        <v>0</v>
      </c>
      <c r="CM981">
        <v>0</v>
      </c>
      <c r="CN981">
        <v>0</v>
      </c>
      <c r="CO981">
        <v>0</v>
      </c>
      <c r="CP981">
        <v>0</v>
      </c>
      <c r="CQ981">
        <v>1</v>
      </c>
    </row>
    <row r="982" spans="1:95" hidden="1">
      <c r="A982" t="s">
        <v>7373</v>
      </c>
      <c r="B982" t="s">
        <v>904</v>
      </c>
      <c r="C982" t="s">
        <v>826</v>
      </c>
      <c r="D982" t="s">
        <v>826</v>
      </c>
      <c r="E982" t="s">
        <v>146</v>
      </c>
      <c r="F982" t="s">
        <v>7374</v>
      </c>
      <c r="G982">
        <v>40000</v>
      </c>
      <c r="H982">
        <v>0.5</v>
      </c>
      <c r="I982">
        <f t="shared" si="15"/>
        <v>20000</v>
      </c>
      <c r="J982">
        <v>38.268214999999998</v>
      </c>
      <c r="K982">
        <v>140.87</v>
      </c>
      <c r="M982" t="s">
        <v>192</v>
      </c>
      <c r="O982" t="s">
        <v>7375</v>
      </c>
      <c r="P982" t="s">
        <v>7376</v>
      </c>
      <c r="R982" t="s">
        <v>724</v>
      </c>
      <c r="S982" t="s">
        <v>7377</v>
      </c>
      <c r="U982" t="s">
        <v>7378</v>
      </c>
      <c r="V982" t="s">
        <v>2392</v>
      </c>
      <c r="X982" t="s">
        <v>1007</v>
      </c>
      <c r="Y982" t="s">
        <v>2744</v>
      </c>
      <c r="Z982" t="s">
        <v>92</v>
      </c>
      <c r="AC982" t="s">
        <v>112</v>
      </c>
      <c r="AD982" t="s">
        <v>2744</v>
      </c>
      <c r="AE982">
        <v>0</v>
      </c>
      <c r="AH982" t="s">
        <v>1627</v>
      </c>
      <c r="AL982" t="s">
        <v>1627</v>
      </c>
      <c r="AQ982">
        <v>0</v>
      </c>
      <c r="AS982">
        <v>0</v>
      </c>
      <c r="AT982">
        <v>0</v>
      </c>
      <c r="AU982" t="s">
        <v>267</v>
      </c>
      <c r="AV982" t="s">
        <v>7379</v>
      </c>
      <c r="AW982">
        <v>0</v>
      </c>
      <c r="AZ982">
        <v>0</v>
      </c>
      <c r="BC982">
        <v>0</v>
      </c>
      <c r="BO982">
        <v>0</v>
      </c>
      <c r="BP982">
        <v>0</v>
      </c>
      <c r="BQ982">
        <v>0</v>
      </c>
      <c r="BR982">
        <v>0</v>
      </c>
      <c r="BS982">
        <v>0</v>
      </c>
      <c r="BT982">
        <v>0</v>
      </c>
      <c r="BU982">
        <v>0</v>
      </c>
      <c r="BV982">
        <v>0</v>
      </c>
      <c r="BW982">
        <v>0</v>
      </c>
      <c r="BX982">
        <v>0</v>
      </c>
      <c r="BY982">
        <v>1</v>
      </c>
      <c r="BZ982">
        <v>0</v>
      </c>
      <c r="CA982">
        <v>0</v>
      </c>
      <c r="CB982">
        <v>0</v>
      </c>
      <c r="CC982">
        <v>0</v>
      </c>
      <c r="CD982">
        <v>0</v>
      </c>
      <c r="CE982">
        <v>0</v>
      </c>
      <c r="CF982">
        <v>0</v>
      </c>
      <c r="CG982">
        <v>0</v>
      </c>
      <c r="CH982">
        <v>0</v>
      </c>
      <c r="CI982">
        <v>0</v>
      </c>
      <c r="CJ982">
        <v>0</v>
      </c>
      <c r="CK982">
        <v>0</v>
      </c>
      <c r="CL982">
        <v>0</v>
      </c>
      <c r="CM982">
        <v>0</v>
      </c>
      <c r="CN982">
        <v>0</v>
      </c>
      <c r="CO982">
        <v>0</v>
      </c>
      <c r="CP982">
        <v>0</v>
      </c>
      <c r="CQ982">
        <v>1</v>
      </c>
    </row>
    <row r="983" spans="1:95" hidden="1">
      <c r="A983" t="s">
        <v>7380</v>
      </c>
      <c r="B983" t="s">
        <v>904</v>
      </c>
      <c r="C983" t="s">
        <v>1022</v>
      </c>
      <c r="D983" t="s">
        <v>1800</v>
      </c>
      <c r="E983" t="s">
        <v>146</v>
      </c>
      <c r="F983" t="s">
        <v>7381</v>
      </c>
      <c r="G983">
        <v>500</v>
      </c>
      <c r="H983">
        <v>2</v>
      </c>
      <c r="I983">
        <f t="shared" si="15"/>
        <v>1000</v>
      </c>
      <c r="J983">
        <v>33.830296099999998</v>
      </c>
      <c r="K983">
        <v>-116.55</v>
      </c>
      <c r="M983" t="s">
        <v>7382</v>
      </c>
      <c r="O983" t="s">
        <v>7383</v>
      </c>
      <c r="P983" t="s">
        <v>214</v>
      </c>
      <c r="R983" t="s">
        <v>107</v>
      </c>
      <c r="S983" t="s">
        <v>7384</v>
      </c>
      <c r="T983" t="s">
        <v>7385</v>
      </c>
      <c r="U983" t="s">
        <v>528</v>
      </c>
      <c r="X983" t="s">
        <v>218</v>
      </c>
      <c r="AB983" t="s">
        <v>7386</v>
      </c>
      <c r="AC983" t="s">
        <v>124</v>
      </c>
      <c r="AD983" t="s">
        <v>7387</v>
      </c>
      <c r="AE983">
        <v>0</v>
      </c>
      <c r="AH983" t="s">
        <v>5469</v>
      </c>
      <c r="AQ983">
        <v>0</v>
      </c>
      <c r="AS983">
        <v>0</v>
      </c>
      <c r="AT983">
        <v>0</v>
      </c>
      <c r="AW983">
        <v>0</v>
      </c>
      <c r="AZ983">
        <v>0</v>
      </c>
      <c r="BC983">
        <v>0</v>
      </c>
      <c r="BO983">
        <v>1</v>
      </c>
      <c r="BP983">
        <v>0</v>
      </c>
      <c r="BQ983">
        <v>0</v>
      </c>
      <c r="BR983">
        <v>0</v>
      </c>
      <c r="BS983">
        <v>0</v>
      </c>
      <c r="BT983">
        <v>0</v>
      </c>
      <c r="BU983">
        <v>1</v>
      </c>
      <c r="BV983">
        <v>0</v>
      </c>
      <c r="BW983">
        <v>0</v>
      </c>
      <c r="BX983">
        <v>0</v>
      </c>
      <c r="BY983">
        <v>0</v>
      </c>
      <c r="BZ983">
        <v>0</v>
      </c>
      <c r="CA983">
        <v>0</v>
      </c>
      <c r="CB983">
        <v>0</v>
      </c>
      <c r="CC983">
        <v>1</v>
      </c>
      <c r="CD983">
        <v>1</v>
      </c>
      <c r="CE983">
        <v>0</v>
      </c>
      <c r="CF983">
        <v>0</v>
      </c>
      <c r="CG983">
        <v>0</v>
      </c>
      <c r="CH983">
        <v>0</v>
      </c>
      <c r="CI983">
        <v>0</v>
      </c>
      <c r="CJ983">
        <v>0</v>
      </c>
      <c r="CK983">
        <v>0</v>
      </c>
      <c r="CL983">
        <v>0</v>
      </c>
      <c r="CM983">
        <v>0</v>
      </c>
      <c r="CN983">
        <v>0</v>
      </c>
      <c r="CO983">
        <v>0</v>
      </c>
      <c r="CP983">
        <v>0</v>
      </c>
      <c r="CQ983">
        <v>0</v>
      </c>
    </row>
    <row r="984" spans="1:95" hidden="1">
      <c r="A984" t="s">
        <v>7388</v>
      </c>
      <c r="B984" t="s">
        <v>904</v>
      </c>
      <c r="C984" t="s">
        <v>1313</v>
      </c>
      <c r="D984" t="s">
        <v>1112</v>
      </c>
      <c r="E984" t="s">
        <v>146</v>
      </c>
      <c r="F984" t="s">
        <v>7389</v>
      </c>
      <c r="G984">
        <v>500</v>
      </c>
      <c r="H984">
        <v>2</v>
      </c>
      <c r="I984">
        <f t="shared" si="15"/>
        <v>1000</v>
      </c>
      <c r="J984">
        <v>41.158557000000002</v>
      </c>
      <c r="K984">
        <v>114.72</v>
      </c>
      <c r="M984" t="s">
        <v>7390</v>
      </c>
      <c r="O984" t="s">
        <v>2382</v>
      </c>
      <c r="P984" t="s">
        <v>2239</v>
      </c>
      <c r="R984" t="s">
        <v>137</v>
      </c>
      <c r="S984" t="s">
        <v>7391</v>
      </c>
      <c r="T984" t="s">
        <v>3111</v>
      </c>
      <c r="U984" t="s">
        <v>7392</v>
      </c>
      <c r="X984" t="s">
        <v>1007</v>
      </c>
      <c r="Y984" t="s">
        <v>2153</v>
      </c>
      <c r="Z984" t="s">
        <v>123</v>
      </c>
      <c r="AC984" t="s">
        <v>112</v>
      </c>
      <c r="AD984" t="s">
        <v>2153</v>
      </c>
      <c r="AE984">
        <v>100</v>
      </c>
      <c r="AH984" t="s">
        <v>7393</v>
      </c>
      <c r="AJ984" t="s">
        <v>7394</v>
      </c>
      <c r="AL984" t="s">
        <v>3021</v>
      </c>
      <c r="AM984" t="s">
        <v>7394</v>
      </c>
      <c r="AQ984">
        <v>0</v>
      </c>
      <c r="AS984">
        <v>0</v>
      </c>
      <c r="AT984">
        <v>0</v>
      </c>
      <c r="AU984" t="s">
        <v>705</v>
      </c>
      <c r="AV984" t="s">
        <v>2153</v>
      </c>
      <c r="AW984">
        <v>0</v>
      </c>
      <c r="AZ984">
        <v>0</v>
      </c>
      <c r="BC984">
        <v>0</v>
      </c>
      <c r="BO984">
        <v>0</v>
      </c>
      <c r="BP984">
        <v>0</v>
      </c>
      <c r="BQ984">
        <v>0</v>
      </c>
      <c r="BR984">
        <v>0</v>
      </c>
      <c r="BS984">
        <v>0</v>
      </c>
      <c r="BT984">
        <v>0</v>
      </c>
      <c r="BU984">
        <v>0</v>
      </c>
      <c r="BV984">
        <v>0</v>
      </c>
      <c r="BW984">
        <v>0</v>
      </c>
      <c r="BX984">
        <v>0</v>
      </c>
      <c r="BY984">
        <v>1</v>
      </c>
      <c r="BZ984">
        <v>0</v>
      </c>
      <c r="CA984">
        <v>0</v>
      </c>
      <c r="CB984">
        <v>1</v>
      </c>
      <c r="CC984">
        <v>0</v>
      </c>
      <c r="CD984">
        <v>0</v>
      </c>
      <c r="CE984">
        <v>0</v>
      </c>
      <c r="CF984">
        <v>0</v>
      </c>
      <c r="CG984">
        <v>1</v>
      </c>
      <c r="CH984">
        <v>1</v>
      </c>
      <c r="CI984">
        <v>0</v>
      </c>
      <c r="CJ984">
        <v>0</v>
      </c>
      <c r="CK984">
        <v>0</v>
      </c>
      <c r="CL984">
        <v>0</v>
      </c>
      <c r="CM984">
        <v>0</v>
      </c>
      <c r="CN984">
        <v>0</v>
      </c>
      <c r="CO984">
        <v>0</v>
      </c>
      <c r="CP984">
        <v>0</v>
      </c>
      <c r="CQ984">
        <v>1</v>
      </c>
    </row>
    <row r="985" spans="1:95" hidden="1">
      <c r="A985" t="s">
        <v>7395</v>
      </c>
      <c r="B985" t="s">
        <v>985</v>
      </c>
      <c r="C985" t="s">
        <v>2176</v>
      </c>
      <c r="D985" t="s">
        <v>2176</v>
      </c>
      <c r="E985" t="s">
        <v>719</v>
      </c>
      <c r="F985" t="s">
        <v>7396</v>
      </c>
      <c r="G985">
        <v>30000</v>
      </c>
      <c r="H985">
        <v>0</v>
      </c>
      <c r="I985">
        <f t="shared" si="15"/>
        <v>0</v>
      </c>
      <c r="J985">
        <v>26.673469999999998</v>
      </c>
      <c r="K985">
        <v>128.27000000000001</v>
      </c>
      <c r="M985" t="s">
        <v>672</v>
      </c>
      <c r="O985" t="s">
        <v>7397</v>
      </c>
      <c r="P985" t="s">
        <v>7317</v>
      </c>
      <c r="R985" t="s">
        <v>724</v>
      </c>
      <c r="S985" t="s">
        <v>7398</v>
      </c>
      <c r="U985" t="s">
        <v>7399</v>
      </c>
      <c r="V985" t="s">
        <v>7400</v>
      </c>
      <c r="W985" t="s">
        <v>4713</v>
      </c>
      <c r="X985" t="s">
        <v>1007</v>
      </c>
      <c r="AC985" t="s">
        <v>112</v>
      </c>
      <c r="AD985" t="s">
        <v>2281</v>
      </c>
      <c r="AE985">
        <v>0</v>
      </c>
      <c r="AL985" t="s">
        <v>2281</v>
      </c>
      <c r="AQ985">
        <v>0</v>
      </c>
      <c r="AS985">
        <v>30000000</v>
      </c>
      <c r="AT985">
        <v>0</v>
      </c>
      <c r="AU985" t="s">
        <v>705</v>
      </c>
      <c r="AV985" t="s">
        <v>7401</v>
      </c>
      <c r="AW985">
        <v>0</v>
      </c>
      <c r="AZ985">
        <v>0</v>
      </c>
      <c r="BC985">
        <v>0</v>
      </c>
      <c r="BO985">
        <v>0</v>
      </c>
      <c r="BP985">
        <v>0</v>
      </c>
      <c r="BQ985">
        <v>0</v>
      </c>
      <c r="BR985">
        <v>0</v>
      </c>
      <c r="BS985">
        <v>0</v>
      </c>
      <c r="BT985">
        <v>0</v>
      </c>
      <c r="BU985">
        <v>1</v>
      </c>
      <c r="BV985">
        <v>1</v>
      </c>
      <c r="BW985">
        <v>0</v>
      </c>
      <c r="BX985">
        <v>0</v>
      </c>
      <c r="BY985">
        <v>0</v>
      </c>
      <c r="BZ985">
        <v>0</v>
      </c>
      <c r="CA985">
        <v>0</v>
      </c>
      <c r="CB985">
        <v>0</v>
      </c>
      <c r="CC985">
        <v>0</v>
      </c>
      <c r="CD985">
        <v>0</v>
      </c>
      <c r="CE985">
        <v>0</v>
      </c>
      <c r="CF985">
        <v>0</v>
      </c>
      <c r="CG985">
        <v>0</v>
      </c>
      <c r="CH985">
        <v>0</v>
      </c>
      <c r="CI985">
        <v>0</v>
      </c>
      <c r="CJ985">
        <v>0</v>
      </c>
      <c r="CK985">
        <v>0</v>
      </c>
      <c r="CL985">
        <v>0</v>
      </c>
      <c r="CM985">
        <v>0</v>
      </c>
      <c r="CN985">
        <v>0</v>
      </c>
      <c r="CO985">
        <v>0</v>
      </c>
      <c r="CP985">
        <v>0</v>
      </c>
      <c r="CQ985">
        <v>0</v>
      </c>
    </row>
    <row r="986" spans="1:95" hidden="1">
      <c r="A986" t="s">
        <v>7402</v>
      </c>
      <c r="B986" t="s">
        <v>985</v>
      </c>
      <c r="C986" t="s">
        <v>2176</v>
      </c>
      <c r="D986" t="s">
        <v>2176</v>
      </c>
      <c r="E986" t="s">
        <v>146</v>
      </c>
      <c r="F986" t="s">
        <v>7403</v>
      </c>
      <c r="G986">
        <v>200000</v>
      </c>
      <c r="H986">
        <v>0</v>
      </c>
      <c r="I986">
        <f t="shared" si="15"/>
        <v>0</v>
      </c>
      <c r="J986">
        <v>42.858207700000001</v>
      </c>
      <c r="K986">
        <v>140.88</v>
      </c>
      <c r="M986" t="s">
        <v>672</v>
      </c>
      <c r="O986" t="s">
        <v>7404</v>
      </c>
      <c r="P986" t="s">
        <v>2780</v>
      </c>
      <c r="R986" t="s">
        <v>724</v>
      </c>
      <c r="S986" t="s">
        <v>7405</v>
      </c>
      <c r="U986" t="s">
        <v>1168</v>
      </c>
      <c r="X986" t="s">
        <v>1007</v>
      </c>
      <c r="Z986" t="s">
        <v>92</v>
      </c>
      <c r="AC986" t="s">
        <v>112</v>
      </c>
      <c r="AD986" t="s">
        <v>2782</v>
      </c>
      <c r="AE986">
        <v>0</v>
      </c>
      <c r="AQ986">
        <v>0</v>
      </c>
      <c r="AS986">
        <v>0</v>
      </c>
      <c r="AT986">
        <v>0</v>
      </c>
      <c r="AW986">
        <v>0</v>
      </c>
      <c r="AZ986">
        <v>0</v>
      </c>
      <c r="BC986">
        <v>0</v>
      </c>
      <c r="BO986">
        <v>0</v>
      </c>
      <c r="BP986">
        <v>0</v>
      </c>
      <c r="BQ986">
        <v>0</v>
      </c>
      <c r="BR986">
        <v>0</v>
      </c>
      <c r="BS986">
        <v>0</v>
      </c>
      <c r="BT986">
        <v>0</v>
      </c>
      <c r="BU986">
        <v>1</v>
      </c>
      <c r="BV986">
        <v>1</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row>
    <row r="987" spans="1:95" hidden="1">
      <c r="A987" t="s">
        <v>7406</v>
      </c>
      <c r="B987" t="s">
        <v>985</v>
      </c>
      <c r="C987" t="s">
        <v>2176</v>
      </c>
      <c r="D987" t="s">
        <v>2176</v>
      </c>
      <c r="E987" t="s">
        <v>146</v>
      </c>
      <c r="F987" t="s">
        <v>7407</v>
      </c>
      <c r="G987">
        <v>200000</v>
      </c>
      <c r="H987">
        <v>0</v>
      </c>
      <c r="I987">
        <f t="shared" si="15"/>
        <v>0</v>
      </c>
      <c r="J987">
        <v>42.858207700000001</v>
      </c>
      <c r="K987">
        <v>140.88</v>
      </c>
      <c r="M987" t="s">
        <v>672</v>
      </c>
      <c r="O987" t="s">
        <v>7404</v>
      </c>
      <c r="P987" t="s">
        <v>2780</v>
      </c>
      <c r="R987" t="s">
        <v>724</v>
      </c>
      <c r="S987" t="s">
        <v>7405</v>
      </c>
      <c r="U987" t="s">
        <v>4849</v>
      </c>
      <c r="X987" t="s">
        <v>1007</v>
      </c>
      <c r="Z987" t="s">
        <v>92</v>
      </c>
      <c r="AC987" t="s">
        <v>112</v>
      </c>
      <c r="AD987" t="s">
        <v>2782</v>
      </c>
      <c r="AE987">
        <v>0</v>
      </c>
      <c r="AQ987">
        <v>0</v>
      </c>
      <c r="AS987">
        <v>0</v>
      </c>
      <c r="AT987">
        <v>0</v>
      </c>
      <c r="AW987">
        <v>0</v>
      </c>
      <c r="AZ987">
        <v>0</v>
      </c>
      <c r="BC987">
        <v>0</v>
      </c>
      <c r="BO987">
        <v>0</v>
      </c>
      <c r="BP987">
        <v>0</v>
      </c>
      <c r="BQ987">
        <v>0</v>
      </c>
      <c r="BR987">
        <v>0</v>
      </c>
      <c r="BS987">
        <v>0</v>
      </c>
      <c r="BT987">
        <v>0</v>
      </c>
      <c r="BU987">
        <v>1</v>
      </c>
      <c r="BV987">
        <v>1</v>
      </c>
      <c r="BW987">
        <v>0</v>
      </c>
      <c r="BX987">
        <v>0</v>
      </c>
      <c r="BY987">
        <v>0</v>
      </c>
      <c r="BZ987">
        <v>0</v>
      </c>
      <c r="CA987">
        <v>0</v>
      </c>
      <c r="CB987">
        <v>0</v>
      </c>
      <c r="CC987">
        <v>0</v>
      </c>
      <c r="CD987">
        <v>0</v>
      </c>
      <c r="CE987">
        <v>0</v>
      </c>
      <c r="CF987">
        <v>0</v>
      </c>
      <c r="CG987">
        <v>0</v>
      </c>
      <c r="CH987">
        <v>0</v>
      </c>
      <c r="CI987">
        <v>0</v>
      </c>
      <c r="CJ987">
        <v>0</v>
      </c>
      <c r="CK987">
        <v>0</v>
      </c>
      <c r="CL987">
        <v>0</v>
      </c>
      <c r="CM987">
        <v>0</v>
      </c>
      <c r="CN987">
        <v>0</v>
      </c>
      <c r="CO987">
        <v>0</v>
      </c>
      <c r="CP987">
        <v>0</v>
      </c>
      <c r="CQ987">
        <v>0</v>
      </c>
    </row>
    <row r="988" spans="1:95" hidden="1">
      <c r="A988" t="s">
        <v>7408</v>
      </c>
      <c r="B988" t="s">
        <v>985</v>
      </c>
      <c r="C988" t="s">
        <v>2176</v>
      </c>
      <c r="D988" t="s">
        <v>2176</v>
      </c>
      <c r="E988" t="s">
        <v>146</v>
      </c>
      <c r="F988" t="s">
        <v>7409</v>
      </c>
      <c r="G988">
        <v>200000</v>
      </c>
      <c r="H988">
        <v>0</v>
      </c>
      <c r="I988">
        <f t="shared" si="15"/>
        <v>0</v>
      </c>
      <c r="J988">
        <v>42.858207700000001</v>
      </c>
      <c r="K988">
        <v>140.88</v>
      </c>
      <c r="M988" t="s">
        <v>672</v>
      </c>
      <c r="O988" t="s">
        <v>7404</v>
      </c>
      <c r="P988" t="s">
        <v>2780</v>
      </c>
      <c r="R988" t="s">
        <v>724</v>
      </c>
      <c r="S988" t="s">
        <v>2848</v>
      </c>
      <c r="U988" t="s">
        <v>798</v>
      </c>
      <c r="X988" t="s">
        <v>1007</v>
      </c>
      <c r="Z988" t="s">
        <v>92</v>
      </c>
      <c r="AC988" t="s">
        <v>112</v>
      </c>
      <c r="AD988" t="s">
        <v>2782</v>
      </c>
      <c r="AE988">
        <v>0</v>
      </c>
      <c r="AQ988">
        <v>0</v>
      </c>
      <c r="AS988">
        <v>0</v>
      </c>
      <c r="AT988">
        <v>0</v>
      </c>
      <c r="AW988">
        <v>0</v>
      </c>
      <c r="AZ988">
        <v>0</v>
      </c>
      <c r="BC988">
        <v>0</v>
      </c>
      <c r="BO988">
        <v>0</v>
      </c>
      <c r="BP988">
        <v>0</v>
      </c>
      <c r="BQ988">
        <v>0</v>
      </c>
      <c r="BR988">
        <v>0</v>
      </c>
      <c r="BS988">
        <v>0</v>
      </c>
      <c r="BT988">
        <v>0</v>
      </c>
      <c r="BU988">
        <v>1</v>
      </c>
      <c r="BV988">
        <v>1</v>
      </c>
      <c r="BW988">
        <v>0</v>
      </c>
      <c r="BX988">
        <v>0</v>
      </c>
      <c r="BY988">
        <v>0</v>
      </c>
      <c r="BZ988">
        <v>0</v>
      </c>
      <c r="CA988">
        <v>0</v>
      </c>
      <c r="CB988">
        <v>0</v>
      </c>
      <c r="CC988">
        <v>0</v>
      </c>
      <c r="CD988">
        <v>0</v>
      </c>
      <c r="CE988">
        <v>0</v>
      </c>
      <c r="CF988">
        <v>0</v>
      </c>
      <c r="CG988">
        <v>0</v>
      </c>
      <c r="CH988">
        <v>0</v>
      </c>
      <c r="CI988">
        <v>0</v>
      </c>
      <c r="CJ988">
        <v>0</v>
      </c>
      <c r="CK988">
        <v>0</v>
      </c>
      <c r="CL988">
        <v>0</v>
      </c>
      <c r="CM988">
        <v>0</v>
      </c>
      <c r="CN988">
        <v>0</v>
      </c>
      <c r="CO988">
        <v>0</v>
      </c>
      <c r="CP988">
        <v>0</v>
      </c>
      <c r="CQ988">
        <v>0</v>
      </c>
    </row>
    <row r="989" spans="1:95" hidden="1">
      <c r="A989" t="s">
        <v>7410</v>
      </c>
      <c r="B989" t="s">
        <v>985</v>
      </c>
      <c r="C989" t="s">
        <v>2176</v>
      </c>
      <c r="D989" t="s">
        <v>2176</v>
      </c>
      <c r="E989" t="s">
        <v>13</v>
      </c>
      <c r="F989" t="s">
        <v>7411</v>
      </c>
      <c r="G989">
        <v>400000</v>
      </c>
      <c r="H989">
        <v>0</v>
      </c>
      <c r="I989">
        <f t="shared" si="15"/>
        <v>0</v>
      </c>
      <c r="J989">
        <v>35.664157500000002</v>
      </c>
      <c r="K989">
        <v>138.57</v>
      </c>
      <c r="M989" t="s">
        <v>672</v>
      </c>
      <c r="N989" t="s">
        <v>7412</v>
      </c>
      <c r="O989" t="s">
        <v>7413</v>
      </c>
      <c r="P989" t="s">
        <v>2842</v>
      </c>
      <c r="R989" t="s">
        <v>724</v>
      </c>
      <c r="S989" t="s">
        <v>7414</v>
      </c>
      <c r="T989" t="s">
        <v>7415</v>
      </c>
      <c r="X989" t="s">
        <v>1007</v>
      </c>
      <c r="Y989" t="s">
        <v>3525</v>
      </c>
      <c r="Z989" t="s">
        <v>92</v>
      </c>
      <c r="AC989" t="s">
        <v>112</v>
      </c>
      <c r="AD989" t="s">
        <v>728</v>
      </c>
      <c r="AE989">
        <v>0</v>
      </c>
      <c r="AQ989">
        <v>0</v>
      </c>
      <c r="AS989">
        <v>0</v>
      </c>
      <c r="AT989">
        <v>0</v>
      </c>
      <c r="AW989">
        <v>0</v>
      </c>
      <c r="AZ989">
        <v>0</v>
      </c>
      <c r="BC989">
        <v>0</v>
      </c>
      <c r="BO989">
        <v>0</v>
      </c>
      <c r="BP989">
        <v>0</v>
      </c>
      <c r="BQ989">
        <v>0</v>
      </c>
      <c r="BR989">
        <v>0</v>
      </c>
      <c r="BS989">
        <v>0</v>
      </c>
      <c r="BT989">
        <v>0</v>
      </c>
      <c r="BU989">
        <v>1</v>
      </c>
      <c r="BV989">
        <v>1</v>
      </c>
      <c r="BW989">
        <v>0</v>
      </c>
      <c r="BX989">
        <v>0</v>
      </c>
      <c r="BY989">
        <v>0</v>
      </c>
      <c r="BZ989">
        <v>0</v>
      </c>
      <c r="CA989">
        <v>0</v>
      </c>
      <c r="CB989">
        <v>0</v>
      </c>
      <c r="CC989">
        <v>0</v>
      </c>
      <c r="CD989">
        <v>0</v>
      </c>
      <c r="CE989">
        <v>0</v>
      </c>
      <c r="CF989">
        <v>0</v>
      </c>
      <c r="CG989">
        <v>0</v>
      </c>
      <c r="CH989">
        <v>0</v>
      </c>
      <c r="CI989">
        <v>0</v>
      </c>
      <c r="CJ989">
        <v>0</v>
      </c>
      <c r="CK989">
        <v>0</v>
      </c>
      <c r="CL989">
        <v>0</v>
      </c>
      <c r="CM989">
        <v>0</v>
      </c>
      <c r="CN989">
        <v>0</v>
      </c>
      <c r="CO989">
        <v>0</v>
      </c>
      <c r="CP989">
        <v>0</v>
      </c>
      <c r="CQ989">
        <v>0</v>
      </c>
    </row>
    <row r="990" spans="1:95" hidden="1">
      <c r="A990" t="s">
        <v>7416</v>
      </c>
      <c r="B990" t="s">
        <v>985</v>
      </c>
      <c r="C990" t="s">
        <v>2176</v>
      </c>
      <c r="D990" t="s">
        <v>2176</v>
      </c>
      <c r="E990" t="s">
        <v>146</v>
      </c>
      <c r="F990" t="s">
        <v>7417</v>
      </c>
      <c r="G990">
        <v>400000</v>
      </c>
      <c r="H990">
        <v>0</v>
      </c>
      <c r="I990">
        <f t="shared" si="15"/>
        <v>0</v>
      </c>
      <c r="J990">
        <v>35.664157500000002</v>
      </c>
      <c r="K990">
        <v>138.57</v>
      </c>
      <c r="M990" t="s">
        <v>672</v>
      </c>
      <c r="N990" t="s">
        <v>7412</v>
      </c>
      <c r="O990" t="s">
        <v>7413</v>
      </c>
      <c r="P990" t="s">
        <v>2842</v>
      </c>
      <c r="R990" t="s">
        <v>724</v>
      </c>
      <c r="S990" t="s">
        <v>2750</v>
      </c>
      <c r="U990" t="s">
        <v>7415</v>
      </c>
      <c r="X990" t="s">
        <v>1007</v>
      </c>
      <c r="AC990" t="s">
        <v>112</v>
      </c>
      <c r="AD990" t="s">
        <v>728</v>
      </c>
      <c r="AE990">
        <v>0</v>
      </c>
      <c r="AQ990">
        <v>0</v>
      </c>
      <c r="AS990">
        <v>0</v>
      </c>
      <c r="AT990">
        <v>0</v>
      </c>
      <c r="AW990">
        <v>0</v>
      </c>
      <c r="AZ990">
        <v>0</v>
      </c>
      <c r="BC990">
        <v>0</v>
      </c>
      <c r="BO990">
        <v>0</v>
      </c>
      <c r="BP990">
        <v>0</v>
      </c>
      <c r="BQ990">
        <v>0</v>
      </c>
      <c r="BR990">
        <v>0</v>
      </c>
      <c r="BS990">
        <v>0</v>
      </c>
      <c r="BT990">
        <v>0</v>
      </c>
      <c r="BU990">
        <v>1</v>
      </c>
      <c r="BV990">
        <v>1</v>
      </c>
      <c r="BW990">
        <v>0</v>
      </c>
      <c r="BX990">
        <v>0</v>
      </c>
      <c r="BY990">
        <v>0</v>
      </c>
      <c r="BZ990">
        <v>0</v>
      </c>
      <c r="CA990">
        <v>0</v>
      </c>
      <c r="CB990">
        <v>0</v>
      </c>
      <c r="CC990">
        <v>0</v>
      </c>
      <c r="CD990">
        <v>0</v>
      </c>
      <c r="CE990">
        <v>0</v>
      </c>
      <c r="CF990">
        <v>0</v>
      </c>
      <c r="CG990">
        <v>0</v>
      </c>
      <c r="CH990">
        <v>0</v>
      </c>
      <c r="CI990">
        <v>0</v>
      </c>
      <c r="CJ990">
        <v>0</v>
      </c>
      <c r="CK990">
        <v>0</v>
      </c>
      <c r="CL990">
        <v>0</v>
      </c>
      <c r="CM990">
        <v>0</v>
      </c>
      <c r="CN990">
        <v>0</v>
      </c>
      <c r="CO990">
        <v>0</v>
      </c>
      <c r="CP990">
        <v>0</v>
      </c>
      <c r="CQ990">
        <v>0</v>
      </c>
    </row>
    <row r="991" spans="1:95" hidden="1">
      <c r="A991" t="s">
        <v>7418</v>
      </c>
      <c r="B991" t="s">
        <v>904</v>
      </c>
      <c r="C991" t="s">
        <v>826</v>
      </c>
      <c r="D991" t="s">
        <v>1538</v>
      </c>
      <c r="E991" t="s">
        <v>146</v>
      </c>
      <c r="F991" t="s">
        <v>7419</v>
      </c>
      <c r="G991">
        <v>1000</v>
      </c>
      <c r="H991">
        <v>4</v>
      </c>
      <c r="I991">
        <f t="shared" si="15"/>
        <v>4000</v>
      </c>
      <c r="J991">
        <v>22.720358000000001</v>
      </c>
      <c r="K991">
        <v>114.25</v>
      </c>
      <c r="M991" t="s">
        <v>7420</v>
      </c>
      <c r="O991" t="s">
        <v>2660</v>
      </c>
      <c r="P991" t="s">
        <v>2661</v>
      </c>
      <c r="R991" t="s">
        <v>137</v>
      </c>
      <c r="S991" t="s">
        <v>7421</v>
      </c>
      <c r="V991" t="s">
        <v>3638</v>
      </c>
      <c r="X991" t="s">
        <v>1007</v>
      </c>
      <c r="Y991" t="s">
        <v>7422</v>
      </c>
      <c r="Z991" t="s">
        <v>123</v>
      </c>
      <c r="AC991" t="s">
        <v>112</v>
      </c>
      <c r="AD991" t="s">
        <v>7422</v>
      </c>
      <c r="AE991">
        <v>0</v>
      </c>
      <c r="AH991" t="s">
        <v>7423</v>
      </c>
      <c r="AJ991" t="s">
        <v>7424</v>
      </c>
      <c r="AM991" t="s">
        <v>7425</v>
      </c>
      <c r="AQ991">
        <v>0</v>
      </c>
      <c r="AS991">
        <v>0</v>
      </c>
      <c r="AT991">
        <v>0</v>
      </c>
      <c r="AW991">
        <v>0</v>
      </c>
      <c r="AZ991">
        <v>0</v>
      </c>
      <c r="BC991">
        <v>0</v>
      </c>
      <c r="BO991">
        <v>0</v>
      </c>
      <c r="BP991">
        <v>0</v>
      </c>
      <c r="BQ991">
        <v>0</v>
      </c>
      <c r="BR991">
        <v>0</v>
      </c>
      <c r="BS991">
        <v>0</v>
      </c>
      <c r="BT991">
        <v>0</v>
      </c>
      <c r="BU991">
        <v>1</v>
      </c>
      <c r="BV991">
        <v>1</v>
      </c>
      <c r="BW991">
        <v>0</v>
      </c>
      <c r="BX991">
        <v>0</v>
      </c>
      <c r="BY991">
        <v>1</v>
      </c>
      <c r="BZ991">
        <v>0</v>
      </c>
      <c r="CA991">
        <v>0</v>
      </c>
      <c r="CB991">
        <v>0</v>
      </c>
      <c r="CC991">
        <v>0</v>
      </c>
      <c r="CD991">
        <v>0</v>
      </c>
      <c r="CE991">
        <v>0</v>
      </c>
      <c r="CF991">
        <v>1</v>
      </c>
      <c r="CG991">
        <v>0</v>
      </c>
      <c r="CH991">
        <v>0</v>
      </c>
      <c r="CI991">
        <v>0</v>
      </c>
      <c r="CJ991">
        <v>0</v>
      </c>
      <c r="CK991">
        <v>0</v>
      </c>
      <c r="CL991">
        <v>0</v>
      </c>
      <c r="CM991">
        <v>0</v>
      </c>
      <c r="CN991">
        <v>0</v>
      </c>
      <c r="CO991">
        <v>0</v>
      </c>
      <c r="CP991">
        <v>0</v>
      </c>
      <c r="CQ991">
        <v>1</v>
      </c>
    </row>
    <row r="992" spans="1:95" hidden="1">
      <c r="A992" t="s">
        <v>7426</v>
      </c>
      <c r="B992" t="s">
        <v>904</v>
      </c>
      <c r="C992" t="s">
        <v>826</v>
      </c>
      <c r="D992" t="s">
        <v>1538</v>
      </c>
      <c r="E992" t="s">
        <v>146</v>
      </c>
      <c r="F992" t="s">
        <v>7427</v>
      </c>
      <c r="G992">
        <v>1000</v>
      </c>
      <c r="H992">
        <v>4</v>
      </c>
      <c r="I992">
        <f t="shared" si="15"/>
        <v>4000</v>
      </c>
      <c r="J992">
        <v>22.720358000000001</v>
      </c>
      <c r="K992">
        <v>114.25</v>
      </c>
      <c r="M992" t="s">
        <v>7428</v>
      </c>
      <c r="O992" t="s">
        <v>2660</v>
      </c>
      <c r="P992" t="s">
        <v>2661</v>
      </c>
      <c r="R992" t="s">
        <v>137</v>
      </c>
      <c r="S992" t="s">
        <v>7429</v>
      </c>
      <c r="U992" t="s">
        <v>1965</v>
      </c>
      <c r="X992" t="s">
        <v>1007</v>
      </c>
      <c r="AC992" t="s">
        <v>124</v>
      </c>
      <c r="AD992" t="s">
        <v>1545</v>
      </c>
      <c r="AE992">
        <v>0</v>
      </c>
      <c r="AH992" t="s">
        <v>1545</v>
      </c>
      <c r="AJ992" t="s">
        <v>1545</v>
      </c>
      <c r="AQ992">
        <v>0</v>
      </c>
      <c r="AS992">
        <v>0</v>
      </c>
      <c r="AT992">
        <v>0</v>
      </c>
      <c r="AW992">
        <v>0</v>
      </c>
      <c r="AZ992">
        <v>0</v>
      </c>
      <c r="BC992">
        <v>0</v>
      </c>
      <c r="BO992">
        <v>0</v>
      </c>
      <c r="BP992">
        <v>0</v>
      </c>
      <c r="BQ992">
        <v>0</v>
      </c>
      <c r="BR992">
        <v>0</v>
      </c>
      <c r="BS992">
        <v>0</v>
      </c>
      <c r="BT992">
        <v>0</v>
      </c>
      <c r="BU992">
        <v>1</v>
      </c>
      <c r="BV992">
        <v>0</v>
      </c>
      <c r="BW992">
        <v>0</v>
      </c>
      <c r="BX992">
        <v>0</v>
      </c>
      <c r="BY992">
        <v>0</v>
      </c>
      <c r="BZ992">
        <v>0</v>
      </c>
      <c r="CA992">
        <v>0</v>
      </c>
      <c r="CB992">
        <v>1</v>
      </c>
      <c r="CC992">
        <v>0</v>
      </c>
      <c r="CD992">
        <v>0</v>
      </c>
      <c r="CE992">
        <v>0</v>
      </c>
      <c r="CF992">
        <v>1</v>
      </c>
      <c r="CG992">
        <v>0</v>
      </c>
      <c r="CH992">
        <v>0</v>
      </c>
      <c r="CI992">
        <v>0</v>
      </c>
      <c r="CJ992">
        <v>0</v>
      </c>
      <c r="CK992">
        <v>0</v>
      </c>
      <c r="CL992">
        <v>0</v>
      </c>
      <c r="CM992">
        <v>0</v>
      </c>
      <c r="CN992">
        <v>0</v>
      </c>
      <c r="CO992">
        <v>0</v>
      </c>
      <c r="CP992">
        <v>0</v>
      </c>
      <c r="CQ992">
        <v>0</v>
      </c>
    </row>
    <row r="993" spans="1:95" hidden="1">
      <c r="A993" t="s">
        <v>7430</v>
      </c>
      <c r="B993" t="s">
        <v>904</v>
      </c>
      <c r="C993" t="s">
        <v>826</v>
      </c>
      <c r="D993" t="s">
        <v>1538</v>
      </c>
      <c r="E993" t="s">
        <v>146</v>
      </c>
      <c r="F993" t="s">
        <v>7431</v>
      </c>
      <c r="G993">
        <v>7020</v>
      </c>
      <c r="H993">
        <v>1.5</v>
      </c>
      <c r="I993">
        <f t="shared" si="15"/>
        <v>10530</v>
      </c>
      <c r="J993">
        <v>36</v>
      </c>
      <c r="K993">
        <v>120</v>
      </c>
      <c r="M993" t="s">
        <v>7432</v>
      </c>
      <c r="O993" t="s">
        <v>7433</v>
      </c>
      <c r="P993" t="s">
        <v>7434</v>
      </c>
      <c r="R993" t="s">
        <v>107</v>
      </c>
      <c r="S993" t="s">
        <v>7435</v>
      </c>
      <c r="U993" t="s">
        <v>7436</v>
      </c>
      <c r="X993" t="s">
        <v>1007</v>
      </c>
      <c r="Y993" t="s">
        <v>2153</v>
      </c>
      <c r="Z993" t="s">
        <v>123</v>
      </c>
      <c r="AC993" t="s">
        <v>112</v>
      </c>
      <c r="AD993" t="s">
        <v>2153</v>
      </c>
      <c r="AE993">
        <v>0</v>
      </c>
      <c r="AH993" t="s">
        <v>7437</v>
      </c>
      <c r="AJ993" t="s">
        <v>2153</v>
      </c>
      <c r="AQ993">
        <v>0</v>
      </c>
      <c r="AS993">
        <v>0</v>
      </c>
      <c r="AT993">
        <v>0</v>
      </c>
      <c r="AW993">
        <v>0</v>
      </c>
      <c r="AZ993">
        <v>0</v>
      </c>
      <c r="BC993">
        <v>0</v>
      </c>
      <c r="BO993">
        <v>0</v>
      </c>
      <c r="BP993">
        <v>0</v>
      </c>
      <c r="BQ993">
        <v>0</v>
      </c>
      <c r="BR993">
        <v>0</v>
      </c>
      <c r="BS993">
        <v>0</v>
      </c>
      <c r="BT993">
        <v>0</v>
      </c>
      <c r="BU993">
        <v>1</v>
      </c>
      <c r="BV993">
        <v>0</v>
      </c>
      <c r="BW993">
        <v>0</v>
      </c>
      <c r="BX993">
        <v>0</v>
      </c>
      <c r="BY993">
        <v>1</v>
      </c>
      <c r="BZ993">
        <v>0</v>
      </c>
      <c r="CA993">
        <v>0</v>
      </c>
      <c r="CB993">
        <v>0</v>
      </c>
      <c r="CC993">
        <v>0</v>
      </c>
      <c r="CD993">
        <v>0</v>
      </c>
      <c r="CE993">
        <v>0</v>
      </c>
      <c r="CF993">
        <v>0</v>
      </c>
      <c r="CG993">
        <v>0</v>
      </c>
      <c r="CH993">
        <v>0</v>
      </c>
      <c r="CI993">
        <v>0</v>
      </c>
      <c r="CJ993">
        <v>0</v>
      </c>
      <c r="CK993">
        <v>0</v>
      </c>
      <c r="CL993">
        <v>0</v>
      </c>
      <c r="CM993">
        <v>0</v>
      </c>
      <c r="CN993">
        <v>0</v>
      </c>
      <c r="CO993">
        <v>0</v>
      </c>
      <c r="CP993">
        <v>1</v>
      </c>
      <c r="CQ993">
        <v>0</v>
      </c>
    </row>
    <row r="994" spans="1:95" hidden="1">
      <c r="A994" t="s">
        <v>7438</v>
      </c>
      <c r="B994" t="s">
        <v>904</v>
      </c>
      <c r="C994" t="s">
        <v>826</v>
      </c>
      <c r="D994" t="s">
        <v>826</v>
      </c>
      <c r="E994" t="s">
        <v>146</v>
      </c>
      <c r="F994" t="s">
        <v>7439</v>
      </c>
      <c r="G994">
        <v>1000</v>
      </c>
      <c r="H994">
        <v>3</v>
      </c>
      <c r="I994">
        <f t="shared" si="15"/>
        <v>3000</v>
      </c>
      <c r="J994">
        <v>37.471274000000001</v>
      </c>
      <c r="K994">
        <v>-5.64</v>
      </c>
      <c r="M994" t="s">
        <v>7440</v>
      </c>
      <c r="O994" t="s">
        <v>7441</v>
      </c>
      <c r="P994" t="s">
        <v>6000</v>
      </c>
      <c r="R994" t="s">
        <v>607</v>
      </c>
      <c r="S994" t="s">
        <v>7442</v>
      </c>
      <c r="U994" t="s">
        <v>4889</v>
      </c>
      <c r="X994" t="s">
        <v>1007</v>
      </c>
      <c r="Y994" t="s">
        <v>7443</v>
      </c>
      <c r="AC994" t="s">
        <v>112</v>
      </c>
      <c r="AD994" t="s">
        <v>7443</v>
      </c>
      <c r="AE994">
        <v>100</v>
      </c>
      <c r="AH994" t="s">
        <v>6830</v>
      </c>
      <c r="AP994" t="s">
        <v>5922</v>
      </c>
      <c r="AQ994">
        <v>0</v>
      </c>
      <c r="AS994">
        <v>0</v>
      </c>
      <c r="AT994">
        <v>0</v>
      </c>
      <c r="AW994">
        <v>0</v>
      </c>
      <c r="AZ994">
        <v>0</v>
      </c>
      <c r="BC994">
        <v>0</v>
      </c>
      <c r="BO994">
        <v>0</v>
      </c>
      <c r="BP994">
        <v>0</v>
      </c>
      <c r="BQ994">
        <v>0</v>
      </c>
      <c r="BR994">
        <v>0</v>
      </c>
      <c r="BS994">
        <v>0</v>
      </c>
      <c r="BT994">
        <v>0</v>
      </c>
      <c r="BU994">
        <v>0</v>
      </c>
      <c r="BV994">
        <v>0</v>
      </c>
      <c r="BW994">
        <v>0</v>
      </c>
      <c r="BX994">
        <v>0</v>
      </c>
      <c r="BY994">
        <v>1</v>
      </c>
      <c r="BZ994">
        <v>0</v>
      </c>
      <c r="CA994">
        <v>0</v>
      </c>
      <c r="CB994">
        <v>1</v>
      </c>
      <c r="CC994">
        <v>0</v>
      </c>
      <c r="CD994">
        <v>0</v>
      </c>
      <c r="CE994">
        <v>0</v>
      </c>
      <c r="CF994">
        <v>0</v>
      </c>
      <c r="CG994">
        <v>0</v>
      </c>
      <c r="CH994">
        <v>1</v>
      </c>
      <c r="CI994">
        <v>0</v>
      </c>
      <c r="CJ994">
        <v>0</v>
      </c>
      <c r="CK994">
        <v>0</v>
      </c>
      <c r="CL994">
        <v>0</v>
      </c>
      <c r="CM994">
        <v>0</v>
      </c>
      <c r="CN994">
        <v>0</v>
      </c>
      <c r="CO994">
        <v>0</v>
      </c>
      <c r="CP994">
        <v>0</v>
      </c>
      <c r="CQ994">
        <v>0</v>
      </c>
    </row>
    <row r="995" spans="1:95" hidden="1">
      <c r="A995" t="s">
        <v>7444</v>
      </c>
      <c r="B995" t="s">
        <v>999</v>
      </c>
      <c r="C995" t="s">
        <v>5300</v>
      </c>
      <c r="D995" t="s">
        <v>5300</v>
      </c>
      <c r="E995" t="s">
        <v>146</v>
      </c>
      <c r="F995" t="s">
        <v>7445</v>
      </c>
      <c r="G995">
        <v>50000</v>
      </c>
      <c r="H995">
        <v>7.5</v>
      </c>
      <c r="I995">
        <f t="shared" si="15"/>
        <v>375000</v>
      </c>
      <c r="J995">
        <v>37.163713999999999</v>
      </c>
      <c r="K995">
        <v>-3.07</v>
      </c>
      <c r="M995" t="s">
        <v>679</v>
      </c>
      <c r="O995" t="s">
        <v>7446</v>
      </c>
      <c r="P995" t="s">
        <v>7298</v>
      </c>
      <c r="R995" t="s">
        <v>607</v>
      </c>
      <c r="S995" t="s">
        <v>7299</v>
      </c>
      <c r="U995" t="s">
        <v>7447</v>
      </c>
      <c r="V995" t="s">
        <v>7448</v>
      </c>
      <c r="X995" t="s">
        <v>1007</v>
      </c>
      <c r="Y995" t="s">
        <v>611</v>
      </c>
      <c r="Z995" t="s">
        <v>92</v>
      </c>
      <c r="AC995" t="s">
        <v>95</v>
      </c>
      <c r="AD995" t="s">
        <v>7449</v>
      </c>
      <c r="AE995">
        <v>100</v>
      </c>
      <c r="AK995" t="s">
        <v>7450</v>
      </c>
      <c r="AL995" t="s">
        <v>7449</v>
      </c>
      <c r="AM995" t="s">
        <v>7450</v>
      </c>
      <c r="AN995" t="s">
        <v>5812</v>
      </c>
      <c r="AQ995">
        <v>0</v>
      </c>
      <c r="AR995" t="s">
        <v>7451</v>
      </c>
      <c r="AS995">
        <v>0</v>
      </c>
      <c r="AT995">
        <v>0</v>
      </c>
      <c r="AW995">
        <v>0</v>
      </c>
      <c r="AZ995">
        <v>0</v>
      </c>
      <c r="BC995">
        <v>0</v>
      </c>
      <c r="BO995">
        <v>0</v>
      </c>
      <c r="BP995">
        <v>0</v>
      </c>
      <c r="BQ995">
        <v>0</v>
      </c>
      <c r="BR995">
        <v>0</v>
      </c>
      <c r="BS995">
        <v>0</v>
      </c>
      <c r="BT995">
        <v>0</v>
      </c>
      <c r="BU995">
        <v>0</v>
      </c>
      <c r="BV995">
        <v>0</v>
      </c>
      <c r="BW995">
        <v>0</v>
      </c>
      <c r="BX995">
        <v>0</v>
      </c>
      <c r="BY995">
        <v>0</v>
      </c>
      <c r="BZ995">
        <v>0</v>
      </c>
      <c r="CA995">
        <v>0</v>
      </c>
      <c r="CB995">
        <v>0</v>
      </c>
      <c r="CC995">
        <v>0</v>
      </c>
      <c r="CD995">
        <v>0</v>
      </c>
      <c r="CE995">
        <v>0</v>
      </c>
      <c r="CF995">
        <v>0</v>
      </c>
      <c r="CG995">
        <v>1</v>
      </c>
      <c r="CH995">
        <v>1</v>
      </c>
      <c r="CI995">
        <v>0</v>
      </c>
      <c r="CJ995">
        <v>0</v>
      </c>
      <c r="CK995">
        <v>0</v>
      </c>
      <c r="CL995">
        <v>0</v>
      </c>
      <c r="CM995">
        <v>0</v>
      </c>
      <c r="CN995">
        <v>0</v>
      </c>
      <c r="CO995">
        <v>0</v>
      </c>
      <c r="CP995">
        <v>0</v>
      </c>
      <c r="CQ995">
        <v>0</v>
      </c>
    </row>
    <row r="996" spans="1:95" hidden="1">
      <c r="A996" t="s">
        <v>7452</v>
      </c>
      <c r="B996" t="s">
        <v>999</v>
      </c>
      <c r="C996" t="s">
        <v>999</v>
      </c>
      <c r="D996" t="s">
        <v>5300</v>
      </c>
      <c r="E996" t="s">
        <v>146</v>
      </c>
      <c r="F996" t="s">
        <v>7453</v>
      </c>
      <c r="G996">
        <v>50000</v>
      </c>
      <c r="H996">
        <v>7.5</v>
      </c>
      <c r="I996">
        <f t="shared" si="15"/>
        <v>375000</v>
      </c>
      <c r="J996">
        <v>37.182758</v>
      </c>
      <c r="K996">
        <v>-3.06</v>
      </c>
      <c r="M996" t="s">
        <v>679</v>
      </c>
      <c r="O996" t="s">
        <v>7454</v>
      </c>
      <c r="P996" t="s">
        <v>7298</v>
      </c>
      <c r="R996" t="s">
        <v>607</v>
      </c>
      <c r="S996" t="s">
        <v>7455</v>
      </c>
      <c r="U996" t="s">
        <v>2662</v>
      </c>
      <c r="V996" t="s">
        <v>7456</v>
      </c>
      <c r="X996" t="s">
        <v>1007</v>
      </c>
      <c r="Y996" t="s">
        <v>611</v>
      </c>
      <c r="Z996" t="s">
        <v>92</v>
      </c>
      <c r="AC996" t="s">
        <v>95</v>
      </c>
      <c r="AD996" t="s">
        <v>7449</v>
      </c>
      <c r="AE996">
        <v>100</v>
      </c>
      <c r="AK996" t="s">
        <v>7450</v>
      </c>
      <c r="AL996" t="s">
        <v>7449</v>
      </c>
      <c r="AM996" t="s">
        <v>7450</v>
      </c>
      <c r="AN996" t="s">
        <v>5812</v>
      </c>
      <c r="AQ996">
        <v>25</v>
      </c>
      <c r="AR996" t="s">
        <v>7451</v>
      </c>
      <c r="AS996">
        <v>0</v>
      </c>
      <c r="AT996">
        <v>0</v>
      </c>
      <c r="AW996">
        <v>0</v>
      </c>
      <c r="AZ996">
        <v>0</v>
      </c>
      <c r="BC996">
        <v>0</v>
      </c>
      <c r="BO996">
        <v>0</v>
      </c>
      <c r="BP996">
        <v>0</v>
      </c>
      <c r="BQ996">
        <v>0</v>
      </c>
      <c r="BR996">
        <v>0</v>
      </c>
      <c r="BS996">
        <v>0</v>
      </c>
      <c r="BT996">
        <v>0</v>
      </c>
      <c r="BU996">
        <v>0</v>
      </c>
      <c r="BV996">
        <v>0</v>
      </c>
      <c r="BW996">
        <v>0</v>
      </c>
      <c r="BX996">
        <v>0</v>
      </c>
      <c r="BY996">
        <v>0</v>
      </c>
      <c r="BZ996">
        <v>0</v>
      </c>
      <c r="CA996">
        <v>0</v>
      </c>
      <c r="CB996">
        <v>0</v>
      </c>
      <c r="CC996">
        <v>0</v>
      </c>
      <c r="CD996">
        <v>0</v>
      </c>
      <c r="CE996">
        <v>0</v>
      </c>
      <c r="CF996">
        <v>0</v>
      </c>
      <c r="CG996">
        <v>1</v>
      </c>
      <c r="CH996">
        <v>1</v>
      </c>
      <c r="CI996">
        <v>0</v>
      </c>
      <c r="CJ996">
        <v>0</v>
      </c>
      <c r="CK996">
        <v>0</v>
      </c>
      <c r="CL996">
        <v>0</v>
      </c>
      <c r="CM996">
        <v>0</v>
      </c>
      <c r="CN996">
        <v>0</v>
      </c>
      <c r="CO996">
        <v>0</v>
      </c>
      <c r="CP996">
        <v>0</v>
      </c>
      <c r="CQ996">
        <v>0</v>
      </c>
    </row>
    <row r="997" spans="1:95" hidden="1">
      <c r="A997" t="s">
        <v>7457</v>
      </c>
      <c r="B997" t="s">
        <v>999</v>
      </c>
      <c r="C997" t="s">
        <v>2502</v>
      </c>
      <c r="D997" t="s">
        <v>2502</v>
      </c>
      <c r="E997" t="s">
        <v>146</v>
      </c>
      <c r="F997" t="s">
        <v>7458</v>
      </c>
      <c r="G997">
        <v>2010</v>
      </c>
      <c r="H997">
        <v>5</v>
      </c>
      <c r="I997">
        <f t="shared" si="15"/>
        <v>10050</v>
      </c>
      <c r="J997">
        <v>40.999538600000001</v>
      </c>
      <c r="K997">
        <v>-75.180000000000007</v>
      </c>
      <c r="M997" t="s">
        <v>7459</v>
      </c>
      <c r="O997" t="s">
        <v>7460</v>
      </c>
      <c r="P997" t="s">
        <v>763</v>
      </c>
      <c r="R997" t="s">
        <v>107</v>
      </c>
      <c r="S997" t="s">
        <v>7461</v>
      </c>
      <c r="U997" t="s">
        <v>5769</v>
      </c>
      <c r="X997" t="s">
        <v>376</v>
      </c>
      <c r="Y997" t="s">
        <v>766</v>
      </c>
      <c r="AC997" t="s">
        <v>95</v>
      </c>
      <c r="AD997" t="s">
        <v>7462</v>
      </c>
      <c r="AE997">
        <v>0</v>
      </c>
      <c r="AH997" t="s">
        <v>7462</v>
      </c>
      <c r="AI997" t="s">
        <v>7462</v>
      </c>
      <c r="AJ997" t="s">
        <v>7462</v>
      </c>
      <c r="AK997" t="s">
        <v>7462</v>
      </c>
      <c r="AL997" t="s">
        <v>7462</v>
      </c>
      <c r="AQ997">
        <v>30</v>
      </c>
      <c r="AR997" t="s">
        <v>7463</v>
      </c>
      <c r="AS997">
        <v>154000</v>
      </c>
      <c r="AT997">
        <v>0</v>
      </c>
      <c r="AW997">
        <v>0</v>
      </c>
      <c r="AZ997">
        <v>0</v>
      </c>
      <c r="BC997">
        <v>0</v>
      </c>
      <c r="BO997">
        <v>0</v>
      </c>
      <c r="BP997">
        <v>0</v>
      </c>
      <c r="BQ997">
        <v>0</v>
      </c>
      <c r="BR997">
        <v>0</v>
      </c>
      <c r="BS997">
        <v>0</v>
      </c>
      <c r="BT997">
        <v>0</v>
      </c>
      <c r="BU997">
        <v>1</v>
      </c>
      <c r="BV997">
        <v>0</v>
      </c>
      <c r="BW997">
        <v>0</v>
      </c>
      <c r="BX997">
        <v>0</v>
      </c>
      <c r="BY997">
        <v>1</v>
      </c>
      <c r="BZ997">
        <v>0</v>
      </c>
      <c r="CA997">
        <v>1</v>
      </c>
      <c r="CB997">
        <v>0</v>
      </c>
      <c r="CC997">
        <v>0</v>
      </c>
      <c r="CD997">
        <v>0</v>
      </c>
      <c r="CE997">
        <v>0</v>
      </c>
      <c r="CF997">
        <v>0</v>
      </c>
      <c r="CG997">
        <v>0</v>
      </c>
      <c r="CH997">
        <v>1</v>
      </c>
      <c r="CI997">
        <v>0</v>
      </c>
      <c r="CJ997">
        <v>0</v>
      </c>
      <c r="CK997">
        <v>0</v>
      </c>
      <c r="CL997">
        <v>0</v>
      </c>
      <c r="CM997">
        <v>0</v>
      </c>
      <c r="CN997">
        <v>0</v>
      </c>
      <c r="CO997">
        <v>0</v>
      </c>
      <c r="CP997">
        <v>0</v>
      </c>
      <c r="CQ997">
        <v>0</v>
      </c>
    </row>
    <row r="998" spans="1:95" hidden="1">
      <c r="A998" t="s">
        <v>7464</v>
      </c>
      <c r="B998" t="s">
        <v>999</v>
      </c>
      <c r="C998" t="s">
        <v>2502</v>
      </c>
      <c r="D998" t="s">
        <v>2502</v>
      </c>
      <c r="E998" t="s">
        <v>146</v>
      </c>
      <c r="F998" t="s">
        <v>7465</v>
      </c>
      <c r="G998">
        <v>300</v>
      </c>
      <c r="H998">
        <v>5</v>
      </c>
      <c r="I998">
        <f t="shared" si="15"/>
        <v>1500</v>
      </c>
      <c r="J998">
        <v>44</v>
      </c>
      <c r="K998">
        <v>-70</v>
      </c>
      <c r="M998" t="s">
        <v>7459</v>
      </c>
      <c r="O998" t="s">
        <v>7466</v>
      </c>
      <c r="P998" t="s">
        <v>1255</v>
      </c>
      <c r="R998" t="s">
        <v>107</v>
      </c>
      <c r="S998" t="s">
        <v>7467</v>
      </c>
      <c r="U998" t="s">
        <v>3030</v>
      </c>
      <c r="X998" t="s">
        <v>394</v>
      </c>
      <c r="Y998" t="s">
        <v>6612</v>
      </c>
      <c r="Z998" t="s">
        <v>92</v>
      </c>
      <c r="AC998" t="s">
        <v>95</v>
      </c>
      <c r="AD998" t="s">
        <v>7462</v>
      </c>
      <c r="AE998">
        <v>0</v>
      </c>
      <c r="AH998" t="s">
        <v>7462</v>
      </c>
      <c r="AI998" t="s">
        <v>7462</v>
      </c>
      <c r="AJ998" t="s">
        <v>7462</v>
      </c>
      <c r="AK998" t="s">
        <v>7462</v>
      </c>
      <c r="AL998" t="s">
        <v>7462</v>
      </c>
      <c r="AQ998">
        <v>30</v>
      </c>
      <c r="AR998" t="s">
        <v>7468</v>
      </c>
      <c r="AS998">
        <v>0</v>
      </c>
      <c r="AT998">
        <v>0</v>
      </c>
      <c r="AU998" t="s">
        <v>187</v>
      </c>
      <c r="AV998" t="s">
        <v>7469</v>
      </c>
      <c r="AW998">
        <v>4500</v>
      </c>
      <c r="AZ998">
        <v>0</v>
      </c>
      <c r="BC998">
        <v>0</v>
      </c>
      <c r="BO998">
        <v>0</v>
      </c>
      <c r="BP998">
        <v>0</v>
      </c>
      <c r="BQ998">
        <v>0</v>
      </c>
      <c r="BR998">
        <v>0</v>
      </c>
      <c r="BS998">
        <v>0</v>
      </c>
      <c r="BT998">
        <v>0</v>
      </c>
      <c r="BU998">
        <v>1</v>
      </c>
      <c r="BV998">
        <v>0</v>
      </c>
      <c r="BW998">
        <v>0</v>
      </c>
      <c r="BX998">
        <v>0</v>
      </c>
      <c r="BY998">
        <v>1</v>
      </c>
      <c r="BZ998">
        <v>0</v>
      </c>
      <c r="CA998">
        <v>1</v>
      </c>
      <c r="CB998">
        <v>0</v>
      </c>
      <c r="CC998">
        <v>0</v>
      </c>
      <c r="CD998">
        <v>0</v>
      </c>
      <c r="CE998">
        <v>0</v>
      </c>
      <c r="CF998">
        <v>0</v>
      </c>
      <c r="CG998">
        <v>0</v>
      </c>
      <c r="CH998">
        <v>1</v>
      </c>
      <c r="CI998">
        <v>0</v>
      </c>
      <c r="CJ998">
        <v>0</v>
      </c>
      <c r="CK998">
        <v>0</v>
      </c>
      <c r="CL998">
        <v>0</v>
      </c>
      <c r="CM998">
        <v>0</v>
      </c>
      <c r="CN998">
        <v>0</v>
      </c>
      <c r="CO998">
        <v>0</v>
      </c>
      <c r="CP998">
        <v>0</v>
      </c>
      <c r="CQ998">
        <v>0</v>
      </c>
    </row>
    <row r="999" spans="1:95" hidden="1">
      <c r="A999" t="s">
        <v>7470</v>
      </c>
      <c r="B999" t="s">
        <v>904</v>
      </c>
      <c r="C999" t="s">
        <v>1313</v>
      </c>
      <c r="D999" t="s">
        <v>5110</v>
      </c>
      <c r="E999" t="s">
        <v>146</v>
      </c>
      <c r="F999" t="s">
        <v>7471</v>
      </c>
      <c r="G999">
        <v>120</v>
      </c>
      <c r="H999">
        <v>2.5</v>
      </c>
      <c r="I999">
        <f t="shared" si="15"/>
        <v>300</v>
      </c>
      <c r="J999">
        <v>-27.495430599999999</v>
      </c>
      <c r="K999">
        <v>153.01</v>
      </c>
      <c r="M999" t="s">
        <v>7472</v>
      </c>
      <c r="N999" t="s">
        <v>7473</v>
      </c>
      <c r="O999" t="s">
        <v>7474</v>
      </c>
      <c r="P999" t="s">
        <v>1126</v>
      </c>
      <c r="R999" t="s">
        <v>636</v>
      </c>
      <c r="S999" t="s">
        <v>7475</v>
      </c>
      <c r="T999" t="s">
        <v>7476</v>
      </c>
      <c r="V999" t="s">
        <v>4519</v>
      </c>
      <c r="X999" t="s">
        <v>1007</v>
      </c>
      <c r="AB999" t="s">
        <v>7477</v>
      </c>
      <c r="AC999" t="s">
        <v>124</v>
      </c>
      <c r="AD999" t="s">
        <v>6029</v>
      </c>
      <c r="AE999">
        <v>0</v>
      </c>
      <c r="AQ999">
        <v>0</v>
      </c>
      <c r="AS999">
        <v>0</v>
      </c>
      <c r="AT999">
        <v>0</v>
      </c>
      <c r="AW999">
        <v>0</v>
      </c>
      <c r="AZ999">
        <v>0</v>
      </c>
      <c r="BC999">
        <v>0</v>
      </c>
      <c r="BD999" t="s">
        <v>6029</v>
      </c>
      <c r="BE999" t="s">
        <v>7478</v>
      </c>
      <c r="BF999" t="s">
        <v>7479</v>
      </c>
      <c r="BO999">
        <v>0</v>
      </c>
      <c r="BP999">
        <v>0</v>
      </c>
      <c r="BQ999">
        <v>0</v>
      </c>
      <c r="BR999">
        <v>0</v>
      </c>
      <c r="BS999">
        <v>0</v>
      </c>
      <c r="BT999">
        <v>0</v>
      </c>
      <c r="BU999">
        <v>0</v>
      </c>
      <c r="BV999">
        <v>0</v>
      </c>
      <c r="BW999">
        <v>0</v>
      </c>
      <c r="BX999">
        <v>0</v>
      </c>
      <c r="BY999">
        <v>0</v>
      </c>
      <c r="BZ999">
        <v>0</v>
      </c>
      <c r="CA999">
        <v>0</v>
      </c>
      <c r="CB999">
        <v>1</v>
      </c>
      <c r="CC999">
        <v>0</v>
      </c>
      <c r="CD999">
        <v>0</v>
      </c>
      <c r="CE999">
        <v>1</v>
      </c>
      <c r="CF999">
        <v>0</v>
      </c>
      <c r="CG999">
        <v>0</v>
      </c>
      <c r="CH999">
        <v>1</v>
      </c>
      <c r="CI999">
        <v>0</v>
      </c>
      <c r="CJ999">
        <v>0</v>
      </c>
      <c r="CK999">
        <v>0</v>
      </c>
      <c r="CL999">
        <v>0</v>
      </c>
      <c r="CM999">
        <v>0</v>
      </c>
      <c r="CN999">
        <v>0</v>
      </c>
      <c r="CO999">
        <v>0</v>
      </c>
      <c r="CP999">
        <v>0</v>
      </c>
      <c r="CQ999">
        <v>0</v>
      </c>
    </row>
    <row r="1000" spans="1:95" hidden="1">
      <c r="A1000" t="s">
        <v>7480</v>
      </c>
      <c r="B1000" t="s">
        <v>904</v>
      </c>
      <c r="C1000" t="s">
        <v>905</v>
      </c>
      <c r="D1000" t="s">
        <v>2356</v>
      </c>
      <c r="E1000" t="s">
        <v>146</v>
      </c>
      <c r="F1000" t="s">
        <v>7481</v>
      </c>
      <c r="G1000">
        <v>4500</v>
      </c>
      <c r="H1000">
        <v>2.33</v>
      </c>
      <c r="I1000">
        <f t="shared" si="15"/>
        <v>10485</v>
      </c>
      <c r="J1000">
        <v>39.014615800000001</v>
      </c>
      <c r="K1000">
        <v>139.91</v>
      </c>
      <c r="M1000" t="s">
        <v>7482</v>
      </c>
      <c r="O1000" t="s">
        <v>7483</v>
      </c>
      <c r="P1000" t="s">
        <v>7484</v>
      </c>
      <c r="R1000" t="s">
        <v>724</v>
      </c>
      <c r="S1000" t="s">
        <v>7485</v>
      </c>
      <c r="U1000" t="s">
        <v>2330</v>
      </c>
      <c r="X1000" t="s">
        <v>1007</v>
      </c>
      <c r="AC1000" t="s">
        <v>95</v>
      </c>
      <c r="AD1000" t="s">
        <v>7486</v>
      </c>
      <c r="AE1000">
        <v>0</v>
      </c>
      <c r="AH1000" t="s">
        <v>7487</v>
      </c>
      <c r="AJ1000" t="s">
        <v>7488</v>
      </c>
      <c r="AQ1000">
        <v>17</v>
      </c>
      <c r="AS1000">
        <v>0</v>
      </c>
      <c r="AT1000">
        <v>0</v>
      </c>
      <c r="AW1000">
        <v>0</v>
      </c>
      <c r="AZ1000">
        <v>0</v>
      </c>
      <c r="BC1000">
        <v>0</v>
      </c>
      <c r="BO1000">
        <v>0</v>
      </c>
      <c r="BP1000">
        <v>0</v>
      </c>
      <c r="BQ1000">
        <v>0</v>
      </c>
      <c r="BR1000">
        <v>0</v>
      </c>
      <c r="BS1000">
        <v>0</v>
      </c>
      <c r="BT1000">
        <v>0</v>
      </c>
      <c r="BU1000">
        <v>0</v>
      </c>
      <c r="BV1000">
        <v>0</v>
      </c>
      <c r="BW1000">
        <v>0</v>
      </c>
      <c r="BX1000">
        <v>0</v>
      </c>
      <c r="BY1000">
        <v>1</v>
      </c>
      <c r="BZ1000">
        <v>0</v>
      </c>
      <c r="CA1000">
        <v>0</v>
      </c>
      <c r="CB1000">
        <v>1</v>
      </c>
      <c r="CC1000">
        <v>0</v>
      </c>
      <c r="CD1000">
        <v>0</v>
      </c>
      <c r="CE1000">
        <v>0</v>
      </c>
      <c r="CF1000">
        <v>0</v>
      </c>
      <c r="CG1000">
        <v>1</v>
      </c>
      <c r="CH1000">
        <v>0</v>
      </c>
      <c r="CI1000">
        <v>0</v>
      </c>
      <c r="CJ1000">
        <v>0</v>
      </c>
      <c r="CK1000">
        <v>0</v>
      </c>
      <c r="CL1000">
        <v>0</v>
      </c>
      <c r="CM1000">
        <v>0</v>
      </c>
      <c r="CN1000">
        <v>0</v>
      </c>
      <c r="CO1000">
        <v>0</v>
      </c>
      <c r="CP1000">
        <v>0</v>
      </c>
      <c r="CQ1000">
        <v>0</v>
      </c>
    </row>
    <row r="1001" spans="1:95" hidden="1">
      <c r="A1001" t="s">
        <v>7489</v>
      </c>
      <c r="B1001" t="s">
        <v>904</v>
      </c>
      <c r="C1001" t="s">
        <v>826</v>
      </c>
      <c r="D1001" t="s">
        <v>826</v>
      </c>
      <c r="E1001" t="s">
        <v>146</v>
      </c>
      <c r="F1001" t="s">
        <v>7490</v>
      </c>
      <c r="G1001">
        <v>1500</v>
      </c>
      <c r="H1001">
        <v>1.67</v>
      </c>
      <c r="I1001">
        <f t="shared" si="15"/>
        <v>2505</v>
      </c>
      <c r="J1001">
        <v>59.934280200000003</v>
      </c>
      <c r="K1001">
        <v>30.34</v>
      </c>
      <c r="M1001" t="s">
        <v>7491</v>
      </c>
      <c r="N1001" t="s">
        <v>7492</v>
      </c>
      <c r="O1001" t="s">
        <v>7493</v>
      </c>
      <c r="P1001" t="s">
        <v>4104</v>
      </c>
      <c r="R1001" t="s">
        <v>4104</v>
      </c>
      <c r="S1001" t="s">
        <v>7494</v>
      </c>
      <c r="T1001" t="s">
        <v>7495</v>
      </c>
      <c r="U1001" t="s">
        <v>5769</v>
      </c>
      <c r="X1001" t="s">
        <v>1007</v>
      </c>
      <c r="Y1001" t="s">
        <v>7496</v>
      </c>
      <c r="Z1001" t="s">
        <v>123</v>
      </c>
      <c r="AA1001" t="s">
        <v>164</v>
      </c>
      <c r="AB1001" t="s">
        <v>7497</v>
      </c>
      <c r="AC1001" t="s">
        <v>112</v>
      </c>
      <c r="AD1001" t="s">
        <v>6293</v>
      </c>
      <c r="AE1001">
        <v>0</v>
      </c>
      <c r="AH1001" t="s">
        <v>6294</v>
      </c>
      <c r="AI1001" t="s">
        <v>1628</v>
      </c>
      <c r="AJ1001" t="s">
        <v>6295</v>
      </c>
      <c r="AM1001" t="s">
        <v>113</v>
      </c>
      <c r="AN1001" t="s">
        <v>6296</v>
      </c>
      <c r="AQ1001">
        <v>0</v>
      </c>
      <c r="AR1001" t="s">
        <v>7498</v>
      </c>
      <c r="AS1001">
        <v>0</v>
      </c>
      <c r="AT1001">
        <v>0</v>
      </c>
      <c r="AW1001">
        <v>0</v>
      </c>
      <c r="AZ1001">
        <v>0</v>
      </c>
      <c r="BC1001">
        <v>0</v>
      </c>
      <c r="BO1001">
        <v>0</v>
      </c>
      <c r="BP1001">
        <v>0</v>
      </c>
      <c r="BQ1001">
        <v>0</v>
      </c>
      <c r="BR1001">
        <v>0</v>
      </c>
      <c r="BS1001">
        <v>1</v>
      </c>
      <c r="BT1001">
        <v>0</v>
      </c>
      <c r="BU1001">
        <v>0</v>
      </c>
      <c r="BV1001">
        <v>0</v>
      </c>
      <c r="BW1001">
        <v>0</v>
      </c>
      <c r="BX1001">
        <v>1</v>
      </c>
      <c r="BY1001">
        <v>1</v>
      </c>
      <c r="BZ1001">
        <v>0</v>
      </c>
      <c r="CA1001">
        <v>0</v>
      </c>
      <c r="CB1001">
        <v>0</v>
      </c>
      <c r="CC1001">
        <v>1</v>
      </c>
      <c r="CD1001">
        <v>0</v>
      </c>
      <c r="CE1001">
        <v>0</v>
      </c>
      <c r="CF1001">
        <v>0</v>
      </c>
      <c r="CG1001">
        <v>0</v>
      </c>
      <c r="CH1001">
        <v>0</v>
      </c>
      <c r="CI1001">
        <v>1</v>
      </c>
      <c r="CJ1001">
        <v>0</v>
      </c>
      <c r="CK1001">
        <v>0</v>
      </c>
      <c r="CL1001">
        <v>0</v>
      </c>
      <c r="CM1001">
        <v>0</v>
      </c>
      <c r="CN1001">
        <v>0</v>
      </c>
      <c r="CO1001">
        <v>0</v>
      </c>
      <c r="CP1001">
        <v>0</v>
      </c>
      <c r="CQ1001">
        <v>0</v>
      </c>
    </row>
    <row r="1002" spans="1:95" hidden="1">
      <c r="A1002" t="s">
        <v>7499</v>
      </c>
      <c r="B1002" t="s">
        <v>904</v>
      </c>
      <c r="C1002" t="s">
        <v>826</v>
      </c>
      <c r="D1002" t="s">
        <v>826</v>
      </c>
      <c r="E1002" t="s">
        <v>146</v>
      </c>
      <c r="F1002" t="s">
        <v>7500</v>
      </c>
      <c r="G1002">
        <v>1000</v>
      </c>
      <c r="H1002">
        <v>3</v>
      </c>
      <c r="I1002">
        <f t="shared" si="15"/>
        <v>3000</v>
      </c>
      <c r="J1002">
        <v>27.982221800000001</v>
      </c>
      <c r="K1002">
        <v>-15.78</v>
      </c>
      <c r="M1002" t="s">
        <v>3481</v>
      </c>
      <c r="O1002" t="s">
        <v>7501</v>
      </c>
      <c r="P1002" t="s">
        <v>606</v>
      </c>
      <c r="R1002" t="s">
        <v>607</v>
      </c>
      <c r="S1002" t="s">
        <v>7502</v>
      </c>
      <c r="T1002" t="s">
        <v>7503</v>
      </c>
      <c r="U1002" t="s">
        <v>7504</v>
      </c>
      <c r="X1002" t="s">
        <v>1007</v>
      </c>
      <c r="Y1002" t="s">
        <v>611</v>
      </c>
      <c r="Z1002" t="s">
        <v>92</v>
      </c>
      <c r="AA1002" t="s">
        <v>164</v>
      </c>
      <c r="AC1002" t="s">
        <v>112</v>
      </c>
      <c r="AD1002" t="s">
        <v>611</v>
      </c>
      <c r="AE1002">
        <v>100</v>
      </c>
      <c r="AH1002" t="s">
        <v>1690</v>
      </c>
      <c r="AI1002" t="s">
        <v>2036</v>
      </c>
      <c r="AJ1002" t="s">
        <v>2036</v>
      </c>
      <c r="AL1002" t="s">
        <v>1690</v>
      </c>
      <c r="AQ1002">
        <v>0</v>
      </c>
      <c r="AS1002">
        <v>0</v>
      </c>
      <c r="AT1002">
        <v>0</v>
      </c>
      <c r="AU1002" t="s">
        <v>234</v>
      </c>
      <c r="AV1002" t="s">
        <v>612</v>
      </c>
      <c r="AW1002">
        <v>0</v>
      </c>
      <c r="AZ1002">
        <v>0</v>
      </c>
      <c r="BC1002">
        <v>0</v>
      </c>
      <c r="BO1002">
        <v>0</v>
      </c>
      <c r="BP1002">
        <v>0</v>
      </c>
      <c r="BQ1002">
        <v>0</v>
      </c>
      <c r="BR1002">
        <v>0</v>
      </c>
      <c r="BS1002">
        <v>0</v>
      </c>
      <c r="BT1002">
        <v>0</v>
      </c>
      <c r="BU1002">
        <v>1</v>
      </c>
      <c r="BV1002">
        <v>1</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1</v>
      </c>
    </row>
    <row r="1003" spans="1:95" hidden="1">
      <c r="A1003" t="s">
        <v>7505</v>
      </c>
      <c r="B1003" t="s">
        <v>904</v>
      </c>
      <c r="C1003" t="s">
        <v>1313</v>
      </c>
      <c r="D1003" t="s">
        <v>1112</v>
      </c>
      <c r="E1003" t="s">
        <v>190</v>
      </c>
      <c r="F1003" t="s">
        <v>7506</v>
      </c>
      <c r="G1003">
        <v>100</v>
      </c>
      <c r="H1003">
        <v>16.8</v>
      </c>
      <c r="I1003">
        <f t="shared" si="15"/>
        <v>1680</v>
      </c>
      <c r="J1003">
        <v>55.68459</v>
      </c>
      <c r="K1003">
        <v>-5.75</v>
      </c>
      <c r="M1003" t="s">
        <v>679</v>
      </c>
      <c r="O1003" t="s">
        <v>7507</v>
      </c>
      <c r="P1003" t="s">
        <v>7508</v>
      </c>
      <c r="R1003" t="s">
        <v>119</v>
      </c>
      <c r="S1003" t="s">
        <v>7509</v>
      </c>
      <c r="T1003" t="s">
        <v>7510</v>
      </c>
      <c r="X1003" t="s">
        <v>1007</v>
      </c>
      <c r="AB1003" t="s">
        <v>490</v>
      </c>
      <c r="AC1003" t="s">
        <v>124</v>
      </c>
      <c r="AD1003" t="s">
        <v>7511</v>
      </c>
      <c r="AE1003">
        <v>0</v>
      </c>
      <c r="AH1003" t="s">
        <v>3033</v>
      </c>
      <c r="AL1003" t="s">
        <v>3033</v>
      </c>
      <c r="AM1003" t="s">
        <v>7512</v>
      </c>
      <c r="AQ1003">
        <v>0</v>
      </c>
      <c r="AS1003">
        <v>0</v>
      </c>
      <c r="AT1003">
        <v>0</v>
      </c>
      <c r="AU1003" t="s">
        <v>705</v>
      </c>
      <c r="AV1003" t="s">
        <v>7513</v>
      </c>
      <c r="AW1003">
        <v>0</v>
      </c>
      <c r="AZ1003">
        <v>0</v>
      </c>
      <c r="BC1003">
        <v>0</v>
      </c>
      <c r="BO1003">
        <v>0</v>
      </c>
      <c r="BP1003">
        <v>0</v>
      </c>
      <c r="BQ1003">
        <v>0</v>
      </c>
      <c r="BR1003">
        <v>0</v>
      </c>
      <c r="BS1003">
        <v>0</v>
      </c>
      <c r="BT1003">
        <v>0</v>
      </c>
      <c r="BU1003">
        <v>0</v>
      </c>
      <c r="BV1003">
        <v>0</v>
      </c>
      <c r="BW1003">
        <v>0</v>
      </c>
      <c r="BX1003">
        <v>0</v>
      </c>
      <c r="BY1003">
        <v>0</v>
      </c>
      <c r="BZ1003">
        <v>0</v>
      </c>
      <c r="CA1003">
        <v>0</v>
      </c>
      <c r="CB1003">
        <v>0</v>
      </c>
      <c r="CC1003">
        <v>0</v>
      </c>
      <c r="CD1003">
        <v>0</v>
      </c>
      <c r="CE1003">
        <v>0</v>
      </c>
      <c r="CF1003">
        <v>0</v>
      </c>
      <c r="CG1003">
        <v>1</v>
      </c>
      <c r="CH1003">
        <v>1</v>
      </c>
      <c r="CI1003">
        <v>0</v>
      </c>
      <c r="CJ1003">
        <v>0</v>
      </c>
      <c r="CK1003">
        <v>0</v>
      </c>
      <c r="CL1003">
        <v>0</v>
      </c>
      <c r="CM1003">
        <v>0</v>
      </c>
      <c r="CN1003">
        <v>0</v>
      </c>
      <c r="CO1003">
        <v>0</v>
      </c>
      <c r="CP1003">
        <v>0</v>
      </c>
      <c r="CQ1003">
        <v>0</v>
      </c>
    </row>
    <row r="1004" spans="1:95" hidden="1">
      <c r="A1004" t="s">
        <v>7514</v>
      </c>
      <c r="B1004" t="s">
        <v>985</v>
      </c>
      <c r="C1004" t="s">
        <v>2176</v>
      </c>
      <c r="D1004" t="s">
        <v>2176</v>
      </c>
      <c r="E1004" t="s">
        <v>146</v>
      </c>
      <c r="F1004" t="s">
        <v>7515</v>
      </c>
      <c r="G1004">
        <v>1000000</v>
      </c>
      <c r="H1004">
        <v>0</v>
      </c>
      <c r="I1004">
        <f t="shared" si="15"/>
        <v>0</v>
      </c>
      <c r="J1004">
        <v>46.921828699999999</v>
      </c>
      <c r="K1004">
        <v>9</v>
      </c>
      <c r="M1004" t="s">
        <v>672</v>
      </c>
      <c r="O1004" t="s">
        <v>7516</v>
      </c>
      <c r="P1004" t="s">
        <v>3335</v>
      </c>
      <c r="R1004" t="s">
        <v>499</v>
      </c>
      <c r="S1004" t="s">
        <v>7517</v>
      </c>
      <c r="U1004" t="s">
        <v>2646</v>
      </c>
      <c r="V1004" t="s">
        <v>652</v>
      </c>
      <c r="X1004" t="s">
        <v>1007</v>
      </c>
      <c r="AC1004" t="s">
        <v>95</v>
      </c>
      <c r="AD1004" t="s">
        <v>2887</v>
      </c>
      <c r="AE1004">
        <v>85</v>
      </c>
      <c r="AF1004" t="s">
        <v>2888</v>
      </c>
      <c r="AG1004">
        <v>15</v>
      </c>
      <c r="AQ1004">
        <v>0</v>
      </c>
      <c r="AS1004">
        <v>0</v>
      </c>
      <c r="AT1004">
        <v>0</v>
      </c>
      <c r="AW1004">
        <v>0</v>
      </c>
      <c r="AZ1004">
        <v>0</v>
      </c>
      <c r="BC1004">
        <v>0</v>
      </c>
      <c r="BO1004">
        <v>0</v>
      </c>
      <c r="BP1004">
        <v>0</v>
      </c>
      <c r="BQ1004">
        <v>0</v>
      </c>
      <c r="BR1004">
        <v>0</v>
      </c>
      <c r="BS1004">
        <v>0</v>
      </c>
      <c r="BT1004">
        <v>0</v>
      </c>
      <c r="BU1004">
        <v>1</v>
      </c>
      <c r="BV1004">
        <v>1</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row>
    <row r="1005" spans="1:95" hidden="1">
      <c r="A1005" t="s">
        <v>7518</v>
      </c>
      <c r="B1005" t="s">
        <v>985</v>
      </c>
      <c r="C1005" t="s">
        <v>2176</v>
      </c>
      <c r="D1005" t="s">
        <v>2176</v>
      </c>
      <c r="E1005" t="s">
        <v>146</v>
      </c>
      <c r="F1005" t="s">
        <v>7519</v>
      </c>
      <c r="G1005">
        <v>700000</v>
      </c>
      <c r="H1005">
        <v>8</v>
      </c>
      <c r="I1005">
        <f t="shared" si="15"/>
        <v>5600000</v>
      </c>
      <c r="J1005">
        <v>16.591928599999999</v>
      </c>
      <c r="K1005">
        <v>79.489999999999995</v>
      </c>
      <c r="M1005" t="s">
        <v>672</v>
      </c>
      <c r="O1005" t="s">
        <v>7520</v>
      </c>
      <c r="P1005" t="s">
        <v>1396</v>
      </c>
      <c r="R1005" t="s">
        <v>1183</v>
      </c>
      <c r="S1005" t="s">
        <v>7521</v>
      </c>
      <c r="T1005" t="s">
        <v>2781</v>
      </c>
      <c r="X1005" t="s">
        <v>1007</v>
      </c>
      <c r="AC1005" t="s">
        <v>95</v>
      </c>
      <c r="AD1005" t="s">
        <v>2933</v>
      </c>
      <c r="AE1005">
        <v>0</v>
      </c>
      <c r="AQ1005">
        <v>0</v>
      </c>
      <c r="AS1005">
        <v>0</v>
      </c>
      <c r="AT1005">
        <v>0</v>
      </c>
      <c r="AW1005">
        <v>0</v>
      </c>
      <c r="AZ1005">
        <v>0</v>
      </c>
      <c r="BC1005">
        <v>0</v>
      </c>
      <c r="BO1005">
        <v>0</v>
      </c>
      <c r="BP1005">
        <v>0</v>
      </c>
      <c r="BQ1005">
        <v>0</v>
      </c>
      <c r="BR1005">
        <v>0</v>
      </c>
      <c r="BS1005">
        <v>0</v>
      </c>
      <c r="BT1005">
        <v>0</v>
      </c>
      <c r="BU1005">
        <v>1</v>
      </c>
      <c r="BV1005">
        <v>1</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0</v>
      </c>
      <c r="CP1005">
        <v>0</v>
      </c>
      <c r="CQ1005">
        <v>0</v>
      </c>
    </row>
    <row r="1006" spans="1:95" hidden="1">
      <c r="A1006" t="s">
        <v>7522</v>
      </c>
      <c r="B1006" t="s">
        <v>985</v>
      </c>
      <c r="C1006" t="s">
        <v>2176</v>
      </c>
      <c r="D1006" t="s">
        <v>2176</v>
      </c>
      <c r="E1006" t="s">
        <v>146</v>
      </c>
      <c r="F1006" t="s">
        <v>7523</v>
      </c>
      <c r="G1006">
        <v>736000</v>
      </c>
      <c r="H1006">
        <v>0</v>
      </c>
      <c r="I1006">
        <f t="shared" si="15"/>
        <v>0</v>
      </c>
      <c r="J1006">
        <v>41.692695000000001</v>
      </c>
      <c r="K1006">
        <v>-8.0299999999999994</v>
      </c>
      <c r="M1006" t="s">
        <v>672</v>
      </c>
      <c r="O1006" t="s">
        <v>7524</v>
      </c>
      <c r="P1006" t="s">
        <v>7525</v>
      </c>
      <c r="R1006" t="s">
        <v>626</v>
      </c>
      <c r="S1006" t="s">
        <v>7526</v>
      </c>
      <c r="U1006" t="s">
        <v>1220</v>
      </c>
      <c r="V1006" t="s">
        <v>652</v>
      </c>
      <c r="X1006" t="s">
        <v>1007</v>
      </c>
      <c r="Y1006" t="s">
        <v>2317</v>
      </c>
      <c r="Z1006" t="s">
        <v>92</v>
      </c>
      <c r="AC1006" t="s">
        <v>112</v>
      </c>
      <c r="AD1006" t="s">
        <v>2317</v>
      </c>
      <c r="AE1006">
        <v>0</v>
      </c>
      <c r="AH1006" t="s">
        <v>2881</v>
      </c>
      <c r="AI1006" t="s">
        <v>2406</v>
      </c>
      <c r="AQ1006">
        <v>0</v>
      </c>
      <c r="AS1006">
        <v>438000000</v>
      </c>
      <c r="AT1006">
        <v>0</v>
      </c>
      <c r="AW1006">
        <v>0</v>
      </c>
      <c r="AZ1006">
        <v>0</v>
      </c>
      <c r="BC1006">
        <v>0</v>
      </c>
      <c r="BO1006">
        <v>0</v>
      </c>
      <c r="BP1006">
        <v>0</v>
      </c>
      <c r="BQ1006">
        <v>0</v>
      </c>
      <c r="BR1006">
        <v>0</v>
      </c>
      <c r="BS1006">
        <v>0</v>
      </c>
      <c r="BT1006">
        <v>0</v>
      </c>
      <c r="BU1006">
        <v>1</v>
      </c>
      <c r="BV1006">
        <v>1</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row>
    <row r="1007" spans="1:95" hidden="1">
      <c r="A1007" t="s">
        <v>7527</v>
      </c>
      <c r="B1007" t="s">
        <v>999</v>
      </c>
      <c r="C1007" t="s">
        <v>2502</v>
      </c>
      <c r="D1007" t="s">
        <v>2502</v>
      </c>
      <c r="E1007" t="s">
        <v>146</v>
      </c>
      <c r="F1007" t="s">
        <v>7528</v>
      </c>
      <c r="G1007">
        <v>12000</v>
      </c>
      <c r="H1007">
        <v>1</v>
      </c>
      <c r="I1007">
        <f t="shared" si="15"/>
        <v>12000</v>
      </c>
      <c r="J1007">
        <v>42.016837000000002</v>
      </c>
      <c r="K1007">
        <v>9.4</v>
      </c>
      <c r="M1007" t="s">
        <v>679</v>
      </c>
      <c r="O1007" t="s">
        <v>7529</v>
      </c>
      <c r="P1007" t="s">
        <v>6997</v>
      </c>
      <c r="R1007" t="s">
        <v>172</v>
      </c>
      <c r="S1007" t="s">
        <v>7530</v>
      </c>
      <c r="V1007" t="s">
        <v>7531</v>
      </c>
      <c r="X1007" t="s">
        <v>1007</v>
      </c>
      <c r="Y1007" t="s">
        <v>3056</v>
      </c>
      <c r="Z1007" t="s">
        <v>92</v>
      </c>
      <c r="AA1007" t="s">
        <v>93</v>
      </c>
      <c r="AC1007" t="s">
        <v>95</v>
      </c>
      <c r="AD1007" t="s">
        <v>7532</v>
      </c>
      <c r="AE1007">
        <v>100</v>
      </c>
      <c r="AL1007" t="s">
        <v>7532</v>
      </c>
      <c r="AM1007" t="s">
        <v>7533</v>
      </c>
      <c r="AQ1007">
        <v>20</v>
      </c>
      <c r="AS1007">
        <v>0</v>
      </c>
      <c r="AT1007">
        <v>0</v>
      </c>
      <c r="AU1007" t="s">
        <v>4468</v>
      </c>
      <c r="AW1007">
        <v>0</v>
      </c>
      <c r="AZ1007">
        <v>0</v>
      </c>
      <c r="BC1007">
        <v>0</v>
      </c>
      <c r="BO1007">
        <v>0</v>
      </c>
      <c r="BP1007">
        <v>0</v>
      </c>
      <c r="BQ1007">
        <v>0</v>
      </c>
      <c r="BR1007">
        <v>0</v>
      </c>
      <c r="BS1007">
        <v>0</v>
      </c>
      <c r="BT1007">
        <v>0</v>
      </c>
      <c r="BU1007">
        <v>0</v>
      </c>
      <c r="BV1007">
        <v>0</v>
      </c>
      <c r="BW1007">
        <v>0</v>
      </c>
      <c r="BX1007">
        <v>0</v>
      </c>
      <c r="BY1007">
        <v>0</v>
      </c>
      <c r="BZ1007">
        <v>0</v>
      </c>
      <c r="CA1007">
        <v>0</v>
      </c>
      <c r="CB1007">
        <v>0</v>
      </c>
      <c r="CC1007">
        <v>0</v>
      </c>
      <c r="CD1007">
        <v>0</v>
      </c>
      <c r="CE1007">
        <v>0</v>
      </c>
      <c r="CF1007">
        <v>0</v>
      </c>
      <c r="CG1007">
        <v>1</v>
      </c>
      <c r="CH1007">
        <v>1</v>
      </c>
      <c r="CI1007">
        <v>0</v>
      </c>
      <c r="CJ1007">
        <v>0</v>
      </c>
      <c r="CK1007">
        <v>0</v>
      </c>
      <c r="CL1007">
        <v>0</v>
      </c>
      <c r="CM1007">
        <v>0</v>
      </c>
      <c r="CN1007">
        <v>0</v>
      </c>
      <c r="CO1007">
        <v>0</v>
      </c>
      <c r="CP1007">
        <v>0</v>
      </c>
      <c r="CQ1007">
        <v>0</v>
      </c>
    </row>
    <row r="1008" spans="1:95" hidden="1">
      <c r="A1008" t="s">
        <v>7534</v>
      </c>
      <c r="B1008" t="s">
        <v>999</v>
      </c>
      <c r="C1008" t="s">
        <v>5300</v>
      </c>
      <c r="D1008" t="s">
        <v>5300</v>
      </c>
      <c r="E1008" t="s">
        <v>146</v>
      </c>
      <c r="F1008" t="s">
        <v>7535</v>
      </c>
      <c r="G1008">
        <v>4720</v>
      </c>
      <c r="H1008">
        <v>8</v>
      </c>
      <c r="I1008">
        <f t="shared" si="15"/>
        <v>37760</v>
      </c>
      <c r="J1008">
        <v>37.157858400000002</v>
      </c>
      <c r="K1008">
        <v>15.18</v>
      </c>
      <c r="M1008" t="s">
        <v>679</v>
      </c>
      <c r="O1008" t="s">
        <v>7536</v>
      </c>
      <c r="P1008" t="s">
        <v>2211</v>
      </c>
      <c r="R1008" t="s">
        <v>1803</v>
      </c>
      <c r="S1008" t="s">
        <v>7537</v>
      </c>
      <c r="U1008" t="s">
        <v>7538</v>
      </c>
      <c r="V1008" t="s">
        <v>7539</v>
      </c>
      <c r="X1008" t="s">
        <v>1007</v>
      </c>
      <c r="Y1008" t="s">
        <v>7540</v>
      </c>
      <c r="AC1008" t="s">
        <v>95</v>
      </c>
      <c r="AD1008" t="s">
        <v>7541</v>
      </c>
      <c r="AE1008">
        <v>100</v>
      </c>
      <c r="AL1008" t="s">
        <v>7541</v>
      </c>
      <c r="AQ1008">
        <v>0</v>
      </c>
      <c r="AS1008">
        <v>0</v>
      </c>
      <c r="AT1008">
        <v>0</v>
      </c>
      <c r="AW1008">
        <v>0</v>
      </c>
      <c r="AZ1008">
        <v>0</v>
      </c>
      <c r="BC1008">
        <v>0</v>
      </c>
      <c r="BO1008">
        <v>0</v>
      </c>
      <c r="BP1008">
        <v>0</v>
      </c>
      <c r="BQ1008">
        <v>0</v>
      </c>
      <c r="BR1008">
        <v>0</v>
      </c>
      <c r="BS1008">
        <v>0</v>
      </c>
      <c r="BT1008">
        <v>0</v>
      </c>
      <c r="BU1008">
        <v>0</v>
      </c>
      <c r="BV1008">
        <v>0</v>
      </c>
      <c r="BW1008">
        <v>0</v>
      </c>
      <c r="BX1008">
        <v>0</v>
      </c>
      <c r="BY1008">
        <v>0</v>
      </c>
      <c r="BZ1008">
        <v>0</v>
      </c>
      <c r="CA1008">
        <v>0</v>
      </c>
      <c r="CB1008">
        <v>0</v>
      </c>
      <c r="CC1008">
        <v>0</v>
      </c>
      <c r="CD1008">
        <v>0</v>
      </c>
      <c r="CE1008">
        <v>0</v>
      </c>
      <c r="CF1008">
        <v>0</v>
      </c>
      <c r="CG1008">
        <v>1</v>
      </c>
      <c r="CH1008">
        <v>1</v>
      </c>
      <c r="CI1008">
        <v>0</v>
      </c>
      <c r="CJ1008">
        <v>0</v>
      </c>
      <c r="CK1008">
        <v>0</v>
      </c>
      <c r="CL1008">
        <v>0</v>
      </c>
      <c r="CM1008">
        <v>0</v>
      </c>
      <c r="CN1008">
        <v>0</v>
      </c>
      <c r="CO1008">
        <v>0</v>
      </c>
      <c r="CP1008">
        <v>0</v>
      </c>
      <c r="CQ1008">
        <v>0</v>
      </c>
    </row>
    <row r="1009" spans="1:95" hidden="1">
      <c r="A1009" t="s">
        <v>7542</v>
      </c>
      <c r="B1009" t="s">
        <v>999</v>
      </c>
      <c r="C1009" t="s">
        <v>2502</v>
      </c>
      <c r="D1009" t="s">
        <v>2502</v>
      </c>
      <c r="E1009" t="s">
        <v>146</v>
      </c>
      <c r="F1009" t="s">
        <v>7543</v>
      </c>
      <c r="G1009">
        <v>650</v>
      </c>
      <c r="H1009">
        <v>9</v>
      </c>
      <c r="I1009">
        <f t="shared" si="15"/>
        <v>5850</v>
      </c>
      <c r="J1009">
        <v>30.218837000000001</v>
      </c>
      <c r="K1009">
        <v>-9.15</v>
      </c>
      <c r="M1009" t="s">
        <v>1920</v>
      </c>
      <c r="O1009" t="s">
        <v>7544</v>
      </c>
      <c r="P1009" t="s">
        <v>3704</v>
      </c>
      <c r="R1009" t="s">
        <v>3693</v>
      </c>
      <c r="S1009" t="s">
        <v>7545</v>
      </c>
      <c r="T1009" t="s">
        <v>619</v>
      </c>
      <c r="U1009" t="s">
        <v>3846</v>
      </c>
      <c r="V1009" t="s">
        <v>1637</v>
      </c>
      <c r="X1009" t="s">
        <v>1007</v>
      </c>
      <c r="AB1009" t="s">
        <v>5810</v>
      </c>
      <c r="AC1009" t="s">
        <v>95</v>
      </c>
      <c r="AD1009" t="s">
        <v>7546</v>
      </c>
      <c r="AE1009">
        <v>100</v>
      </c>
      <c r="AH1009" t="s">
        <v>7547</v>
      </c>
      <c r="AJ1009" t="s">
        <v>7547</v>
      </c>
      <c r="AK1009" t="s">
        <v>7546</v>
      </c>
      <c r="AL1009" t="s">
        <v>7547</v>
      </c>
      <c r="AQ1009">
        <v>60</v>
      </c>
      <c r="AS1009">
        <v>250000</v>
      </c>
      <c r="AT1009">
        <v>0</v>
      </c>
      <c r="AW1009">
        <v>0</v>
      </c>
      <c r="AZ1009">
        <v>0</v>
      </c>
      <c r="BC1009">
        <v>0</v>
      </c>
      <c r="BD1009" t="s">
        <v>7548</v>
      </c>
      <c r="BE1009" t="s">
        <v>7549</v>
      </c>
      <c r="BF1009" t="s">
        <v>7550</v>
      </c>
      <c r="BO1009">
        <v>0</v>
      </c>
      <c r="BP1009">
        <v>0</v>
      </c>
      <c r="BQ1009">
        <v>0</v>
      </c>
      <c r="BR1009">
        <v>0</v>
      </c>
      <c r="BS1009">
        <v>0</v>
      </c>
      <c r="BT1009">
        <v>0</v>
      </c>
      <c r="BU1009">
        <v>0</v>
      </c>
      <c r="BV1009">
        <v>0</v>
      </c>
      <c r="BW1009">
        <v>0</v>
      </c>
      <c r="BX1009">
        <v>0</v>
      </c>
      <c r="BY1009">
        <v>0</v>
      </c>
      <c r="BZ1009">
        <v>0</v>
      </c>
      <c r="CA1009">
        <v>0</v>
      </c>
      <c r="CB1009">
        <v>0</v>
      </c>
      <c r="CC1009">
        <v>0</v>
      </c>
      <c r="CD1009">
        <v>0</v>
      </c>
      <c r="CE1009">
        <v>1</v>
      </c>
      <c r="CF1009">
        <v>0</v>
      </c>
      <c r="CG1009">
        <v>1</v>
      </c>
      <c r="CH1009">
        <v>0</v>
      </c>
      <c r="CI1009">
        <v>0</v>
      </c>
      <c r="CJ1009">
        <v>0</v>
      </c>
      <c r="CK1009">
        <v>0</v>
      </c>
      <c r="CL1009">
        <v>0</v>
      </c>
      <c r="CM1009">
        <v>0</v>
      </c>
      <c r="CN1009">
        <v>0</v>
      </c>
      <c r="CO1009">
        <v>0</v>
      </c>
      <c r="CP1009">
        <v>0</v>
      </c>
      <c r="CQ1009">
        <v>0</v>
      </c>
    </row>
    <row r="1010" spans="1:95" hidden="1">
      <c r="A1010" t="s">
        <v>7551</v>
      </c>
      <c r="B1010" t="s">
        <v>999</v>
      </c>
      <c r="C1010" t="s">
        <v>5300</v>
      </c>
      <c r="D1010" t="s">
        <v>5300</v>
      </c>
      <c r="E1010" t="s">
        <v>146</v>
      </c>
      <c r="F1010" t="s">
        <v>7552</v>
      </c>
      <c r="G1010">
        <v>50000</v>
      </c>
      <c r="H1010">
        <v>7.5</v>
      </c>
      <c r="I1010">
        <f t="shared" si="15"/>
        <v>375000</v>
      </c>
      <c r="J1010">
        <v>36.605904000000002</v>
      </c>
      <c r="K1010">
        <v>-5.8</v>
      </c>
      <c r="M1010" t="s">
        <v>679</v>
      </c>
      <c r="N1010" t="s">
        <v>7553</v>
      </c>
      <c r="O1010" t="s">
        <v>7554</v>
      </c>
      <c r="P1010" t="s">
        <v>7555</v>
      </c>
      <c r="Q1010">
        <v>11580</v>
      </c>
      <c r="R1010" t="s">
        <v>607</v>
      </c>
      <c r="S1010" t="s">
        <v>7556</v>
      </c>
      <c r="U1010" t="s">
        <v>2654</v>
      </c>
      <c r="V1010" t="s">
        <v>3128</v>
      </c>
      <c r="X1010" t="s">
        <v>1007</v>
      </c>
      <c r="AC1010" t="s">
        <v>95</v>
      </c>
      <c r="AD1010" t="s">
        <v>7557</v>
      </c>
      <c r="AE1010">
        <v>100</v>
      </c>
      <c r="AH1010" t="s">
        <v>5812</v>
      </c>
      <c r="AJ1010" t="s">
        <v>5812</v>
      </c>
      <c r="AK1010" t="s">
        <v>7557</v>
      </c>
      <c r="AL1010" t="s">
        <v>7557</v>
      </c>
      <c r="AM1010" t="s">
        <v>7558</v>
      </c>
      <c r="AQ1010">
        <v>0</v>
      </c>
      <c r="AR1010" t="s">
        <v>7559</v>
      </c>
      <c r="AS1010">
        <v>0</v>
      </c>
      <c r="AT1010">
        <v>0</v>
      </c>
      <c r="AW1010">
        <v>0</v>
      </c>
      <c r="AZ1010">
        <v>0</v>
      </c>
      <c r="BC1010">
        <v>0</v>
      </c>
      <c r="BO1010">
        <v>0</v>
      </c>
      <c r="BP1010">
        <v>0</v>
      </c>
      <c r="BQ1010">
        <v>0</v>
      </c>
      <c r="BR1010">
        <v>0</v>
      </c>
      <c r="BS1010">
        <v>0</v>
      </c>
      <c r="BT1010">
        <v>0</v>
      </c>
      <c r="BU1010">
        <v>0</v>
      </c>
      <c r="BV1010">
        <v>0</v>
      </c>
      <c r="BW1010">
        <v>0</v>
      </c>
      <c r="BX1010">
        <v>0</v>
      </c>
      <c r="BY1010">
        <v>0</v>
      </c>
      <c r="BZ1010">
        <v>0</v>
      </c>
      <c r="CA1010">
        <v>0</v>
      </c>
      <c r="CB1010">
        <v>0</v>
      </c>
      <c r="CC1010">
        <v>0</v>
      </c>
      <c r="CD1010">
        <v>0</v>
      </c>
      <c r="CE1010">
        <v>0</v>
      </c>
      <c r="CF1010">
        <v>0</v>
      </c>
      <c r="CG1010">
        <v>1</v>
      </c>
      <c r="CH1010">
        <v>1</v>
      </c>
      <c r="CI1010">
        <v>0</v>
      </c>
      <c r="CJ1010">
        <v>0</v>
      </c>
      <c r="CK1010">
        <v>0</v>
      </c>
      <c r="CL1010">
        <v>0</v>
      </c>
      <c r="CM1010">
        <v>0</v>
      </c>
      <c r="CN1010">
        <v>0</v>
      </c>
      <c r="CO1010">
        <v>0</v>
      </c>
      <c r="CP1010">
        <v>0</v>
      </c>
      <c r="CQ1010">
        <v>0</v>
      </c>
    </row>
    <row r="1011" spans="1:95" hidden="1">
      <c r="A1011" t="s">
        <v>7560</v>
      </c>
      <c r="B1011" t="s">
        <v>999</v>
      </c>
      <c r="C1011" t="s">
        <v>5300</v>
      </c>
      <c r="D1011" t="s">
        <v>5300</v>
      </c>
      <c r="E1011" t="s">
        <v>146</v>
      </c>
      <c r="F1011" t="s">
        <v>7561</v>
      </c>
      <c r="G1011">
        <v>50000</v>
      </c>
      <c r="H1011">
        <v>9</v>
      </c>
      <c r="I1011">
        <f t="shared" si="15"/>
        <v>450000</v>
      </c>
      <c r="J1011">
        <v>39.192613999999999</v>
      </c>
      <c r="K1011">
        <v>-5.58</v>
      </c>
      <c r="M1011" t="s">
        <v>679</v>
      </c>
      <c r="O1011" t="s">
        <v>7562</v>
      </c>
      <c r="P1011" t="s">
        <v>7563</v>
      </c>
      <c r="R1011" t="s">
        <v>607</v>
      </c>
      <c r="S1011" t="s">
        <v>7564</v>
      </c>
      <c r="U1011" t="s">
        <v>7565</v>
      </c>
      <c r="V1011" t="s">
        <v>5933</v>
      </c>
      <c r="X1011" t="s">
        <v>1007</v>
      </c>
      <c r="AC1011" t="s">
        <v>95</v>
      </c>
      <c r="AD1011" t="s">
        <v>7566</v>
      </c>
      <c r="AE1011">
        <v>100</v>
      </c>
      <c r="AK1011" t="s">
        <v>7566</v>
      </c>
      <c r="AL1011" t="s">
        <v>7566</v>
      </c>
      <c r="AM1011" t="s">
        <v>7567</v>
      </c>
      <c r="AQ1011">
        <v>0</v>
      </c>
      <c r="AR1011" t="s">
        <v>7568</v>
      </c>
      <c r="AS1011">
        <v>0</v>
      </c>
      <c r="AT1011">
        <v>0</v>
      </c>
      <c r="AW1011">
        <v>0</v>
      </c>
      <c r="AZ1011">
        <v>0</v>
      </c>
      <c r="BC1011">
        <v>0</v>
      </c>
      <c r="BO1011">
        <v>0</v>
      </c>
      <c r="BP1011">
        <v>0</v>
      </c>
      <c r="BQ1011">
        <v>0</v>
      </c>
      <c r="BR1011">
        <v>0</v>
      </c>
      <c r="BS1011">
        <v>0</v>
      </c>
      <c r="BT1011">
        <v>0</v>
      </c>
      <c r="BU1011">
        <v>0</v>
      </c>
      <c r="BV1011">
        <v>0</v>
      </c>
      <c r="BW1011">
        <v>0</v>
      </c>
      <c r="BX1011">
        <v>0</v>
      </c>
      <c r="BY1011">
        <v>0</v>
      </c>
      <c r="BZ1011">
        <v>0</v>
      </c>
      <c r="CA1011">
        <v>0</v>
      </c>
      <c r="CB1011">
        <v>0</v>
      </c>
      <c r="CC1011">
        <v>0</v>
      </c>
      <c r="CD1011">
        <v>0</v>
      </c>
      <c r="CE1011">
        <v>0</v>
      </c>
      <c r="CF1011">
        <v>0</v>
      </c>
      <c r="CG1011">
        <v>1</v>
      </c>
      <c r="CH1011">
        <v>1</v>
      </c>
      <c r="CI1011">
        <v>0</v>
      </c>
      <c r="CJ1011">
        <v>0</v>
      </c>
      <c r="CK1011">
        <v>0</v>
      </c>
      <c r="CL1011">
        <v>0</v>
      </c>
      <c r="CM1011">
        <v>0</v>
      </c>
      <c r="CN1011">
        <v>0</v>
      </c>
      <c r="CO1011">
        <v>0</v>
      </c>
      <c r="CP1011">
        <v>0</v>
      </c>
      <c r="CQ1011">
        <v>0</v>
      </c>
    </row>
    <row r="1012" spans="1:95" hidden="1">
      <c r="A1012" t="s">
        <v>7569</v>
      </c>
      <c r="B1012" t="s">
        <v>999</v>
      </c>
      <c r="C1012" t="s">
        <v>5300</v>
      </c>
      <c r="D1012" t="s">
        <v>5300</v>
      </c>
      <c r="E1012" t="s">
        <v>146</v>
      </c>
      <c r="F1012" t="s">
        <v>7570</v>
      </c>
      <c r="G1012">
        <v>49000</v>
      </c>
      <c r="H1012">
        <v>9</v>
      </c>
      <c r="I1012">
        <f t="shared" si="15"/>
        <v>441000</v>
      </c>
      <c r="J1012">
        <v>39.089699000000003</v>
      </c>
      <c r="K1012">
        <v>-5.46</v>
      </c>
      <c r="M1012" t="s">
        <v>679</v>
      </c>
      <c r="O1012" t="s">
        <v>7562</v>
      </c>
      <c r="P1012" t="s">
        <v>7563</v>
      </c>
      <c r="R1012" t="s">
        <v>607</v>
      </c>
      <c r="S1012" t="s">
        <v>7571</v>
      </c>
      <c r="U1012" t="s">
        <v>7565</v>
      </c>
      <c r="V1012" t="s">
        <v>5933</v>
      </c>
      <c r="X1012" t="s">
        <v>1007</v>
      </c>
      <c r="AC1012" t="s">
        <v>95</v>
      </c>
      <c r="AD1012" t="s">
        <v>7566</v>
      </c>
      <c r="AE1012">
        <v>100</v>
      </c>
      <c r="AK1012" t="s">
        <v>7572</v>
      </c>
      <c r="AL1012" t="s">
        <v>7566</v>
      </c>
      <c r="AQ1012">
        <v>0</v>
      </c>
      <c r="AS1012">
        <v>0</v>
      </c>
      <c r="AT1012">
        <v>0</v>
      </c>
      <c r="AW1012">
        <v>0</v>
      </c>
      <c r="AZ1012">
        <v>0</v>
      </c>
      <c r="BC1012">
        <v>0</v>
      </c>
      <c r="BO1012">
        <v>0</v>
      </c>
      <c r="BP1012">
        <v>0</v>
      </c>
      <c r="BQ1012">
        <v>0</v>
      </c>
      <c r="BR1012">
        <v>0</v>
      </c>
      <c r="BS1012">
        <v>0</v>
      </c>
      <c r="BT1012">
        <v>0</v>
      </c>
      <c r="BU1012">
        <v>0</v>
      </c>
      <c r="BV1012">
        <v>0</v>
      </c>
      <c r="BW1012">
        <v>0</v>
      </c>
      <c r="BX1012">
        <v>0</v>
      </c>
      <c r="BY1012">
        <v>0</v>
      </c>
      <c r="BZ1012">
        <v>0</v>
      </c>
      <c r="CA1012">
        <v>0</v>
      </c>
      <c r="CB1012">
        <v>0</v>
      </c>
      <c r="CC1012">
        <v>0</v>
      </c>
      <c r="CD1012">
        <v>0</v>
      </c>
      <c r="CE1012">
        <v>0</v>
      </c>
      <c r="CF1012">
        <v>0</v>
      </c>
      <c r="CG1012">
        <v>1</v>
      </c>
      <c r="CH1012">
        <v>1</v>
      </c>
      <c r="CI1012">
        <v>0</v>
      </c>
      <c r="CJ1012">
        <v>0</v>
      </c>
      <c r="CK1012">
        <v>0</v>
      </c>
      <c r="CL1012">
        <v>0</v>
      </c>
      <c r="CM1012">
        <v>0</v>
      </c>
      <c r="CN1012">
        <v>0</v>
      </c>
      <c r="CO1012">
        <v>0</v>
      </c>
      <c r="CP1012">
        <v>0</v>
      </c>
      <c r="CQ1012">
        <v>0</v>
      </c>
    </row>
    <row r="1013" spans="1:95" hidden="1">
      <c r="A1013" t="s">
        <v>7573</v>
      </c>
      <c r="B1013" t="s">
        <v>999</v>
      </c>
      <c r="C1013" t="s">
        <v>5300</v>
      </c>
      <c r="D1013" t="s">
        <v>5300</v>
      </c>
      <c r="E1013" t="s">
        <v>210</v>
      </c>
      <c r="F1013" t="s">
        <v>7574</v>
      </c>
      <c r="G1013">
        <v>100000</v>
      </c>
      <c r="H1013">
        <v>4</v>
      </c>
      <c r="I1013">
        <f t="shared" si="15"/>
        <v>400000</v>
      </c>
      <c r="J1013">
        <v>27.368994199999999</v>
      </c>
      <c r="K1013">
        <v>71.75</v>
      </c>
      <c r="M1013" t="s">
        <v>679</v>
      </c>
      <c r="O1013" t="s">
        <v>7575</v>
      </c>
      <c r="P1013" t="s">
        <v>3001</v>
      </c>
      <c r="R1013" t="s">
        <v>1183</v>
      </c>
      <c r="S1013" t="s">
        <v>7576</v>
      </c>
      <c r="T1013" t="s">
        <v>7577</v>
      </c>
      <c r="X1013" t="s">
        <v>1007</v>
      </c>
      <c r="AC1013" t="s">
        <v>95</v>
      </c>
      <c r="AD1013" t="s">
        <v>7578</v>
      </c>
      <c r="AE1013">
        <v>100</v>
      </c>
      <c r="AK1013" t="s">
        <v>7579</v>
      </c>
      <c r="AL1013" t="s">
        <v>7578</v>
      </c>
      <c r="AQ1013">
        <v>0</v>
      </c>
      <c r="AS1013">
        <v>0</v>
      </c>
      <c r="AT1013">
        <v>0</v>
      </c>
      <c r="AW1013">
        <v>0</v>
      </c>
      <c r="AZ1013">
        <v>0</v>
      </c>
      <c r="BC1013">
        <v>0</v>
      </c>
      <c r="BO1013">
        <v>0</v>
      </c>
      <c r="BP1013">
        <v>0</v>
      </c>
      <c r="BQ1013">
        <v>0</v>
      </c>
      <c r="BR1013">
        <v>0</v>
      </c>
      <c r="BS1013">
        <v>0</v>
      </c>
      <c r="BT1013">
        <v>0</v>
      </c>
      <c r="BU1013">
        <v>0</v>
      </c>
      <c r="BV1013">
        <v>0</v>
      </c>
      <c r="BW1013">
        <v>0</v>
      </c>
      <c r="BX1013">
        <v>0</v>
      </c>
      <c r="BY1013">
        <v>0</v>
      </c>
      <c r="BZ1013">
        <v>0</v>
      </c>
      <c r="CA1013">
        <v>0</v>
      </c>
      <c r="CB1013">
        <v>0</v>
      </c>
      <c r="CC1013">
        <v>0</v>
      </c>
      <c r="CD1013">
        <v>0</v>
      </c>
      <c r="CE1013">
        <v>0</v>
      </c>
      <c r="CF1013">
        <v>0</v>
      </c>
      <c r="CG1013">
        <v>1</v>
      </c>
      <c r="CH1013">
        <v>1</v>
      </c>
      <c r="CI1013">
        <v>0</v>
      </c>
      <c r="CJ1013">
        <v>0</v>
      </c>
      <c r="CK1013">
        <v>0</v>
      </c>
      <c r="CL1013">
        <v>0</v>
      </c>
      <c r="CM1013">
        <v>0</v>
      </c>
      <c r="CN1013">
        <v>0</v>
      </c>
      <c r="CO1013">
        <v>0</v>
      </c>
      <c r="CP1013">
        <v>0</v>
      </c>
      <c r="CQ1013">
        <v>0</v>
      </c>
    </row>
    <row r="1014" spans="1:95" hidden="1">
      <c r="A1014" t="s">
        <v>7580</v>
      </c>
      <c r="B1014" t="s">
        <v>999</v>
      </c>
      <c r="C1014" t="s">
        <v>5300</v>
      </c>
      <c r="D1014" t="s">
        <v>5300</v>
      </c>
      <c r="E1014" t="s">
        <v>210</v>
      </c>
      <c r="F1014" t="s">
        <v>7581</v>
      </c>
      <c r="G1014">
        <v>25000</v>
      </c>
      <c r="H1014">
        <v>9</v>
      </c>
      <c r="I1014">
        <f t="shared" si="15"/>
        <v>225000</v>
      </c>
      <c r="J1014">
        <v>23.7337326</v>
      </c>
      <c r="K1014">
        <v>69.86</v>
      </c>
      <c r="M1014" t="s">
        <v>679</v>
      </c>
      <c r="O1014" t="s">
        <v>7582</v>
      </c>
      <c r="P1014" t="s">
        <v>3540</v>
      </c>
      <c r="R1014" t="s">
        <v>107</v>
      </c>
      <c r="S1014" t="s">
        <v>7583</v>
      </c>
      <c r="T1014" t="s">
        <v>7577</v>
      </c>
      <c r="X1014" t="s">
        <v>1007</v>
      </c>
      <c r="AC1014" t="s">
        <v>95</v>
      </c>
      <c r="AD1014" t="s">
        <v>7584</v>
      </c>
      <c r="AE1014">
        <v>100</v>
      </c>
      <c r="AL1014" t="s">
        <v>7584</v>
      </c>
      <c r="AM1014" t="s">
        <v>7585</v>
      </c>
      <c r="AQ1014">
        <v>0</v>
      </c>
      <c r="AS1014">
        <v>0</v>
      </c>
      <c r="AT1014">
        <v>0</v>
      </c>
      <c r="AW1014">
        <v>0</v>
      </c>
      <c r="AZ1014">
        <v>0</v>
      </c>
      <c r="BC1014">
        <v>0</v>
      </c>
      <c r="BO1014">
        <v>0</v>
      </c>
      <c r="BP1014">
        <v>0</v>
      </c>
      <c r="BQ1014">
        <v>0</v>
      </c>
      <c r="BR1014">
        <v>0</v>
      </c>
      <c r="BS1014">
        <v>0</v>
      </c>
      <c r="BT1014">
        <v>0</v>
      </c>
      <c r="BU1014">
        <v>0</v>
      </c>
      <c r="BV1014">
        <v>0</v>
      </c>
      <c r="BW1014">
        <v>0</v>
      </c>
      <c r="BX1014">
        <v>0</v>
      </c>
      <c r="BY1014">
        <v>0</v>
      </c>
      <c r="BZ1014">
        <v>0</v>
      </c>
      <c r="CA1014">
        <v>0</v>
      </c>
      <c r="CB1014">
        <v>0</v>
      </c>
      <c r="CC1014">
        <v>0</v>
      </c>
      <c r="CD1014">
        <v>0</v>
      </c>
      <c r="CE1014">
        <v>0</v>
      </c>
      <c r="CF1014">
        <v>0</v>
      </c>
      <c r="CG1014">
        <v>1</v>
      </c>
      <c r="CH1014">
        <v>1</v>
      </c>
      <c r="CI1014">
        <v>0</v>
      </c>
      <c r="CJ1014">
        <v>0</v>
      </c>
      <c r="CK1014">
        <v>0</v>
      </c>
      <c r="CL1014">
        <v>0</v>
      </c>
      <c r="CM1014">
        <v>0</v>
      </c>
      <c r="CN1014">
        <v>0</v>
      </c>
      <c r="CO1014">
        <v>0</v>
      </c>
      <c r="CP1014">
        <v>0</v>
      </c>
      <c r="CQ1014">
        <v>0</v>
      </c>
    </row>
    <row r="1015" spans="1:95" hidden="1">
      <c r="A1015" t="s">
        <v>7586</v>
      </c>
      <c r="B1015" t="s">
        <v>999</v>
      </c>
      <c r="C1015" t="s">
        <v>5300</v>
      </c>
      <c r="D1015" t="s">
        <v>5300</v>
      </c>
      <c r="E1015" t="s">
        <v>210</v>
      </c>
      <c r="F1015" t="s">
        <v>7574</v>
      </c>
      <c r="G1015">
        <v>100000</v>
      </c>
      <c r="H1015">
        <v>4</v>
      </c>
      <c r="I1015">
        <f t="shared" si="15"/>
        <v>400000</v>
      </c>
      <c r="J1015">
        <v>27.368994199999999</v>
      </c>
      <c r="K1015">
        <v>71.75</v>
      </c>
      <c r="M1015" t="s">
        <v>679</v>
      </c>
      <c r="O1015" t="s">
        <v>7575</v>
      </c>
      <c r="P1015" t="s">
        <v>3001</v>
      </c>
      <c r="R1015" t="s">
        <v>1183</v>
      </c>
      <c r="S1015" t="s">
        <v>7576</v>
      </c>
      <c r="V1015" t="s">
        <v>501</v>
      </c>
      <c r="X1015" t="s">
        <v>1007</v>
      </c>
      <c r="AC1015" t="s">
        <v>95</v>
      </c>
      <c r="AD1015" t="s">
        <v>7587</v>
      </c>
      <c r="AE1015">
        <v>100</v>
      </c>
      <c r="AL1015" t="s">
        <v>7579</v>
      </c>
      <c r="AM1015" t="s">
        <v>7579</v>
      </c>
      <c r="AQ1015">
        <v>0</v>
      </c>
      <c r="AS1015">
        <v>0</v>
      </c>
      <c r="AT1015">
        <v>0</v>
      </c>
      <c r="AW1015">
        <v>0</v>
      </c>
      <c r="AZ1015">
        <v>0</v>
      </c>
      <c r="BC1015">
        <v>0</v>
      </c>
      <c r="BO1015">
        <v>0</v>
      </c>
      <c r="BP1015">
        <v>0</v>
      </c>
      <c r="BQ1015">
        <v>0</v>
      </c>
      <c r="BR1015">
        <v>0</v>
      </c>
      <c r="BS1015">
        <v>0</v>
      </c>
      <c r="BT1015">
        <v>0</v>
      </c>
      <c r="BU1015">
        <v>0</v>
      </c>
      <c r="BV1015">
        <v>0</v>
      </c>
      <c r="BW1015">
        <v>0</v>
      </c>
      <c r="BX1015">
        <v>0</v>
      </c>
      <c r="BY1015">
        <v>0</v>
      </c>
      <c r="BZ1015">
        <v>0</v>
      </c>
      <c r="CA1015">
        <v>0</v>
      </c>
      <c r="CB1015">
        <v>0</v>
      </c>
      <c r="CC1015">
        <v>0</v>
      </c>
      <c r="CD1015">
        <v>0</v>
      </c>
      <c r="CE1015">
        <v>0</v>
      </c>
      <c r="CF1015">
        <v>0</v>
      </c>
      <c r="CG1015">
        <v>1</v>
      </c>
      <c r="CH1015">
        <v>1</v>
      </c>
      <c r="CI1015">
        <v>0</v>
      </c>
      <c r="CJ1015">
        <v>0</v>
      </c>
      <c r="CK1015">
        <v>0</v>
      </c>
      <c r="CL1015">
        <v>0</v>
      </c>
      <c r="CM1015">
        <v>0</v>
      </c>
      <c r="CN1015">
        <v>0</v>
      </c>
      <c r="CO1015">
        <v>0</v>
      </c>
      <c r="CP1015">
        <v>0</v>
      </c>
      <c r="CQ1015">
        <v>0</v>
      </c>
    </row>
    <row r="1016" spans="1:95" hidden="1">
      <c r="A1016" t="s">
        <v>7588</v>
      </c>
      <c r="B1016" t="s">
        <v>999</v>
      </c>
      <c r="C1016" t="s">
        <v>2502</v>
      </c>
      <c r="D1016" t="s">
        <v>2502</v>
      </c>
      <c r="E1016" t="s">
        <v>146</v>
      </c>
      <c r="F1016" t="s">
        <v>7589</v>
      </c>
      <c r="G1016">
        <v>1500</v>
      </c>
      <c r="H1016">
        <v>1</v>
      </c>
      <c r="I1016">
        <f t="shared" si="15"/>
        <v>1500</v>
      </c>
      <c r="J1016">
        <v>40.456657</v>
      </c>
      <c r="K1016">
        <v>115.97</v>
      </c>
      <c r="M1016" t="s">
        <v>679</v>
      </c>
      <c r="O1016" t="s">
        <v>1756</v>
      </c>
      <c r="P1016" t="s">
        <v>7590</v>
      </c>
      <c r="R1016" t="s">
        <v>137</v>
      </c>
      <c r="S1016" t="s">
        <v>7591</v>
      </c>
      <c r="U1016" t="s">
        <v>7135</v>
      </c>
      <c r="V1016" t="s">
        <v>1965</v>
      </c>
      <c r="X1016" t="s">
        <v>1007</v>
      </c>
      <c r="AB1016" t="s">
        <v>7592</v>
      </c>
      <c r="AC1016" t="s">
        <v>95</v>
      </c>
      <c r="AD1016" t="s">
        <v>7593</v>
      </c>
      <c r="AE1016">
        <v>100</v>
      </c>
      <c r="AL1016" t="s">
        <v>7594</v>
      </c>
      <c r="AQ1016">
        <v>0</v>
      </c>
      <c r="AR1016" t="s">
        <v>7595</v>
      </c>
      <c r="AS1016">
        <v>0</v>
      </c>
      <c r="AT1016">
        <v>0</v>
      </c>
      <c r="AW1016">
        <v>0</v>
      </c>
      <c r="AZ1016">
        <v>0</v>
      </c>
      <c r="BC1016">
        <v>0</v>
      </c>
      <c r="BO1016">
        <v>0</v>
      </c>
      <c r="BP1016">
        <v>0</v>
      </c>
      <c r="BQ1016">
        <v>0</v>
      </c>
      <c r="BR1016">
        <v>0</v>
      </c>
      <c r="BS1016">
        <v>0</v>
      </c>
      <c r="BT1016">
        <v>0</v>
      </c>
      <c r="BU1016">
        <v>0</v>
      </c>
      <c r="BV1016">
        <v>0</v>
      </c>
      <c r="BW1016">
        <v>0</v>
      </c>
      <c r="BX1016">
        <v>0</v>
      </c>
      <c r="BY1016">
        <v>0</v>
      </c>
      <c r="BZ1016">
        <v>0</v>
      </c>
      <c r="CA1016">
        <v>0</v>
      </c>
      <c r="CB1016">
        <v>0</v>
      </c>
      <c r="CC1016">
        <v>0</v>
      </c>
      <c r="CD1016">
        <v>0</v>
      </c>
      <c r="CE1016">
        <v>0</v>
      </c>
      <c r="CF1016">
        <v>0</v>
      </c>
      <c r="CG1016">
        <v>1</v>
      </c>
      <c r="CH1016">
        <v>1</v>
      </c>
      <c r="CI1016">
        <v>0</v>
      </c>
      <c r="CJ1016">
        <v>0</v>
      </c>
      <c r="CK1016">
        <v>0</v>
      </c>
      <c r="CL1016">
        <v>0</v>
      </c>
      <c r="CM1016">
        <v>0</v>
      </c>
      <c r="CN1016">
        <v>0</v>
      </c>
      <c r="CO1016">
        <v>0</v>
      </c>
      <c r="CP1016">
        <v>0</v>
      </c>
      <c r="CQ1016">
        <v>0</v>
      </c>
    </row>
    <row r="1017" spans="1:95" hidden="1">
      <c r="A1017" t="s">
        <v>7596</v>
      </c>
      <c r="B1017" t="s">
        <v>999</v>
      </c>
      <c r="C1017" t="s">
        <v>5300</v>
      </c>
      <c r="D1017" t="s">
        <v>5300</v>
      </c>
      <c r="E1017" t="s">
        <v>146</v>
      </c>
      <c r="F1017" t="s">
        <v>7597</v>
      </c>
      <c r="G1017">
        <v>10000</v>
      </c>
      <c r="H1017">
        <v>2.5</v>
      </c>
      <c r="I1017">
        <f t="shared" si="15"/>
        <v>25000</v>
      </c>
      <c r="J1017">
        <v>37.369436</v>
      </c>
      <c r="K1017">
        <v>97.36</v>
      </c>
      <c r="M1017" t="s">
        <v>679</v>
      </c>
      <c r="O1017" t="s">
        <v>7598</v>
      </c>
      <c r="P1017" t="s">
        <v>151</v>
      </c>
      <c r="R1017" t="s">
        <v>137</v>
      </c>
      <c r="S1017" t="s">
        <v>7599</v>
      </c>
      <c r="T1017" t="s">
        <v>7600</v>
      </c>
      <c r="U1017" t="s">
        <v>7601</v>
      </c>
      <c r="V1017" t="s">
        <v>7602</v>
      </c>
      <c r="X1017" t="s">
        <v>1007</v>
      </c>
      <c r="AC1017" t="s">
        <v>95</v>
      </c>
      <c r="AD1017" t="s">
        <v>7603</v>
      </c>
      <c r="AE1017">
        <v>100</v>
      </c>
      <c r="AL1017" t="s">
        <v>7604</v>
      </c>
      <c r="AQ1017">
        <v>0</v>
      </c>
      <c r="AS1017">
        <v>119992500</v>
      </c>
      <c r="AT1017">
        <v>0</v>
      </c>
      <c r="AW1017">
        <v>0</v>
      </c>
      <c r="AZ1017">
        <v>0</v>
      </c>
      <c r="BC1017">
        <v>0</v>
      </c>
      <c r="BO1017">
        <v>0</v>
      </c>
      <c r="BP1017">
        <v>0</v>
      </c>
      <c r="BQ1017">
        <v>0</v>
      </c>
      <c r="BR1017">
        <v>0</v>
      </c>
      <c r="BS1017">
        <v>0</v>
      </c>
      <c r="BT1017">
        <v>0</v>
      </c>
      <c r="BU1017">
        <v>0</v>
      </c>
      <c r="BV1017">
        <v>0</v>
      </c>
      <c r="BW1017">
        <v>0</v>
      </c>
      <c r="BX1017">
        <v>0</v>
      </c>
      <c r="BY1017">
        <v>0</v>
      </c>
      <c r="BZ1017">
        <v>0</v>
      </c>
      <c r="CA1017">
        <v>0</v>
      </c>
      <c r="CB1017">
        <v>0</v>
      </c>
      <c r="CC1017">
        <v>0</v>
      </c>
      <c r="CD1017">
        <v>0</v>
      </c>
      <c r="CE1017">
        <v>0</v>
      </c>
      <c r="CF1017">
        <v>0</v>
      </c>
      <c r="CG1017">
        <v>1</v>
      </c>
      <c r="CH1017">
        <v>1</v>
      </c>
      <c r="CI1017">
        <v>0</v>
      </c>
      <c r="CJ1017">
        <v>0</v>
      </c>
      <c r="CK1017">
        <v>0</v>
      </c>
      <c r="CL1017">
        <v>0</v>
      </c>
      <c r="CM1017">
        <v>0</v>
      </c>
      <c r="CN1017">
        <v>0</v>
      </c>
      <c r="CO1017">
        <v>0</v>
      </c>
      <c r="CP1017">
        <v>0</v>
      </c>
      <c r="CQ1017">
        <v>0</v>
      </c>
    </row>
    <row r="1018" spans="1:95" hidden="1">
      <c r="A1018" t="s">
        <v>7605</v>
      </c>
      <c r="B1018" t="s">
        <v>999</v>
      </c>
      <c r="C1018" t="s">
        <v>2502</v>
      </c>
      <c r="D1018" t="s">
        <v>2502</v>
      </c>
      <c r="E1018" t="s">
        <v>146</v>
      </c>
      <c r="F1018" t="s">
        <v>7606</v>
      </c>
      <c r="G1018">
        <v>1500</v>
      </c>
      <c r="H1018">
        <v>1.5</v>
      </c>
      <c r="I1018">
        <f t="shared" si="15"/>
        <v>2250</v>
      </c>
      <c r="J1018">
        <v>51</v>
      </c>
      <c r="K1018">
        <v>6</v>
      </c>
      <c r="M1018" t="s">
        <v>679</v>
      </c>
      <c r="O1018" t="s">
        <v>7607</v>
      </c>
      <c r="P1018" t="s">
        <v>7608</v>
      </c>
      <c r="R1018" t="s">
        <v>303</v>
      </c>
      <c r="S1018" t="s">
        <v>7609</v>
      </c>
      <c r="U1018" t="s">
        <v>3434</v>
      </c>
      <c r="V1018" t="s">
        <v>7610</v>
      </c>
      <c r="X1018" t="s">
        <v>1007</v>
      </c>
      <c r="AB1018" t="s">
        <v>7611</v>
      </c>
      <c r="AC1018" t="s">
        <v>95</v>
      </c>
      <c r="AD1018" t="s">
        <v>7612</v>
      </c>
      <c r="AE1018">
        <v>100</v>
      </c>
      <c r="AL1018" t="s">
        <v>7613</v>
      </c>
      <c r="AM1018" t="s">
        <v>7614</v>
      </c>
      <c r="AQ1018">
        <v>0</v>
      </c>
      <c r="AS1018">
        <v>0</v>
      </c>
      <c r="AT1018">
        <v>0</v>
      </c>
      <c r="AW1018">
        <v>0</v>
      </c>
      <c r="AZ1018">
        <v>0</v>
      </c>
      <c r="BC1018">
        <v>0</v>
      </c>
      <c r="BO1018">
        <v>0</v>
      </c>
      <c r="BP1018">
        <v>0</v>
      </c>
      <c r="BQ1018">
        <v>0</v>
      </c>
      <c r="BR1018">
        <v>0</v>
      </c>
      <c r="BS1018">
        <v>0</v>
      </c>
      <c r="BT1018">
        <v>0</v>
      </c>
      <c r="BU1018">
        <v>0</v>
      </c>
      <c r="BV1018">
        <v>0</v>
      </c>
      <c r="BW1018">
        <v>0</v>
      </c>
      <c r="BX1018">
        <v>0</v>
      </c>
      <c r="BY1018">
        <v>0</v>
      </c>
      <c r="BZ1018">
        <v>0</v>
      </c>
      <c r="CA1018">
        <v>0</v>
      </c>
      <c r="CB1018">
        <v>0</v>
      </c>
      <c r="CC1018">
        <v>0</v>
      </c>
      <c r="CD1018">
        <v>0</v>
      </c>
      <c r="CE1018">
        <v>0</v>
      </c>
      <c r="CF1018">
        <v>0</v>
      </c>
      <c r="CG1018">
        <v>1</v>
      </c>
      <c r="CH1018">
        <v>1</v>
      </c>
      <c r="CI1018">
        <v>0</v>
      </c>
      <c r="CJ1018">
        <v>0</v>
      </c>
      <c r="CK1018">
        <v>0</v>
      </c>
      <c r="CL1018">
        <v>0</v>
      </c>
      <c r="CM1018">
        <v>0</v>
      </c>
      <c r="CN1018">
        <v>0</v>
      </c>
      <c r="CO1018">
        <v>0</v>
      </c>
      <c r="CP1018">
        <v>0</v>
      </c>
      <c r="CQ1018">
        <v>0</v>
      </c>
    </row>
    <row r="1019" spans="1:95" hidden="1">
      <c r="A1019" t="s">
        <v>7615</v>
      </c>
      <c r="B1019" t="s">
        <v>985</v>
      </c>
      <c r="C1019" t="s">
        <v>986</v>
      </c>
      <c r="D1019" t="s">
        <v>986</v>
      </c>
      <c r="E1019" t="s">
        <v>13</v>
      </c>
      <c r="F1019" t="s">
        <v>7616</v>
      </c>
      <c r="G1019">
        <v>1000000</v>
      </c>
      <c r="H1019">
        <v>10.33</v>
      </c>
      <c r="I1019">
        <f t="shared" si="15"/>
        <v>10330000</v>
      </c>
      <c r="J1019">
        <v>36.079561300000002</v>
      </c>
      <c r="K1019">
        <v>-115.09</v>
      </c>
      <c r="M1019" t="s">
        <v>7617</v>
      </c>
      <c r="O1019" t="s">
        <v>7618</v>
      </c>
      <c r="P1019" t="s">
        <v>838</v>
      </c>
      <c r="R1019" t="s">
        <v>107</v>
      </c>
      <c r="S1019" t="s">
        <v>7619</v>
      </c>
      <c r="T1019" t="s">
        <v>7620</v>
      </c>
      <c r="X1019" t="s">
        <v>218</v>
      </c>
      <c r="AA1019" t="s">
        <v>93</v>
      </c>
      <c r="AB1019" t="s">
        <v>7621</v>
      </c>
      <c r="AC1019" t="s">
        <v>95</v>
      </c>
      <c r="AD1019" t="s">
        <v>7622</v>
      </c>
      <c r="AE1019">
        <v>0</v>
      </c>
      <c r="AQ1019">
        <v>90</v>
      </c>
      <c r="AS1019">
        <v>0</v>
      </c>
      <c r="AT1019">
        <v>0</v>
      </c>
      <c r="AW1019">
        <v>0</v>
      </c>
      <c r="AZ1019">
        <v>0</v>
      </c>
      <c r="BC1019">
        <v>0</v>
      </c>
      <c r="BO1019">
        <v>0</v>
      </c>
      <c r="BP1019">
        <v>0</v>
      </c>
      <c r="BQ1019">
        <v>0</v>
      </c>
      <c r="BR1019">
        <v>0</v>
      </c>
      <c r="BS1019">
        <v>0</v>
      </c>
      <c r="BT1019">
        <v>0</v>
      </c>
      <c r="BU1019">
        <v>0</v>
      </c>
      <c r="BV1019">
        <v>1</v>
      </c>
      <c r="BW1019">
        <v>1</v>
      </c>
      <c r="BX1019">
        <v>1</v>
      </c>
      <c r="BY1019">
        <v>1</v>
      </c>
      <c r="BZ1019">
        <v>0</v>
      </c>
      <c r="CA1019">
        <v>0</v>
      </c>
      <c r="CB1019">
        <v>0</v>
      </c>
      <c r="CC1019">
        <v>0</v>
      </c>
      <c r="CD1019">
        <v>0</v>
      </c>
      <c r="CE1019">
        <v>0</v>
      </c>
      <c r="CF1019">
        <v>0</v>
      </c>
      <c r="CG1019">
        <v>1</v>
      </c>
      <c r="CH1019">
        <v>0</v>
      </c>
      <c r="CI1019">
        <v>0</v>
      </c>
      <c r="CJ1019">
        <v>0</v>
      </c>
      <c r="CK1019">
        <v>0</v>
      </c>
      <c r="CL1019">
        <v>0</v>
      </c>
      <c r="CM1019">
        <v>0</v>
      </c>
      <c r="CN1019">
        <v>0</v>
      </c>
      <c r="CO1019">
        <v>0</v>
      </c>
      <c r="CP1019">
        <v>0</v>
      </c>
      <c r="CQ1019">
        <v>0</v>
      </c>
    </row>
    <row r="1020" spans="1:95" hidden="1">
      <c r="A1020" t="s">
        <v>7623</v>
      </c>
      <c r="B1020" t="s">
        <v>999</v>
      </c>
      <c r="C1020" t="s">
        <v>2502</v>
      </c>
      <c r="D1020" t="s">
        <v>2502</v>
      </c>
      <c r="E1020" t="s">
        <v>146</v>
      </c>
      <c r="F1020" t="s">
        <v>7624</v>
      </c>
      <c r="G1020">
        <v>11000</v>
      </c>
      <c r="H1020">
        <v>0.5</v>
      </c>
      <c r="I1020">
        <f t="shared" si="15"/>
        <v>5500</v>
      </c>
      <c r="J1020">
        <v>37.386040000000001</v>
      </c>
      <c r="K1020">
        <v>-6.2</v>
      </c>
      <c r="M1020" t="s">
        <v>679</v>
      </c>
      <c r="O1020" t="s">
        <v>7625</v>
      </c>
      <c r="P1020" t="s">
        <v>6000</v>
      </c>
      <c r="R1020" t="s">
        <v>607</v>
      </c>
      <c r="S1020" t="s">
        <v>7626</v>
      </c>
      <c r="U1020" t="s">
        <v>7627</v>
      </c>
      <c r="V1020" t="s">
        <v>628</v>
      </c>
      <c r="X1020" t="s">
        <v>1007</v>
      </c>
      <c r="Y1020" t="s">
        <v>7628</v>
      </c>
      <c r="Z1020" t="s">
        <v>92</v>
      </c>
      <c r="AA1020" t="s">
        <v>93</v>
      </c>
      <c r="AB1020" t="s">
        <v>7293</v>
      </c>
      <c r="AC1020" t="s">
        <v>95</v>
      </c>
      <c r="AD1020" t="s">
        <v>6524</v>
      </c>
      <c r="AE1020">
        <v>100</v>
      </c>
      <c r="AH1020" t="s">
        <v>6524</v>
      </c>
      <c r="AJ1020" t="s">
        <v>7629</v>
      </c>
      <c r="AK1020" t="s">
        <v>7630</v>
      </c>
      <c r="AM1020" t="s">
        <v>7629</v>
      </c>
      <c r="AQ1020">
        <v>0</v>
      </c>
      <c r="AS1020">
        <v>0</v>
      </c>
      <c r="AT1020">
        <v>0</v>
      </c>
      <c r="AU1020" t="s">
        <v>705</v>
      </c>
      <c r="AV1020" t="s">
        <v>7631</v>
      </c>
      <c r="AW1020">
        <v>0</v>
      </c>
      <c r="AX1020" t="s">
        <v>296</v>
      </c>
      <c r="AY1020" t="s">
        <v>7632</v>
      </c>
      <c r="AZ1020">
        <v>0</v>
      </c>
      <c r="BC1020">
        <v>0</v>
      </c>
      <c r="BO1020">
        <v>0</v>
      </c>
      <c r="BP1020">
        <v>0</v>
      </c>
      <c r="BQ1020">
        <v>0</v>
      </c>
      <c r="BR1020">
        <v>0</v>
      </c>
      <c r="BS1020">
        <v>0</v>
      </c>
      <c r="BT1020">
        <v>0</v>
      </c>
      <c r="BU1020">
        <v>0</v>
      </c>
      <c r="BV1020">
        <v>0</v>
      </c>
      <c r="BW1020">
        <v>0</v>
      </c>
      <c r="BX1020">
        <v>0</v>
      </c>
      <c r="BY1020">
        <v>0</v>
      </c>
      <c r="BZ1020">
        <v>0</v>
      </c>
      <c r="CA1020">
        <v>0</v>
      </c>
      <c r="CB1020">
        <v>0</v>
      </c>
      <c r="CC1020">
        <v>0</v>
      </c>
      <c r="CD1020">
        <v>0</v>
      </c>
      <c r="CE1020">
        <v>0</v>
      </c>
      <c r="CF1020">
        <v>0</v>
      </c>
      <c r="CG1020">
        <v>1</v>
      </c>
      <c r="CH1020">
        <v>1</v>
      </c>
      <c r="CI1020">
        <v>0</v>
      </c>
      <c r="CJ1020">
        <v>0</v>
      </c>
      <c r="CK1020">
        <v>0</v>
      </c>
      <c r="CL1020">
        <v>0</v>
      </c>
      <c r="CM1020">
        <v>0</v>
      </c>
      <c r="CN1020">
        <v>0</v>
      </c>
      <c r="CO1020">
        <v>0</v>
      </c>
      <c r="CP1020">
        <v>0</v>
      </c>
      <c r="CQ1020">
        <v>0</v>
      </c>
    </row>
    <row r="1021" spans="1:95" hidden="1">
      <c r="A1021" t="s">
        <v>7633</v>
      </c>
      <c r="B1021" t="s">
        <v>999</v>
      </c>
      <c r="C1021" t="s">
        <v>5300</v>
      </c>
      <c r="D1021" t="s">
        <v>5300</v>
      </c>
      <c r="E1021" t="s">
        <v>146</v>
      </c>
      <c r="F1021" t="s">
        <v>7634</v>
      </c>
      <c r="G1021">
        <v>50000</v>
      </c>
      <c r="H1021">
        <v>7.5</v>
      </c>
      <c r="I1021">
        <f t="shared" si="15"/>
        <v>375000</v>
      </c>
      <c r="J1021">
        <v>39.39114</v>
      </c>
      <c r="K1021">
        <v>-3.21</v>
      </c>
      <c r="M1021" t="s">
        <v>679</v>
      </c>
      <c r="O1021" t="s">
        <v>7635</v>
      </c>
      <c r="P1021" t="s">
        <v>7636</v>
      </c>
      <c r="R1021" t="s">
        <v>607</v>
      </c>
      <c r="S1021" t="s">
        <v>7637</v>
      </c>
      <c r="U1021" t="s">
        <v>619</v>
      </c>
      <c r="V1021" t="s">
        <v>6355</v>
      </c>
      <c r="X1021" t="s">
        <v>1007</v>
      </c>
      <c r="AC1021" t="s">
        <v>95</v>
      </c>
      <c r="AD1021" t="s">
        <v>7449</v>
      </c>
      <c r="AE1021">
        <v>100</v>
      </c>
      <c r="AK1021" t="s">
        <v>7638</v>
      </c>
      <c r="AL1021" t="s">
        <v>7449</v>
      </c>
      <c r="AM1021" t="s">
        <v>7639</v>
      </c>
      <c r="AQ1021">
        <v>0</v>
      </c>
      <c r="AR1021" t="s">
        <v>7451</v>
      </c>
      <c r="AS1021">
        <v>0</v>
      </c>
      <c r="AT1021">
        <v>0</v>
      </c>
      <c r="AW1021">
        <v>0</v>
      </c>
      <c r="AZ1021">
        <v>0</v>
      </c>
      <c r="BC1021">
        <v>0</v>
      </c>
      <c r="BO1021">
        <v>0</v>
      </c>
      <c r="BP1021">
        <v>0</v>
      </c>
      <c r="BQ1021">
        <v>0</v>
      </c>
      <c r="BR1021">
        <v>0</v>
      </c>
      <c r="BS1021">
        <v>0</v>
      </c>
      <c r="BT1021">
        <v>0</v>
      </c>
      <c r="BU1021">
        <v>0</v>
      </c>
      <c r="BV1021">
        <v>0</v>
      </c>
      <c r="BW1021">
        <v>0</v>
      </c>
      <c r="BX1021">
        <v>0</v>
      </c>
      <c r="BY1021">
        <v>0</v>
      </c>
      <c r="BZ1021">
        <v>0</v>
      </c>
      <c r="CA1021">
        <v>0</v>
      </c>
      <c r="CB1021">
        <v>0</v>
      </c>
      <c r="CC1021">
        <v>0</v>
      </c>
      <c r="CD1021">
        <v>0</v>
      </c>
      <c r="CE1021">
        <v>0</v>
      </c>
      <c r="CF1021">
        <v>0</v>
      </c>
      <c r="CG1021">
        <v>1</v>
      </c>
      <c r="CH1021">
        <v>1</v>
      </c>
      <c r="CI1021">
        <v>0</v>
      </c>
      <c r="CJ1021">
        <v>0</v>
      </c>
      <c r="CK1021">
        <v>0</v>
      </c>
      <c r="CL1021">
        <v>0</v>
      </c>
      <c r="CM1021">
        <v>0</v>
      </c>
      <c r="CN1021">
        <v>0</v>
      </c>
      <c r="CO1021">
        <v>0</v>
      </c>
      <c r="CP1021">
        <v>0</v>
      </c>
      <c r="CQ1021">
        <v>0</v>
      </c>
    </row>
    <row r="1022" spans="1:95" hidden="1">
      <c r="A1022" t="s">
        <v>7640</v>
      </c>
      <c r="B1022" t="s">
        <v>999</v>
      </c>
      <c r="C1022" t="s">
        <v>5300</v>
      </c>
      <c r="D1022" t="s">
        <v>5300</v>
      </c>
      <c r="E1022" t="s">
        <v>146</v>
      </c>
      <c r="F1022" t="s">
        <v>7641</v>
      </c>
      <c r="G1022">
        <v>50000</v>
      </c>
      <c r="H1022">
        <v>7.5</v>
      </c>
      <c r="I1022">
        <f t="shared" si="15"/>
        <v>375000</v>
      </c>
      <c r="J1022">
        <v>39.39114</v>
      </c>
      <c r="K1022">
        <v>-3.21</v>
      </c>
      <c r="M1022" t="s">
        <v>679</v>
      </c>
      <c r="O1022" t="s">
        <v>7635</v>
      </c>
      <c r="P1022" t="s">
        <v>7636</v>
      </c>
      <c r="R1022" t="s">
        <v>607</v>
      </c>
      <c r="S1022" t="s">
        <v>7642</v>
      </c>
      <c r="U1022" t="s">
        <v>619</v>
      </c>
      <c r="V1022" t="s">
        <v>6355</v>
      </c>
      <c r="X1022" t="s">
        <v>1007</v>
      </c>
      <c r="AC1022" t="s">
        <v>95</v>
      </c>
      <c r="AD1022" t="s">
        <v>7449</v>
      </c>
      <c r="AE1022">
        <v>100</v>
      </c>
      <c r="AK1022" t="s">
        <v>7638</v>
      </c>
      <c r="AL1022" t="s">
        <v>7449</v>
      </c>
      <c r="AM1022" t="s">
        <v>7639</v>
      </c>
      <c r="AQ1022">
        <v>0</v>
      </c>
      <c r="AR1022" t="s">
        <v>7451</v>
      </c>
      <c r="AS1022">
        <v>0</v>
      </c>
      <c r="AT1022">
        <v>0</v>
      </c>
      <c r="AW1022">
        <v>0</v>
      </c>
      <c r="AZ1022">
        <v>0</v>
      </c>
      <c r="BC1022">
        <v>0</v>
      </c>
      <c r="BO1022">
        <v>0</v>
      </c>
      <c r="BP1022">
        <v>0</v>
      </c>
      <c r="BQ1022">
        <v>0</v>
      </c>
      <c r="BR1022">
        <v>0</v>
      </c>
      <c r="BS1022">
        <v>0</v>
      </c>
      <c r="BT1022">
        <v>0</v>
      </c>
      <c r="BU1022">
        <v>0</v>
      </c>
      <c r="BV1022">
        <v>0</v>
      </c>
      <c r="BW1022">
        <v>0</v>
      </c>
      <c r="BX1022">
        <v>0</v>
      </c>
      <c r="BY1022">
        <v>0</v>
      </c>
      <c r="BZ1022">
        <v>0</v>
      </c>
      <c r="CA1022">
        <v>0</v>
      </c>
      <c r="CB1022">
        <v>0</v>
      </c>
      <c r="CC1022">
        <v>0</v>
      </c>
      <c r="CD1022">
        <v>0</v>
      </c>
      <c r="CE1022">
        <v>0</v>
      </c>
      <c r="CF1022">
        <v>0</v>
      </c>
      <c r="CG1022">
        <v>1</v>
      </c>
      <c r="CH1022">
        <v>1</v>
      </c>
      <c r="CI1022">
        <v>0</v>
      </c>
      <c r="CJ1022">
        <v>0</v>
      </c>
      <c r="CK1022">
        <v>0</v>
      </c>
      <c r="CL1022">
        <v>0</v>
      </c>
      <c r="CM1022">
        <v>0</v>
      </c>
      <c r="CN1022">
        <v>0</v>
      </c>
      <c r="CO1022">
        <v>0</v>
      </c>
      <c r="CP1022">
        <v>0</v>
      </c>
      <c r="CQ1022">
        <v>0</v>
      </c>
    </row>
    <row r="1023" spans="1:95" hidden="1">
      <c r="A1023" t="s">
        <v>7643</v>
      </c>
      <c r="B1023" t="s">
        <v>999</v>
      </c>
      <c r="C1023" t="s">
        <v>5300</v>
      </c>
      <c r="D1023" t="s">
        <v>5300</v>
      </c>
      <c r="E1023" t="s">
        <v>146</v>
      </c>
      <c r="F1023" t="s">
        <v>7644</v>
      </c>
      <c r="G1023">
        <v>49900</v>
      </c>
      <c r="H1023">
        <v>7.5</v>
      </c>
      <c r="I1023">
        <f t="shared" si="15"/>
        <v>374250</v>
      </c>
      <c r="J1023">
        <v>38.814241000000003</v>
      </c>
      <c r="K1023">
        <v>-6.84</v>
      </c>
      <c r="M1023" t="s">
        <v>679</v>
      </c>
      <c r="O1023" t="s">
        <v>7645</v>
      </c>
      <c r="P1023" t="s">
        <v>7563</v>
      </c>
      <c r="R1023" t="s">
        <v>607</v>
      </c>
      <c r="S1023" t="s">
        <v>7646</v>
      </c>
      <c r="U1023" t="s">
        <v>2129</v>
      </c>
      <c r="V1023" t="s">
        <v>7647</v>
      </c>
      <c r="X1023" t="s">
        <v>1007</v>
      </c>
      <c r="AC1023" t="s">
        <v>95</v>
      </c>
      <c r="AD1023" t="s">
        <v>7648</v>
      </c>
      <c r="AE1023">
        <v>100</v>
      </c>
      <c r="AK1023" t="s">
        <v>7648</v>
      </c>
      <c r="AL1023" t="s">
        <v>7648</v>
      </c>
      <c r="AQ1023">
        <v>0</v>
      </c>
      <c r="AS1023">
        <v>0</v>
      </c>
      <c r="AT1023">
        <v>0</v>
      </c>
      <c r="AW1023">
        <v>0</v>
      </c>
      <c r="AZ1023">
        <v>0</v>
      </c>
      <c r="BC1023">
        <v>0</v>
      </c>
      <c r="BO1023">
        <v>0</v>
      </c>
      <c r="BP1023">
        <v>0</v>
      </c>
      <c r="BQ1023">
        <v>0</v>
      </c>
      <c r="BR1023">
        <v>0</v>
      </c>
      <c r="BS1023">
        <v>0</v>
      </c>
      <c r="BT1023">
        <v>0</v>
      </c>
      <c r="BU1023">
        <v>0</v>
      </c>
      <c r="BV1023">
        <v>0</v>
      </c>
      <c r="BW1023">
        <v>0</v>
      </c>
      <c r="BX1023">
        <v>0</v>
      </c>
      <c r="BY1023">
        <v>0</v>
      </c>
      <c r="BZ1023">
        <v>0</v>
      </c>
      <c r="CA1023">
        <v>0</v>
      </c>
      <c r="CB1023">
        <v>0</v>
      </c>
      <c r="CC1023">
        <v>0</v>
      </c>
      <c r="CD1023">
        <v>0</v>
      </c>
      <c r="CE1023">
        <v>0</v>
      </c>
      <c r="CF1023">
        <v>0</v>
      </c>
      <c r="CG1023">
        <v>1</v>
      </c>
      <c r="CH1023">
        <v>1</v>
      </c>
      <c r="CI1023">
        <v>0</v>
      </c>
      <c r="CJ1023">
        <v>0</v>
      </c>
      <c r="CK1023">
        <v>0</v>
      </c>
      <c r="CL1023">
        <v>0</v>
      </c>
      <c r="CM1023">
        <v>0</v>
      </c>
      <c r="CN1023">
        <v>0</v>
      </c>
      <c r="CO1023">
        <v>0</v>
      </c>
      <c r="CP1023">
        <v>0</v>
      </c>
      <c r="CQ1023">
        <v>0</v>
      </c>
    </row>
    <row r="1024" spans="1:95" hidden="1">
      <c r="A1024" t="s">
        <v>7649</v>
      </c>
      <c r="B1024" t="s">
        <v>999</v>
      </c>
      <c r="C1024" t="s">
        <v>5300</v>
      </c>
      <c r="D1024" t="s">
        <v>5300</v>
      </c>
      <c r="E1024" t="s">
        <v>146</v>
      </c>
      <c r="F1024" t="s">
        <v>7650</v>
      </c>
      <c r="G1024">
        <v>49900</v>
      </c>
      <c r="H1024">
        <v>7.5</v>
      </c>
      <c r="I1024">
        <f t="shared" si="15"/>
        <v>374250</v>
      </c>
      <c r="J1024">
        <v>38.959432</v>
      </c>
      <c r="K1024">
        <v>-6.46</v>
      </c>
      <c r="M1024" t="s">
        <v>679</v>
      </c>
      <c r="O1024" t="s">
        <v>7651</v>
      </c>
      <c r="P1024" t="s">
        <v>7563</v>
      </c>
      <c r="R1024" t="s">
        <v>607</v>
      </c>
      <c r="S1024" t="s">
        <v>7652</v>
      </c>
      <c r="U1024" t="s">
        <v>7653</v>
      </c>
      <c r="V1024" t="s">
        <v>7647</v>
      </c>
      <c r="X1024" t="s">
        <v>1007</v>
      </c>
      <c r="AC1024" t="s">
        <v>95</v>
      </c>
      <c r="AD1024" t="s">
        <v>7648</v>
      </c>
      <c r="AE1024">
        <v>100</v>
      </c>
      <c r="AK1024" t="s">
        <v>7648</v>
      </c>
      <c r="AL1024" t="s">
        <v>7648</v>
      </c>
      <c r="AQ1024">
        <v>0</v>
      </c>
      <c r="AS1024">
        <v>0</v>
      </c>
      <c r="AT1024">
        <v>0</v>
      </c>
      <c r="AW1024">
        <v>0</v>
      </c>
      <c r="AZ1024">
        <v>0</v>
      </c>
      <c r="BC1024">
        <v>0</v>
      </c>
      <c r="BO1024">
        <v>0</v>
      </c>
      <c r="BP1024">
        <v>0</v>
      </c>
      <c r="BQ1024">
        <v>0</v>
      </c>
      <c r="BR1024">
        <v>0</v>
      </c>
      <c r="BS1024">
        <v>0</v>
      </c>
      <c r="BT1024">
        <v>0</v>
      </c>
      <c r="BU1024">
        <v>0</v>
      </c>
      <c r="BV1024">
        <v>0</v>
      </c>
      <c r="BW1024">
        <v>0</v>
      </c>
      <c r="BX1024">
        <v>0</v>
      </c>
      <c r="BY1024">
        <v>0</v>
      </c>
      <c r="BZ1024">
        <v>0</v>
      </c>
      <c r="CA1024">
        <v>0</v>
      </c>
      <c r="CB1024">
        <v>0</v>
      </c>
      <c r="CC1024">
        <v>0</v>
      </c>
      <c r="CD1024">
        <v>0</v>
      </c>
      <c r="CE1024">
        <v>0</v>
      </c>
      <c r="CF1024">
        <v>0</v>
      </c>
      <c r="CG1024">
        <v>1</v>
      </c>
      <c r="CH1024">
        <v>1</v>
      </c>
      <c r="CI1024">
        <v>0</v>
      </c>
      <c r="CJ1024">
        <v>0</v>
      </c>
      <c r="CK1024">
        <v>0</v>
      </c>
      <c r="CL1024">
        <v>0</v>
      </c>
      <c r="CM1024">
        <v>0</v>
      </c>
      <c r="CN1024">
        <v>0</v>
      </c>
      <c r="CO1024">
        <v>0</v>
      </c>
      <c r="CP1024">
        <v>0</v>
      </c>
      <c r="CQ1024">
        <v>0</v>
      </c>
    </row>
    <row r="1025" spans="1:95" hidden="1">
      <c r="A1025" t="s">
        <v>7654</v>
      </c>
      <c r="B1025" t="s">
        <v>999</v>
      </c>
      <c r="C1025" t="s">
        <v>5300</v>
      </c>
      <c r="D1025" t="s">
        <v>5300</v>
      </c>
      <c r="E1025" t="s">
        <v>146</v>
      </c>
      <c r="F1025" t="s">
        <v>7655</v>
      </c>
      <c r="G1025">
        <v>50000</v>
      </c>
      <c r="H1025">
        <v>7.5</v>
      </c>
      <c r="I1025">
        <f t="shared" si="15"/>
        <v>375000</v>
      </c>
      <c r="J1025">
        <v>37.807017999999999</v>
      </c>
      <c r="K1025">
        <v>-5.0999999999999996</v>
      </c>
      <c r="M1025" t="s">
        <v>679</v>
      </c>
      <c r="O1025" t="s">
        <v>7656</v>
      </c>
      <c r="P1025" t="s">
        <v>3821</v>
      </c>
      <c r="R1025" t="s">
        <v>607</v>
      </c>
      <c r="S1025" t="s">
        <v>7657</v>
      </c>
      <c r="U1025" t="s">
        <v>7658</v>
      </c>
      <c r="X1025" t="s">
        <v>1007</v>
      </c>
      <c r="AC1025" t="s">
        <v>95</v>
      </c>
      <c r="AD1025" t="s">
        <v>7659</v>
      </c>
      <c r="AE1025">
        <v>100</v>
      </c>
      <c r="AL1025" t="s">
        <v>7659</v>
      </c>
      <c r="AM1025" t="s">
        <v>5812</v>
      </c>
      <c r="AQ1025">
        <v>0</v>
      </c>
      <c r="AR1025" t="s">
        <v>7660</v>
      </c>
      <c r="AS1025">
        <v>0</v>
      </c>
      <c r="AT1025">
        <v>0</v>
      </c>
      <c r="AW1025">
        <v>0</v>
      </c>
      <c r="AZ1025">
        <v>0</v>
      </c>
      <c r="BC1025">
        <v>0</v>
      </c>
      <c r="BO1025">
        <v>0</v>
      </c>
      <c r="BP1025">
        <v>0</v>
      </c>
      <c r="BQ1025">
        <v>0</v>
      </c>
      <c r="BR1025">
        <v>0</v>
      </c>
      <c r="BS1025">
        <v>0</v>
      </c>
      <c r="BT1025">
        <v>0</v>
      </c>
      <c r="BU1025">
        <v>0</v>
      </c>
      <c r="BV1025">
        <v>0</v>
      </c>
      <c r="BW1025">
        <v>0</v>
      </c>
      <c r="BX1025">
        <v>0</v>
      </c>
      <c r="BY1025">
        <v>0</v>
      </c>
      <c r="BZ1025">
        <v>0</v>
      </c>
      <c r="CA1025">
        <v>0</v>
      </c>
      <c r="CB1025">
        <v>0</v>
      </c>
      <c r="CC1025">
        <v>0</v>
      </c>
      <c r="CD1025">
        <v>0</v>
      </c>
      <c r="CE1025">
        <v>0</v>
      </c>
      <c r="CF1025">
        <v>0</v>
      </c>
      <c r="CG1025">
        <v>1</v>
      </c>
      <c r="CH1025">
        <v>1</v>
      </c>
      <c r="CI1025">
        <v>0</v>
      </c>
      <c r="CJ1025">
        <v>0</v>
      </c>
      <c r="CK1025">
        <v>0</v>
      </c>
      <c r="CL1025">
        <v>0</v>
      </c>
      <c r="CM1025">
        <v>0</v>
      </c>
      <c r="CN1025">
        <v>0</v>
      </c>
      <c r="CO1025">
        <v>0</v>
      </c>
      <c r="CP1025">
        <v>0</v>
      </c>
      <c r="CQ1025">
        <v>0</v>
      </c>
    </row>
    <row r="1026" spans="1:95" hidden="1">
      <c r="A1026" t="s">
        <v>7661</v>
      </c>
      <c r="B1026" t="s">
        <v>999</v>
      </c>
      <c r="C1026" t="s">
        <v>5300</v>
      </c>
      <c r="D1026" t="s">
        <v>5300</v>
      </c>
      <c r="E1026" t="s">
        <v>146</v>
      </c>
      <c r="F1026" t="s">
        <v>7662</v>
      </c>
      <c r="G1026">
        <v>50000</v>
      </c>
      <c r="H1026">
        <v>7.5</v>
      </c>
      <c r="I1026">
        <f t="shared" si="15"/>
        <v>375000</v>
      </c>
      <c r="J1026">
        <v>38.619448900000002</v>
      </c>
      <c r="K1026">
        <v>-6.8</v>
      </c>
      <c r="M1026" t="s">
        <v>679</v>
      </c>
      <c r="O1026" t="s">
        <v>7663</v>
      </c>
      <c r="P1026" t="s">
        <v>7563</v>
      </c>
      <c r="R1026" t="s">
        <v>607</v>
      </c>
      <c r="S1026" t="s">
        <v>7664</v>
      </c>
      <c r="U1026" t="s">
        <v>7135</v>
      </c>
      <c r="V1026" t="s">
        <v>7665</v>
      </c>
      <c r="X1026" t="s">
        <v>1007</v>
      </c>
      <c r="AC1026" t="s">
        <v>95</v>
      </c>
      <c r="AD1026" t="s">
        <v>7449</v>
      </c>
      <c r="AE1026">
        <v>100</v>
      </c>
      <c r="AK1026" t="s">
        <v>7450</v>
      </c>
      <c r="AL1026" t="s">
        <v>7449</v>
      </c>
      <c r="AM1026" t="s">
        <v>7639</v>
      </c>
      <c r="AQ1026">
        <v>0</v>
      </c>
      <c r="AR1026" t="s">
        <v>7451</v>
      </c>
      <c r="AS1026">
        <v>0</v>
      </c>
      <c r="AT1026">
        <v>0</v>
      </c>
      <c r="AW1026">
        <v>0</v>
      </c>
      <c r="AZ1026">
        <v>0</v>
      </c>
      <c r="BC1026">
        <v>0</v>
      </c>
      <c r="BO1026">
        <v>0</v>
      </c>
      <c r="BP1026">
        <v>0</v>
      </c>
      <c r="BQ1026">
        <v>0</v>
      </c>
      <c r="BR1026">
        <v>0</v>
      </c>
      <c r="BS1026">
        <v>0</v>
      </c>
      <c r="BT1026">
        <v>0</v>
      </c>
      <c r="BU1026">
        <v>0</v>
      </c>
      <c r="BV1026">
        <v>0</v>
      </c>
      <c r="BW1026">
        <v>0</v>
      </c>
      <c r="BX1026">
        <v>0</v>
      </c>
      <c r="BY1026">
        <v>0</v>
      </c>
      <c r="BZ1026">
        <v>0</v>
      </c>
      <c r="CA1026">
        <v>0</v>
      </c>
      <c r="CB1026">
        <v>0</v>
      </c>
      <c r="CC1026">
        <v>0</v>
      </c>
      <c r="CD1026">
        <v>0</v>
      </c>
      <c r="CE1026">
        <v>0</v>
      </c>
      <c r="CF1026">
        <v>0</v>
      </c>
      <c r="CG1026">
        <v>1</v>
      </c>
      <c r="CH1026">
        <v>1</v>
      </c>
      <c r="CI1026">
        <v>0</v>
      </c>
      <c r="CJ1026">
        <v>0</v>
      </c>
      <c r="CK1026">
        <v>0</v>
      </c>
      <c r="CL1026">
        <v>0</v>
      </c>
      <c r="CM1026">
        <v>0</v>
      </c>
      <c r="CN1026">
        <v>0</v>
      </c>
      <c r="CO1026">
        <v>0</v>
      </c>
      <c r="CP1026">
        <v>0</v>
      </c>
      <c r="CQ1026">
        <v>0</v>
      </c>
    </row>
    <row r="1027" spans="1:95" hidden="1">
      <c r="A1027" t="s">
        <v>7666</v>
      </c>
      <c r="B1027" t="s">
        <v>999</v>
      </c>
      <c r="C1027" t="s">
        <v>5300</v>
      </c>
      <c r="D1027" t="s">
        <v>5300</v>
      </c>
      <c r="E1027" t="s">
        <v>146</v>
      </c>
      <c r="F1027" t="s">
        <v>7667</v>
      </c>
      <c r="G1027">
        <v>50000</v>
      </c>
      <c r="H1027">
        <v>7.5</v>
      </c>
      <c r="I1027">
        <f t="shared" ref="I1027:I1090" si="16">H1027*G1027</f>
        <v>375000</v>
      </c>
      <c r="J1027">
        <v>38.619448900000002</v>
      </c>
      <c r="K1027">
        <v>-6.8</v>
      </c>
      <c r="M1027" t="s">
        <v>679</v>
      </c>
      <c r="O1027" t="s">
        <v>7663</v>
      </c>
      <c r="P1027" t="s">
        <v>7563</v>
      </c>
      <c r="R1027" t="s">
        <v>607</v>
      </c>
      <c r="S1027" t="s">
        <v>7668</v>
      </c>
      <c r="U1027" t="s">
        <v>7135</v>
      </c>
      <c r="V1027" t="s">
        <v>7665</v>
      </c>
      <c r="X1027" t="s">
        <v>1007</v>
      </c>
      <c r="AC1027" t="s">
        <v>95</v>
      </c>
      <c r="AD1027" t="s">
        <v>7449</v>
      </c>
      <c r="AE1027">
        <v>100</v>
      </c>
      <c r="AK1027" t="s">
        <v>7450</v>
      </c>
      <c r="AL1027" t="s">
        <v>7449</v>
      </c>
      <c r="AM1027" t="s">
        <v>7639</v>
      </c>
      <c r="AQ1027">
        <v>0</v>
      </c>
      <c r="AR1027" t="s">
        <v>7451</v>
      </c>
      <c r="AS1027">
        <v>0</v>
      </c>
      <c r="AT1027">
        <v>0</v>
      </c>
      <c r="AW1027">
        <v>0</v>
      </c>
      <c r="AZ1027">
        <v>0</v>
      </c>
      <c r="BC1027">
        <v>0</v>
      </c>
      <c r="BO1027">
        <v>0</v>
      </c>
      <c r="BP1027">
        <v>0</v>
      </c>
      <c r="BQ1027">
        <v>0</v>
      </c>
      <c r="BR1027">
        <v>0</v>
      </c>
      <c r="BS1027">
        <v>0</v>
      </c>
      <c r="BT1027">
        <v>0</v>
      </c>
      <c r="BU1027">
        <v>0</v>
      </c>
      <c r="BV1027">
        <v>0</v>
      </c>
      <c r="BW1027">
        <v>0</v>
      </c>
      <c r="BX1027">
        <v>0</v>
      </c>
      <c r="BY1027">
        <v>0</v>
      </c>
      <c r="BZ1027">
        <v>0</v>
      </c>
      <c r="CA1027">
        <v>0</v>
      </c>
      <c r="CB1027">
        <v>0</v>
      </c>
      <c r="CC1027">
        <v>0</v>
      </c>
      <c r="CD1027">
        <v>0</v>
      </c>
      <c r="CE1027">
        <v>0</v>
      </c>
      <c r="CF1027">
        <v>0</v>
      </c>
      <c r="CG1027">
        <v>1</v>
      </c>
      <c r="CH1027">
        <v>1</v>
      </c>
      <c r="CI1027">
        <v>0</v>
      </c>
      <c r="CJ1027">
        <v>0</v>
      </c>
      <c r="CK1027">
        <v>0</v>
      </c>
      <c r="CL1027">
        <v>0</v>
      </c>
      <c r="CM1027">
        <v>0</v>
      </c>
      <c r="CN1027">
        <v>0</v>
      </c>
      <c r="CO1027">
        <v>0</v>
      </c>
      <c r="CP1027">
        <v>0</v>
      </c>
      <c r="CQ1027">
        <v>0</v>
      </c>
    </row>
    <row r="1028" spans="1:95" hidden="1">
      <c r="A1028" t="s">
        <v>7669</v>
      </c>
      <c r="B1028" t="s">
        <v>999</v>
      </c>
      <c r="C1028" t="s">
        <v>5300</v>
      </c>
      <c r="D1028" t="s">
        <v>5300</v>
      </c>
      <c r="E1028" t="s">
        <v>146</v>
      </c>
      <c r="F1028" t="s">
        <v>7670</v>
      </c>
      <c r="G1028">
        <v>50000</v>
      </c>
      <c r="H1028">
        <v>7.5</v>
      </c>
      <c r="I1028">
        <f t="shared" si="16"/>
        <v>375000</v>
      </c>
      <c r="J1028">
        <v>38.619448900000002</v>
      </c>
      <c r="K1028">
        <v>-6.8</v>
      </c>
      <c r="M1028" t="s">
        <v>679</v>
      </c>
      <c r="O1028" t="s">
        <v>7663</v>
      </c>
      <c r="P1028" t="s">
        <v>7563</v>
      </c>
      <c r="R1028" t="s">
        <v>607</v>
      </c>
      <c r="S1028" t="s">
        <v>7671</v>
      </c>
      <c r="U1028" t="s">
        <v>652</v>
      </c>
      <c r="V1028" t="s">
        <v>7672</v>
      </c>
      <c r="X1028" t="s">
        <v>1007</v>
      </c>
      <c r="AC1028" t="s">
        <v>95</v>
      </c>
      <c r="AD1028" t="s">
        <v>7449</v>
      </c>
      <c r="AE1028">
        <v>100</v>
      </c>
      <c r="AK1028" t="s">
        <v>7450</v>
      </c>
      <c r="AL1028" t="s">
        <v>7449</v>
      </c>
      <c r="AM1028" t="s">
        <v>7673</v>
      </c>
      <c r="AN1028" t="s">
        <v>5812</v>
      </c>
      <c r="AQ1028">
        <v>0</v>
      </c>
      <c r="AR1028" t="s">
        <v>7451</v>
      </c>
      <c r="AS1028">
        <v>0</v>
      </c>
      <c r="AT1028">
        <v>0</v>
      </c>
      <c r="AW1028">
        <v>0</v>
      </c>
      <c r="AZ1028">
        <v>0</v>
      </c>
      <c r="BC1028">
        <v>0</v>
      </c>
      <c r="BO1028">
        <v>0</v>
      </c>
      <c r="BP1028">
        <v>0</v>
      </c>
      <c r="BQ1028">
        <v>0</v>
      </c>
      <c r="BR1028">
        <v>0</v>
      </c>
      <c r="BS1028">
        <v>0</v>
      </c>
      <c r="BT1028">
        <v>0</v>
      </c>
      <c r="BU1028">
        <v>0</v>
      </c>
      <c r="BV1028">
        <v>0</v>
      </c>
      <c r="BW1028">
        <v>0</v>
      </c>
      <c r="BX1028">
        <v>0</v>
      </c>
      <c r="BY1028">
        <v>0</v>
      </c>
      <c r="BZ1028">
        <v>0</v>
      </c>
      <c r="CA1028">
        <v>0</v>
      </c>
      <c r="CB1028">
        <v>0</v>
      </c>
      <c r="CC1028">
        <v>0</v>
      </c>
      <c r="CD1028">
        <v>0</v>
      </c>
      <c r="CE1028">
        <v>0</v>
      </c>
      <c r="CF1028">
        <v>0</v>
      </c>
      <c r="CG1028">
        <v>1</v>
      </c>
      <c r="CH1028">
        <v>1</v>
      </c>
      <c r="CI1028">
        <v>0</v>
      </c>
      <c r="CJ1028">
        <v>0</v>
      </c>
      <c r="CK1028">
        <v>0</v>
      </c>
      <c r="CL1028">
        <v>0</v>
      </c>
      <c r="CM1028">
        <v>0</v>
      </c>
      <c r="CN1028">
        <v>0</v>
      </c>
      <c r="CO1028">
        <v>0</v>
      </c>
      <c r="CP1028">
        <v>0</v>
      </c>
      <c r="CQ1028">
        <v>0</v>
      </c>
    </row>
    <row r="1029" spans="1:95" hidden="1">
      <c r="A1029" t="s">
        <v>7674</v>
      </c>
      <c r="B1029" t="s">
        <v>999</v>
      </c>
      <c r="C1029" t="s">
        <v>5300</v>
      </c>
      <c r="D1029" t="s">
        <v>5300</v>
      </c>
      <c r="E1029" t="s">
        <v>146</v>
      </c>
      <c r="F1029" t="s">
        <v>7675</v>
      </c>
      <c r="G1029">
        <v>50000</v>
      </c>
      <c r="H1029">
        <v>7.5</v>
      </c>
      <c r="I1029">
        <f t="shared" si="16"/>
        <v>375000</v>
      </c>
      <c r="J1029">
        <v>39.034580800000001</v>
      </c>
      <c r="K1029">
        <v>-5.23</v>
      </c>
      <c r="M1029" t="s">
        <v>679</v>
      </c>
      <c r="O1029" t="s">
        <v>7676</v>
      </c>
      <c r="P1029" t="s">
        <v>7563</v>
      </c>
      <c r="R1029" t="s">
        <v>607</v>
      </c>
      <c r="S1029" t="s">
        <v>7677</v>
      </c>
      <c r="U1029" t="s">
        <v>4889</v>
      </c>
      <c r="V1029" t="s">
        <v>619</v>
      </c>
      <c r="X1029" t="s">
        <v>1007</v>
      </c>
      <c r="Y1029" t="s">
        <v>611</v>
      </c>
      <c r="Z1029" t="s">
        <v>92</v>
      </c>
      <c r="AA1029" t="s">
        <v>93</v>
      </c>
      <c r="AC1029" t="s">
        <v>95</v>
      </c>
      <c r="AD1029" t="s">
        <v>7449</v>
      </c>
      <c r="AE1029">
        <v>100</v>
      </c>
      <c r="AL1029" t="s">
        <v>7449</v>
      </c>
      <c r="AM1029" t="s">
        <v>7639</v>
      </c>
      <c r="AQ1029">
        <v>0</v>
      </c>
      <c r="AR1029" t="s">
        <v>7678</v>
      </c>
      <c r="AS1029">
        <v>0</v>
      </c>
      <c r="AT1029">
        <v>0</v>
      </c>
      <c r="AW1029">
        <v>0</v>
      </c>
      <c r="AZ1029">
        <v>0</v>
      </c>
      <c r="BC1029">
        <v>0</v>
      </c>
      <c r="BO1029">
        <v>0</v>
      </c>
      <c r="BP1029">
        <v>0</v>
      </c>
      <c r="BQ1029">
        <v>0</v>
      </c>
      <c r="BR1029">
        <v>0</v>
      </c>
      <c r="BS1029">
        <v>0</v>
      </c>
      <c r="BT1029">
        <v>0</v>
      </c>
      <c r="BU1029">
        <v>0</v>
      </c>
      <c r="BV1029">
        <v>0</v>
      </c>
      <c r="BW1029">
        <v>0</v>
      </c>
      <c r="BX1029">
        <v>0</v>
      </c>
      <c r="BY1029">
        <v>0</v>
      </c>
      <c r="BZ1029">
        <v>0</v>
      </c>
      <c r="CA1029">
        <v>0</v>
      </c>
      <c r="CB1029">
        <v>0</v>
      </c>
      <c r="CC1029">
        <v>0</v>
      </c>
      <c r="CD1029">
        <v>0</v>
      </c>
      <c r="CE1029">
        <v>0</v>
      </c>
      <c r="CF1029">
        <v>0</v>
      </c>
      <c r="CG1029">
        <v>1</v>
      </c>
      <c r="CH1029">
        <v>1</v>
      </c>
      <c r="CI1029">
        <v>0</v>
      </c>
      <c r="CJ1029">
        <v>0</v>
      </c>
      <c r="CK1029">
        <v>0</v>
      </c>
      <c r="CL1029">
        <v>0</v>
      </c>
      <c r="CM1029">
        <v>0</v>
      </c>
      <c r="CN1029">
        <v>0</v>
      </c>
      <c r="CO1029">
        <v>0</v>
      </c>
      <c r="CP1029">
        <v>0</v>
      </c>
      <c r="CQ1029">
        <v>0</v>
      </c>
    </row>
    <row r="1030" spans="1:95" hidden="1">
      <c r="A1030" t="s">
        <v>7679</v>
      </c>
      <c r="B1030" t="s">
        <v>999</v>
      </c>
      <c r="C1030" t="s">
        <v>5300</v>
      </c>
      <c r="D1030" t="s">
        <v>5300</v>
      </c>
      <c r="E1030" t="s">
        <v>146</v>
      </c>
      <c r="F1030" t="s">
        <v>7680</v>
      </c>
      <c r="G1030">
        <v>50000</v>
      </c>
      <c r="H1030">
        <v>7.5</v>
      </c>
      <c r="I1030">
        <f t="shared" si="16"/>
        <v>375000</v>
      </c>
      <c r="J1030">
        <v>40.083069899999998</v>
      </c>
      <c r="K1030">
        <v>-6.25</v>
      </c>
      <c r="M1030" t="s">
        <v>679</v>
      </c>
      <c r="O1030" t="s">
        <v>7681</v>
      </c>
      <c r="P1030" t="s">
        <v>2320</v>
      </c>
      <c r="R1030" t="s">
        <v>607</v>
      </c>
      <c r="S1030" t="s">
        <v>7682</v>
      </c>
      <c r="U1030" t="s">
        <v>7565</v>
      </c>
      <c r="X1030" t="s">
        <v>1007</v>
      </c>
      <c r="Y1030" t="s">
        <v>611</v>
      </c>
      <c r="Z1030" t="s">
        <v>92</v>
      </c>
      <c r="AA1030" t="s">
        <v>93</v>
      </c>
      <c r="AC1030" t="s">
        <v>95</v>
      </c>
      <c r="AD1030" t="s">
        <v>7449</v>
      </c>
      <c r="AE1030">
        <v>100</v>
      </c>
      <c r="AL1030" t="s">
        <v>7449</v>
      </c>
      <c r="AM1030" t="s">
        <v>7639</v>
      </c>
      <c r="AQ1030">
        <v>0</v>
      </c>
      <c r="AR1030" t="s">
        <v>7683</v>
      </c>
      <c r="AS1030">
        <v>0</v>
      </c>
      <c r="AT1030">
        <v>0</v>
      </c>
      <c r="AW1030">
        <v>0</v>
      </c>
      <c r="AZ1030">
        <v>0</v>
      </c>
      <c r="BC1030">
        <v>0</v>
      </c>
      <c r="BO1030">
        <v>0</v>
      </c>
      <c r="BP1030">
        <v>0</v>
      </c>
      <c r="BQ1030">
        <v>0</v>
      </c>
      <c r="BR1030">
        <v>0</v>
      </c>
      <c r="BS1030">
        <v>0</v>
      </c>
      <c r="BT1030">
        <v>0</v>
      </c>
      <c r="BU1030">
        <v>0</v>
      </c>
      <c r="BV1030">
        <v>0</v>
      </c>
      <c r="BW1030">
        <v>0</v>
      </c>
      <c r="BX1030">
        <v>0</v>
      </c>
      <c r="BY1030">
        <v>0</v>
      </c>
      <c r="BZ1030">
        <v>0</v>
      </c>
      <c r="CA1030">
        <v>0</v>
      </c>
      <c r="CB1030">
        <v>0</v>
      </c>
      <c r="CC1030">
        <v>0</v>
      </c>
      <c r="CD1030">
        <v>0</v>
      </c>
      <c r="CE1030">
        <v>0</v>
      </c>
      <c r="CF1030">
        <v>0</v>
      </c>
      <c r="CG1030">
        <v>1</v>
      </c>
      <c r="CH1030">
        <v>1</v>
      </c>
      <c r="CI1030">
        <v>0</v>
      </c>
      <c r="CJ1030">
        <v>0</v>
      </c>
      <c r="CK1030">
        <v>0</v>
      </c>
      <c r="CL1030">
        <v>0</v>
      </c>
      <c r="CM1030">
        <v>0</v>
      </c>
      <c r="CN1030">
        <v>0</v>
      </c>
      <c r="CO1030">
        <v>0</v>
      </c>
      <c r="CP1030">
        <v>0</v>
      </c>
      <c r="CQ1030">
        <v>0</v>
      </c>
    </row>
    <row r="1031" spans="1:95" hidden="1">
      <c r="A1031" t="s">
        <v>7684</v>
      </c>
      <c r="B1031" t="s">
        <v>999</v>
      </c>
      <c r="C1031" t="s">
        <v>5300</v>
      </c>
      <c r="D1031" t="s">
        <v>5300</v>
      </c>
      <c r="E1031" t="s">
        <v>146</v>
      </c>
      <c r="F1031" t="s">
        <v>7685</v>
      </c>
      <c r="G1031">
        <v>50000</v>
      </c>
      <c r="H1031">
        <v>8</v>
      </c>
      <c r="I1031">
        <f t="shared" si="16"/>
        <v>400000</v>
      </c>
      <c r="J1031">
        <v>39</v>
      </c>
      <c r="K1031">
        <v>-7</v>
      </c>
      <c r="M1031" t="s">
        <v>679</v>
      </c>
      <c r="O1031" t="s">
        <v>7686</v>
      </c>
      <c r="P1031" t="s">
        <v>7563</v>
      </c>
      <c r="R1031" t="s">
        <v>607</v>
      </c>
      <c r="S1031" t="s">
        <v>7687</v>
      </c>
      <c r="T1031" t="s">
        <v>7688</v>
      </c>
      <c r="U1031" t="s">
        <v>618</v>
      </c>
      <c r="X1031" t="s">
        <v>1007</v>
      </c>
      <c r="AC1031" t="s">
        <v>95</v>
      </c>
      <c r="AD1031" t="s">
        <v>7689</v>
      </c>
      <c r="AE1031">
        <v>100</v>
      </c>
      <c r="AL1031" t="s">
        <v>7689</v>
      </c>
      <c r="AQ1031">
        <v>0</v>
      </c>
      <c r="AR1031" t="s">
        <v>7690</v>
      </c>
      <c r="AS1031">
        <v>0</v>
      </c>
      <c r="AT1031">
        <v>0</v>
      </c>
      <c r="AW1031">
        <v>0</v>
      </c>
      <c r="AZ1031">
        <v>0</v>
      </c>
      <c r="BC1031">
        <v>0</v>
      </c>
      <c r="BO1031">
        <v>0</v>
      </c>
      <c r="BP1031">
        <v>0</v>
      </c>
      <c r="BQ1031">
        <v>0</v>
      </c>
      <c r="BR1031">
        <v>0</v>
      </c>
      <c r="BS1031">
        <v>0</v>
      </c>
      <c r="BT1031">
        <v>0</v>
      </c>
      <c r="BU1031">
        <v>0</v>
      </c>
      <c r="BV1031">
        <v>0</v>
      </c>
      <c r="BW1031">
        <v>0</v>
      </c>
      <c r="BX1031">
        <v>0</v>
      </c>
      <c r="BY1031">
        <v>0</v>
      </c>
      <c r="BZ1031">
        <v>0</v>
      </c>
      <c r="CA1031">
        <v>0</v>
      </c>
      <c r="CB1031">
        <v>0</v>
      </c>
      <c r="CC1031">
        <v>0</v>
      </c>
      <c r="CD1031">
        <v>0</v>
      </c>
      <c r="CE1031">
        <v>0</v>
      </c>
      <c r="CF1031">
        <v>0</v>
      </c>
      <c r="CG1031">
        <v>1</v>
      </c>
      <c r="CH1031">
        <v>1</v>
      </c>
      <c r="CI1031">
        <v>0</v>
      </c>
      <c r="CJ1031">
        <v>0</v>
      </c>
      <c r="CK1031">
        <v>0</v>
      </c>
      <c r="CL1031">
        <v>0</v>
      </c>
      <c r="CM1031">
        <v>0</v>
      </c>
      <c r="CN1031">
        <v>0</v>
      </c>
      <c r="CO1031">
        <v>0</v>
      </c>
      <c r="CP1031">
        <v>0</v>
      </c>
      <c r="CQ1031">
        <v>0</v>
      </c>
    </row>
    <row r="1032" spans="1:95" hidden="1">
      <c r="A1032" t="s">
        <v>7691</v>
      </c>
      <c r="B1032" t="s">
        <v>999</v>
      </c>
      <c r="C1032" t="s">
        <v>5300</v>
      </c>
      <c r="D1032" t="s">
        <v>5300</v>
      </c>
      <c r="E1032" t="s">
        <v>146</v>
      </c>
      <c r="F1032" t="s">
        <v>7692</v>
      </c>
      <c r="G1032">
        <v>50000</v>
      </c>
      <c r="H1032">
        <v>8</v>
      </c>
      <c r="I1032">
        <f t="shared" si="16"/>
        <v>400000</v>
      </c>
      <c r="J1032">
        <v>39</v>
      </c>
      <c r="K1032">
        <v>-3</v>
      </c>
      <c r="M1032" t="s">
        <v>679</v>
      </c>
      <c r="O1032" t="s">
        <v>7693</v>
      </c>
      <c r="P1032" t="s">
        <v>7636</v>
      </c>
      <c r="R1032" t="s">
        <v>607</v>
      </c>
      <c r="S1032" t="s">
        <v>7694</v>
      </c>
      <c r="U1032" t="s">
        <v>618</v>
      </c>
      <c r="X1032" t="s">
        <v>1007</v>
      </c>
      <c r="AC1032" t="s">
        <v>95</v>
      </c>
      <c r="AD1032" t="s">
        <v>7695</v>
      </c>
      <c r="AE1032">
        <v>100</v>
      </c>
      <c r="AL1032" t="s">
        <v>7695</v>
      </c>
      <c r="AM1032" t="s">
        <v>5812</v>
      </c>
      <c r="AQ1032">
        <v>0</v>
      </c>
      <c r="AR1032" t="s">
        <v>7696</v>
      </c>
      <c r="AS1032">
        <v>346000000</v>
      </c>
      <c r="AT1032">
        <v>0</v>
      </c>
      <c r="AW1032">
        <v>0</v>
      </c>
      <c r="AZ1032">
        <v>0</v>
      </c>
      <c r="BC1032">
        <v>0</v>
      </c>
      <c r="BO1032">
        <v>0</v>
      </c>
      <c r="BP1032">
        <v>0</v>
      </c>
      <c r="BQ1032">
        <v>0</v>
      </c>
      <c r="BR1032">
        <v>0</v>
      </c>
      <c r="BS1032">
        <v>0</v>
      </c>
      <c r="BT1032">
        <v>0</v>
      </c>
      <c r="BU1032">
        <v>0</v>
      </c>
      <c r="BV1032">
        <v>0</v>
      </c>
      <c r="BW1032">
        <v>0</v>
      </c>
      <c r="BX1032">
        <v>0</v>
      </c>
      <c r="BY1032">
        <v>0</v>
      </c>
      <c r="BZ1032">
        <v>0</v>
      </c>
      <c r="CA1032">
        <v>0</v>
      </c>
      <c r="CB1032">
        <v>0</v>
      </c>
      <c r="CC1032">
        <v>0</v>
      </c>
      <c r="CD1032">
        <v>0</v>
      </c>
      <c r="CE1032">
        <v>0</v>
      </c>
      <c r="CF1032">
        <v>0</v>
      </c>
      <c r="CG1032">
        <v>1</v>
      </c>
      <c r="CH1032">
        <v>1</v>
      </c>
      <c r="CI1032">
        <v>0</v>
      </c>
      <c r="CJ1032">
        <v>0</v>
      </c>
      <c r="CK1032">
        <v>0</v>
      </c>
      <c r="CL1032">
        <v>0</v>
      </c>
      <c r="CM1032">
        <v>0</v>
      </c>
      <c r="CN1032">
        <v>0</v>
      </c>
      <c r="CO1032">
        <v>0</v>
      </c>
      <c r="CP1032">
        <v>0</v>
      </c>
      <c r="CQ1032">
        <v>0</v>
      </c>
    </row>
    <row r="1033" spans="1:95" hidden="1">
      <c r="A1033" t="s">
        <v>7697</v>
      </c>
      <c r="B1033" t="s">
        <v>999</v>
      </c>
      <c r="C1033" t="s">
        <v>5300</v>
      </c>
      <c r="D1033" t="s">
        <v>5300</v>
      </c>
      <c r="E1033" t="s">
        <v>146</v>
      </c>
      <c r="F1033" t="s">
        <v>7692</v>
      </c>
      <c r="G1033">
        <v>50000</v>
      </c>
      <c r="H1033">
        <v>8</v>
      </c>
      <c r="I1033">
        <f t="shared" si="16"/>
        <v>400000</v>
      </c>
      <c r="J1033">
        <v>39</v>
      </c>
      <c r="K1033">
        <v>-3</v>
      </c>
      <c r="M1033" t="s">
        <v>679</v>
      </c>
      <c r="O1033" t="s">
        <v>7693</v>
      </c>
      <c r="P1033" t="s">
        <v>7636</v>
      </c>
      <c r="R1033" t="s">
        <v>607</v>
      </c>
      <c r="S1033" t="s">
        <v>7694</v>
      </c>
      <c r="U1033" t="s">
        <v>618</v>
      </c>
      <c r="V1033" t="s">
        <v>619</v>
      </c>
      <c r="X1033" t="s">
        <v>1007</v>
      </c>
      <c r="AC1033" t="s">
        <v>95</v>
      </c>
      <c r="AD1033" t="s">
        <v>7695</v>
      </c>
      <c r="AE1033">
        <v>100</v>
      </c>
      <c r="AL1033" t="s">
        <v>7695</v>
      </c>
      <c r="AM1033" t="s">
        <v>5812</v>
      </c>
      <c r="AQ1033">
        <v>0</v>
      </c>
      <c r="AR1033" t="s">
        <v>7696</v>
      </c>
      <c r="AS1033">
        <v>346000000</v>
      </c>
      <c r="AT1033">
        <v>0</v>
      </c>
      <c r="AW1033">
        <v>0</v>
      </c>
      <c r="AZ1033">
        <v>0</v>
      </c>
      <c r="BC1033">
        <v>0</v>
      </c>
      <c r="BO1033">
        <v>0</v>
      </c>
      <c r="BP1033">
        <v>0</v>
      </c>
      <c r="BQ1033">
        <v>0</v>
      </c>
      <c r="BR1033">
        <v>0</v>
      </c>
      <c r="BS1033">
        <v>0</v>
      </c>
      <c r="BT1033">
        <v>0</v>
      </c>
      <c r="BU1033">
        <v>0</v>
      </c>
      <c r="BV1033">
        <v>0</v>
      </c>
      <c r="BW1033">
        <v>0</v>
      </c>
      <c r="BX1033">
        <v>0</v>
      </c>
      <c r="BY1033">
        <v>0</v>
      </c>
      <c r="BZ1033">
        <v>0</v>
      </c>
      <c r="CA1033">
        <v>0</v>
      </c>
      <c r="CB1033">
        <v>0</v>
      </c>
      <c r="CC1033">
        <v>0</v>
      </c>
      <c r="CD1033">
        <v>0</v>
      </c>
      <c r="CE1033">
        <v>0</v>
      </c>
      <c r="CF1033">
        <v>0</v>
      </c>
      <c r="CG1033">
        <v>1</v>
      </c>
      <c r="CH1033">
        <v>1</v>
      </c>
      <c r="CI1033">
        <v>0</v>
      </c>
      <c r="CJ1033">
        <v>0</v>
      </c>
      <c r="CK1033">
        <v>0</v>
      </c>
      <c r="CL1033">
        <v>0</v>
      </c>
      <c r="CM1033">
        <v>0</v>
      </c>
      <c r="CN1033">
        <v>0</v>
      </c>
      <c r="CO1033">
        <v>0</v>
      </c>
      <c r="CP1033">
        <v>0</v>
      </c>
      <c r="CQ1033">
        <v>0</v>
      </c>
    </row>
    <row r="1034" spans="1:95" hidden="1">
      <c r="A1034" t="s">
        <v>7698</v>
      </c>
      <c r="B1034" t="s">
        <v>999</v>
      </c>
      <c r="C1034" t="s">
        <v>5300</v>
      </c>
      <c r="D1034" t="s">
        <v>5300</v>
      </c>
      <c r="E1034" t="s">
        <v>146</v>
      </c>
      <c r="F1034" t="s">
        <v>7699</v>
      </c>
      <c r="G1034">
        <v>50000</v>
      </c>
      <c r="H1034">
        <v>7</v>
      </c>
      <c r="I1034">
        <f t="shared" si="16"/>
        <v>350000</v>
      </c>
      <c r="J1034">
        <v>36.605904000000002</v>
      </c>
      <c r="K1034">
        <v>-5.8</v>
      </c>
      <c r="M1034" t="s">
        <v>679</v>
      </c>
      <c r="N1034" t="s">
        <v>7553</v>
      </c>
      <c r="O1034" t="s">
        <v>7554</v>
      </c>
      <c r="P1034" t="s">
        <v>7555</v>
      </c>
      <c r="Q1034">
        <v>11580</v>
      </c>
      <c r="R1034" t="s">
        <v>607</v>
      </c>
      <c r="S1034" t="s">
        <v>7700</v>
      </c>
      <c r="U1034" t="s">
        <v>618</v>
      </c>
      <c r="V1034" t="s">
        <v>2098</v>
      </c>
      <c r="X1034" t="s">
        <v>1007</v>
      </c>
      <c r="AC1034" t="s">
        <v>95</v>
      </c>
      <c r="AD1034" t="s">
        <v>7567</v>
      </c>
      <c r="AE1034">
        <v>60</v>
      </c>
      <c r="AF1034" t="s">
        <v>7701</v>
      </c>
      <c r="AG1034">
        <v>40</v>
      </c>
      <c r="AH1034" t="s">
        <v>7567</v>
      </c>
      <c r="AJ1034" t="s">
        <v>7567</v>
      </c>
      <c r="AK1034" t="s">
        <v>7702</v>
      </c>
      <c r="AL1034" t="s">
        <v>7703</v>
      </c>
      <c r="AM1034" t="s">
        <v>7567</v>
      </c>
      <c r="AP1034" t="s">
        <v>7704</v>
      </c>
      <c r="AQ1034">
        <v>0</v>
      </c>
      <c r="AS1034">
        <v>0</v>
      </c>
      <c r="AT1034">
        <v>0</v>
      </c>
      <c r="AW1034">
        <v>0</v>
      </c>
      <c r="AZ1034">
        <v>0</v>
      </c>
      <c r="BC1034">
        <v>0</v>
      </c>
      <c r="BO1034">
        <v>0</v>
      </c>
      <c r="BP1034">
        <v>0</v>
      </c>
      <c r="BQ1034">
        <v>0</v>
      </c>
      <c r="BR1034">
        <v>0</v>
      </c>
      <c r="BS1034">
        <v>0</v>
      </c>
      <c r="BT1034">
        <v>0</v>
      </c>
      <c r="BU1034">
        <v>0</v>
      </c>
      <c r="BV1034">
        <v>0</v>
      </c>
      <c r="BW1034">
        <v>0</v>
      </c>
      <c r="BX1034">
        <v>0</v>
      </c>
      <c r="BY1034">
        <v>0</v>
      </c>
      <c r="BZ1034">
        <v>0</v>
      </c>
      <c r="CA1034">
        <v>0</v>
      </c>
      <c r="CB1034">
        <v>0</v>
      </c>
      <c r="CC1034">
        <v>0</v>
      </c>
      <c r="CD1034">
        <v>0</v>
      </c>
      <c r="CE1034">
        <v>0</v>
      </c>
      <c r="CF1034">
        <v>0</v>
      </c>
      <c r="CG1034">
        <v>1</v>
      </c>
      <c r="CH1034">
        <v>1</v>
      </c>
      <c r="CI1034">
        <v>0</v>
      </c>
      <c r="CJ1034">
        <v>0</v>
      </c>
      <c r="CK1034">
        <v>0</v>
      </c>
      <c r="CL1034">
        <v>0</v>
      </c>
      <c r="CM1034">
        <v>0</v>
      </c>
      <c r="CN1034">
        <v>0</v>
      </c>
      <c r="CO1034">
        <v>0</v>
      </c>
      <c r="CP1034">
        <v>0</v>
      </c>
      <c r="CQ1034">
        <v>0</v>
      </c>
    </row>
    <row r="1035" spans="1:95" hidden="1">
      <c r="A1035" t="s">
        <v>7705</v>
      </c>
      <c r="B1035" t="s">
        <v>904</v>
      </c>
      <c r="C1035" t="s">
        <v>826</v>
      </c>
      <c r="D1035" t="s">
        <v>826</v>
      </c>
      <c r="E1035" t="s">
        <v>146</v>
      </c>
      <c r="F1035" t="s">
        <v>7706</v>
      </c>
      <c r="G1035">
        <v>2000</v>
      </c>
      <c r="H1035">
        <v>0.5</v>
      </c>
      <c r="I1035">
        <f t="shared" si="16"/>
        <v>1000</v>
      </c>
      <c r="J1035">
        <v>36.871128800000001</v>
      </c>
      <c r="K1035">
        <v>14.76</v>
      </c>
      <c r="M1035" t="s">
        <v>6808</v>
      </c>
      <c r="N1035" t="s">
        <v>7707</v>
      </c>
      <c r="O1035" t="s">
        <v>7708</v>
      </c>
      <c r="P1035" t="s">
        <v>2211</v>
      </c>
      <c r="Q1035">
        <v>97011</v>
      </c>
      <c r="R1035" t="s">
        <v>1803</v>
      </c>
      <c r="S1035" t="s">
        <v>7709</v>
      </c>
      <c r="T1035" t="s">
        <v>6767</v>
      </c>
      <c r="X1035" t="s">
        <v>1007</v>
      </c>
      <c r="Y1035" t="s">
        <v>1806</v>
      </c>
      <c r="Z1035" t="s">
        <v>92</v>
      </c>
      <c r="AA1035" t="s">
        <v>518</v>
      </c>
      <c r="AB1035" t="s">
        <v>6598</v>
      </c>
      <c r="AC1035" t="s">
        <v>112</v>
      </c>
      <c r="AD1035" t="s">
        <v>7710</v>
      </c>
      <c r="AE1035">
        <v>100</v>
      </c>
      <c r="AH1035" t="s">
        <v>7711</v>
      </c>
      <c r="AI1035" t="s">
        <v>113</v>
      </c>
      <c r="AJ1035" t="s">
        <v>113</v>
      </c>
      <c r="AL1035" t="s">
        <v>113</v>
      </c>
      <c r="AQ1035">
        <v>0</v>
      </c>
      <c r="AS1035">
        <v>0</v>
      </c>
      <c r="AT1035">
        <v>0</v>
      </c>
      <c r="AU1035" t="s">
        <v>234</v>
      </c>
      <c r="AV1035" t="s">
        <v>6815</v>
      </c>
      <c r="AW1035">
        <v>0</v>
      </c>
      <c r="AZ1035">
        <v>0</v>
      </c>
      <c r="BC1035">
        <v>0</v>
      </c>
      <c r="BO1035">
        <v>0</v>
      </c>
      <c r="BP1035">
        <v>0</v>
      </c>
      <c r="BQ1035">
        <v>0</v>
      </c>
      <c r="BR1035">
        <v>0</v>
      </c>
      <c r="BS1035">
        <v>0</v>
      </c>
      <c r="BT1035">
        <v>0</v>
      </c>
      <c r="BU1035">
        <v>0</v>
      </c>
      <c r="BV1035">
        <v>0</v>
      </c>
      <c r="BW1035">
        <v>0</v>
      </c>
      <c r="BX1035">
        <v>0</v>
      </c>
      <c r="BY1035">
        <v>0</v>
      </c>
      <c r="BZ1035">
        <v>0</v>
      </c>
      <c r="CA1035">
        <v>0</v>
      </c>
      <c r="CB1035">
        <v>0</v>
      </c>
      <c r="CC1035">
        <v>0</v>
      </c>
      <c r="CD1035">
        <v>0</v>
      </c>
      <c r="CE1035">
        <v>0</v>
      </c>
      <c r="CF1035">
        <v>1</v>
      </c>
      <c r="CG1035">
        <v>0</v>
      </c>
      <c r="CH1035">
        <v>0</v>
      </c>
      <c r="CI1035">
        <v>0</v>
      </c>
      <c r="CJ1035">
        <v>1</v>
      </c>
      <c r="CK1035">
        <v>0</v>
      </c>
      <c r="CL1035">
        <v>0</v>
      </c>
      <c r="CM1035">
        <v>0</v>
      </c>
      <c r="CN1035">
        <v>0</v>
      </c>
      <c r="CO1035">
        <v>0</v>
      </c>
      <c r="CP1035">
        <v>0</v>
      </c>
      <c r="CQ1035">
        <v>0</v>
      </c>
    </row>
    <row r="1036" spans="1:95" hidden="1">
      <c r="A1036" t="s">
        <v>7712</v>
      </c>
      <c r="B1036" t="s">
        <v>904</v>
      </c>
      <c r="C1036" t="s">
        <v>1313</v>
      </c>
      <c r="D1036" t="s">
        <v>1112</v>
      </c>
      <c r="E1036" t="s">
        <v>146</v>
      </c>
      <c r="F1036" t="s">
        <v>7713</v>
      </c>
      <c r="G1036">
        <v>400</v>
      </c>
      <c r="H1036">
        <v>1.25</v>
      </c>
      <c r="I1036">
        <f t="shared" si="16"/>
        <v>500</v>
      </c>
      <c r="J1036">
        <v>-9.6993439000000006</v>
      </c>
      <c r="K1036">
        <v>119.97</v>
      </c>
      <c r="M1036" t="s">
        <v>7714</v>
      </c>
      <c r="O1036" t="s">
        <v>7715</v>
      </c>
      <c r="P1036" t="s">
        <v>7716</v>
      </c>
      <c r="R1036" t="s">
        <v>3329</v>
      </c>
      <c r="S1036" t="s">
        <v>7717</v>
      </c>
      <c r="U1036" t="s">
        <v>7718</v>
      </c>
      <c r="X1036" t="s">
        <v>1007</v>
      </c>
      <c r="AC1036" t="s">
        <v>95</v>
      </c>
      <c r="AD1036" t="s">
        <v>4106</v>
      </c>
      <c r="AE1036">
        <v>0</v>
      </c>
      <c r="AH1036" t="s">
        <v>3021</v>
      </c>
      <c r="AI1036" t="s">
        <v>113</v>
      </c>
      <c r="AJ1036" t="s">
        <v>113</v>
      </c>
      <c r="AQ1036">
        <v>0</v>
      </c>
      <c r="AS1036">
        <v>0</v>
      </c>
      <c r="AT1036">
        <v>0</v>
      </c>
      <c r="AW1036">
        <v>0</v>
      </c>
      <c r="AZ1036">
        <v>0</v>
      </c>
      <c r="BC1036">
        <v>0</v>
      </c>
      <c r="BO1036">
        <v>0</v>
      </c>
      <c r="BP1036">
        <v>0</v>
      </c>
      <c r="BQ1036">
        <v>0</v>
      </c>
      <c r="BR1036">
        <v>0</v>
      </c>
      <c r="BS1036">
        <v>0</v>
      </c>
      <c r="BT1036">
        <v>0</v>
      </c>
      <c r="BU1036">
        <v>1</v>
      </c>
      <c r="BV1036">
        <v>1</v>
      </c>
      <c r="BW1036">
        <v>0</v>
      </c>
      <c r="BX1036">
        <v>0</v>
      </c>
      <c r="BY1036">
        <v>0</v>
      </c>
      <c r="BZ1036">
        <v>0</v>
      </c>
      <c r="CA1036">
        <v>0</v>
      </c>
      <c r="CB1036">
        <v>0</v>
      </c>
      <c r="CC1036">
        <v>1</v>
      </c>
      <c r="CD1036">
        <v>0</v>
      </c>
      <c r="CE1036">
        <v>0</v>
      </c>
      <c r="CF1036">
        <v>0</v>
      </c>
      <c r="CG1036">
        <v>0</v>
      </c>
      <c r="CH1036">
        <v>0</v>
      </c>
      <c r="CI1036">
        <v>0</v>
      </c>
      <c r="CJ1036">
        <v>0</v>
      </c>
      <c r="CK1036">
        <v>0</v>
      </c>
      <c r="CL1036">
        <v>0</v>
      </c>
      <c r="CM1036">
        <v>0</v>
      </c>
      <c r="CN1036">
        <v>0</v>
      </c>
      <c r="CO1036">
        <v>0</v>
      </c>
      <c r="CP1036">
        <v>0</v>
      </c>
      <c r="CQ1036">
        <v>0</v>
      </c>
    </row>
    <row r="1037" spans="1:95" hidden="1">
      <c r="A1037" t="s">
        <v>7719</v>
      </c>
      <c r="B1037" t="s">
        <v>904</v>
      </c>
      <c r="C1037" t="s">
        <v>1313</v>
      </c>
      <c r="D1037" t="s">
        <v>1112</v>
      </c>
      <c r="E1037" t="s">
        <v>146</v>
      </c>
      <c r="F1037" t="s">
        <v>7720</v>
      </c>
      <c r="G1037">
        <v>4000</v>
      </c>
      <c r="H1037">
        <v>1.5</v>
      </c>
      <c r="I1037">
        <f t="shared" si="16"/>
        <v>6000</v>
      </c>
      <c r="J1037">
        <v>44.306039900000002</v>
      </c>
      <c r="K1037">
        <v>141.65</v>
      </c>
      <c r="M1037" t="s">
        <v>3992</v>
      </c>
      <c r="O1037" t="s">
        <v>7721</v>
      </c>
      <c r="P1037" t="s">
        <v>2847</v>
      </c>
      <c r="R1037" t="s">
        <v>724</v>
      </c>
      <c r="S1037" t="s">
        <v>7722</v>
      </c>
      <c r="U1037" t="s">
        <v>628</v>
      </c>
      <c r="X1037" t="s">
        <v>1007</v>
      </c>
      <c r="Y1037" t="s">
        <v>2782</v>
      </c>
      <c r="Z1037" t="s">
        <v>92</v>
      </c>
      <c r="AA1037" t="s">
        <v>93</v>
      </c>
      <c r="AB1037" t="s">
        <v>7723</v>
      </c>
      <c r="AC1037" t="s">
        <v>112</v>
      </c>
      <c r="AD1037" t="s">
        <v>3095</v>
      </c>
      <c r="AE1037">
        <v>0</v>
      </c>
      <c r="AH1037" t="s">
        <v>2280</v>
      </c>
      <c r="AQ1037">
        <v>0</v>
      </c>
      <c r="AS1037">
        <v>0</v>
      </c>
      <c r="AT1037">
        <v>0</v>
      </c>
      <c r="AU1037" t="s">
        <v>234</v>
      </c>
      <c r="AV1037" t="s">
        <v>7724</v>
      </c>
      <c r="AW1037">
        <v>0</v>
      </c>
      <c r="AZ1037">
        <v>0</v>
      </c>
      <c r="BC1037">
        <v>0</v>
      </c>
      <c r="BO1037">
        <v>0</v>
      </c>
      <c r="BP1037">
        <v>0</v>
      </c>
      <c r="BQ1037">
        <v>0</v>
      </c>
      <c r="BR1037">
        <v>0</v>
      </c>
      <c r="BS1037">
        <v>0</v>
      </c>
      <c r="BT1037">
        <v>0</v>
      </c>
      <c r="BU1037">
        <v>0</v>
      </c>
      <c r="BV1037">
        <v>0</v>
      </c>
      <c r="BW1037">
        <v>0</v>
      </c>
      <c r="BX1037">
        <v>0</v>
      </c>
      <c r="BY1037">
        <v>0</v>
      </c>
      <c r="BZ1037">
        <v>0</v>
      </c>
      <c r="CA1037">
        <v>0</v>
      </c>
      <c r="CB1037">
        <v>0</v>
      </c>
      <c r="CC1037">
        <v>0</v>
      </c>
      <c r="CD1037">
        <v>0</v>
      </c>
      <c r="CE1037">
        <v>1</v>
      </c>
      <c r="CF1037">
        <v>0</v>
      </c>
      <c r="CG1037">
        <v>1</v>
      </c>
      <c r="CH1037">
        <v>1</v>
      </c>
      <c r="CI1037">
        <v>0</v>
      </c>
      <c r="CJ1037">
        <v>0</v>
      </c>
      <c r="CK1037">
        <v>0</v>
      </c>
      <c r="CL1037">
        <v>0</v>
      </c>
      <c r="CM1037">
        <v>0</v>
      </c>
      <c r="CN1037">
        <v>0</v>
      </c>
      <c r="CO1037">
        <v>0</v>
      </c>
      <c r="CP1037">
        <v>0</v>
      </c>
      <c r="CQ1037">
        <v>0</v>
      </c>
    </row>
    <row r="1038" spans="1:95" hidden="1">
      <c r="A1038" t="s">
        <v>7725</v>
      </c>
      <c r="B1038" t="s">
        <v>999</v>
      </c>
      <c r="C1038" t="s">
        <v>2502</v>
      </c>
      <c r="D1038" t="s">
        <v>2502</v>
      </c>
      <c r="E1038" t="s">
        <v>146</v>
      </c>
      <c r="F1038" t="s">
        <v>7726</v>
      </c>
      <c r="G1038">
        <v>1000</v>
      </c>
      <c r="H1038">
        <v>16</v>
      </c>
      <c r="I1038">
        <f t="shared" si="16"/>
        <v>16000</v>
      </c>
      <c r="J1038">
        <v>24.517022000000001</v>
      </c>
      <c r="K1038">
        <v>72.790000000000006</v>
      </c>
      <c r="M1038" t="s">
        <v>679</v>
      </c>
      <c r="N1038" t="s">
        <v>7727</v>
      </c>
      <c r="O1038" t="s">
        <v>7728</v>
      </c>
      <c r="P1038" t="s">
        <v>3001</v>
      </c>
      <c r="Q1038">
        <v>307510</v>
      </c>
      <c r="R1038" t="s">
        <v>1183</v>
      </c>
      <c r="S1038" t="s">
        <v>7729</v>
      </c>
      <c r="V1038" t="s">
        <v>619</v>
      </c>
      <c r="X1038" t="s">
        <v>1007</v>
      </c>
      <c r="AA1038" t="s">
        <v>93</v>
      </c>
      <c r="AC1038" t="s">
        <v>95</v>
      </c>
      <c r="AD1038" t="s">
        <v>7730</v>
      </c>
      <c r="AE1038">
        <v>0</v>
      </c>
      <c r="AL1038" t="s">
        <v>7730</v>
      </c>
      <c r="AQ1038">
        <v>0</v>
      </c>
      <c r="AS1038">
        <v>0</v>
      </c>
      <c r="AT1038">
        <v>0</v>
      </c>
      <c r="AU1038" t="s">
        <v>234</v>
      </c>
      <c r="AV1038" t="s">
        <v>7731</v>
      </c>
      <c r="AW1038">
        <v>0</v>
      </c>
      <c r="AX1038" t="s">
        <v>234</v>
      </c>
      <c r="AY1038" t="s">
        <v>7732</v>
      </c>
      <c r="AZ1038">
        <v>0</v>
      </c>
      <c r="BC1038">
        <v>0</v>
      </c>
      <c r="BO1038">
        <v>0</v>
      </c>
      <c r="BP1038">
        <v>0</v>
      </c>
      <c r="BQ1038">
        <v>0</v>
      </c>
      <c r="BR1038">
        <v>0</v>
      </c>
      <c r="BS1038">
        <v>0</v>
      </c>
      <c r="BT1038">
        <v>0</v>
      </c>
      <c r="BU1038">
        <v>0</v>
      </c>
      <c r="BV1038">
        <v>0</v>
      </c>
      <c r="BW1038">
        <v>0</v>
      </c>
      <c r="BX1038">
        <v>0</v>
      </c>
      <c r="BY1038">
        <v>0</v>
      </c>
      <c r="BZ1038">
        <v>0</v>
      </c>
      <c r="CA1038">
        <v>0</v>
      </c>
      <c r="CB1038">
        <v>0</v>
      </c>
      <c r="CC1038">
        <v>0</v>
      </c>
      <c r="CD1038">
        <v>0</v>
      </c>
      <c r="CE1038">
        <v>0</v>
      </c>
      <c r="CF1038">
        <v>0</v>
      </c>
      <c r="CG1038">
        <v>1</v>
      </c>
      <c r="CH1038">
        <v>1</v>
      </c>
      <c r="CI1038">
        <v>0</v>
      </c>
      <c r="CJ1038">
        <v>0</v>
      </c>
      <c r="CK1038">
        <v>0</v>
      </c>
      <c r="CL1038">
        <v>0</v>
      </c>
      <c r="CM1038">
        <v>0</v>
      </c>
      <c r="CN1038">
        <v>0</v>
      </c>
      <c r="CO1038">
        <v>0</v>
      </c>
      <c r="CP1038">
        <v>0</v>
      </c>
      <c r="CQ1038">
        <v>0</v>
      </c>
    </row>
    <row r="1039" spans="1:95" hidden="1">
      <c r="A1039" t="s">
        <v>7733</v>
      </c>
      <c r="B1039" t="s">
        <v>904</v>
      </c>
      <c r="C1039" t="s">
        <v>1313</v>
      </c>
      <c r="D1039" t="s">
        <v>1112</v>
      </c>
      <c r="E1039" t="s">
        <v>146</v>
      </c>
      <c r="F1039" t="s">
        <v>7734</v>
      </c>
      <c r="G1039">
        <v>45</v>
      </c>
      <c r="H1039">
        <v>6.67</v>
      </c>
      <c r="I1039">
        <f t="shared" si="16"/>
        <v>300.14999999999998</v>
      </c>
      <c r="J1039">
        <v>23</v>
      </c>
      <c r="K1039">
        <v>77</v>
      </c>
      <c r="M1039" t="s">
        <v>1208</v>
      </c>
      <c r="O1039" t="s">
        <v>7735</v>
      </c>
      <c r="P1039" t="s">
        <v>7736</v>
      </c>
      <c r="Q1039">
        <v>462021</v>
      </c>
      <c r="R1039" t="s">
        <v>1183</v>
      </c>
      <c r="S1039" t="s">
        <v>7737</v>
      </c>
      <c r="U1039" t="s">
        <v>618</v>
      </c>
      <c r="X1039" t="s">
        <v>1007</v>
      </c>
      <c r="AC1039" t="s">
        <v>124</v>
      </c>
      <c r="AD1039" t="s">
        <v>7738</v>
      </c>
      <c r="AE1039">
        <v>100</v>
      </c>
      <c r="AH1039" t="s">
        <v>7739</v>
      </c>
      <c r="AL1039" t="s">
        <v>7738</v>
      </c>
      <c r="AQ1039">
        <v>0</v>
      </c>
      <c r="AS1039">
        <v>0</v>
      </c>
      <c r="AT1039">
        <v>0</v>
      </c>
      <c r="AW1039">
        <v>0</v>
      </c>
      <c r="AZ1039">
        <v>0</v>
      </c>
      <c r="BC1039">
        <v>0</v>
      </c>
      <c r="BO1039">
        <v>0</v>
      </c>
      <c r="BP1039">
        <v>0</v>
      </c>
      <c r="BQ1039">
        <v>0</v>
      </c>
      <c r="BR1039">
        <v>0</v>
      </c>
      <c r="BS1039">
        <v>0</v>
      </c>
      <c r="BT1039">
        <v>0</v>
      </c>
      <c r="BU1039">
        <v>0</v>
      </c>
      <c r="BV1039">
        <v>0</v>
      </c>
      <c r="BW1039">
        <v>0</v>
      </c>
      <c r="BX1039">
        <v>0</v>
      </c>
      <c r="BY1039">
        <v>0</v>
      </c>
      <c r="BZ1039">
        <v>0</v>
      </c>
      <c r="CA1039">
        <v>0</v>
      </c>
      <c r="CB1039">
        <v>0</v>
      </c>
      <c r="CC1039">
        <v>0</v>
      </c>
      <c r="CD1039">
        <v>0</v>
      </c>
      <c r="CE1039">
        <v>1</v>
      </c>
      <c r="CF1039">
        <v>0</v>
      </c>
      <c r="CG1039">
        <v>0</v>
      </c>
      <c r="CH1039">
        <v>0</v>
      </c>
      <c r="CI1039">
        <v>0</v>
      </c>
      <c r="CJ1039">
        <v>0</v>
      </c>
      <c r="CK1039">
        <v>0</v>
      </c>
      <c r="CL1039">
        <v>0</v>
      </c>
      <c r="CM1039">
        <v>0</v>
      </c>
      <c r="CN1039">
        <v>0</v>
      </c>
      <c r="CO1039">
        <v>0</v>
      </c>
      <c r="CP1039">
        <v>0</v>
      </c>
      <c r="CQ1039">
        <v>0</v>
      </c>
    </row>
    <row r="1040" spans="1:95" hidden="1">
      <c r="A1040" t="s">
        <v>7740</v>
      </c>
      <c r="B1040" t="s">
        <v>904</v>
      </c>
      <c r="C1040" t="s">
        <v>904</v>
      </c>
      <c r="D1040" t="s">
        <v>1897</v>
      </c>
      <c r="E1040" t="s">
        <v>146</v>
      </c>
      <c r="F1040" t="s">
        <v>7741</v>
      </c>
      <c r="G1040">
        <v>6000</v>
      </c>
      <c r="H1040">
        <v>0.53</v>
      </c>
      <c r="I1040">
        <f t="shared" si="16"/>
        <v>3180</v>
      </c>
      <c r="J1040">
        <v>39.052482699999999</v>
      </c>
      <c r="K1040">
        <v>-28.01</v>
      </c>
      <c r="M1040" t="s">
        <v>7742</v>
      </c>
      <c r="O1040" t="s">
        <v>624</v>
      </c>
      <c r="P1040" t="s">
        <v>7743</v>
      </c>
      <c r="R1040" t="s">
        <v>626</v>
      </c>
      <c r="S1040" t="s">
        <v>7744</v>
      </c>
      <c r="T1040" t="s">
        <v>645</v>
      </c>
      <c r="U1040" t="s">
        <v>1220</v>
      </c>
      <c r="V1040" t="s">
        <v>1750</v>
      </c>
      <c r="X1040" t="s">
        <v>1007</v>
      </c>
      <c r="Y1040" t="s">
        <v>7745</v>
      </c>
      <c r="Z1040" t="s">
        <v>599</v>
      </c>
      <c r="AA1040" t="s">
        <v>518</v>
      </c>
      <c r="AB1040" t="s">
        <v>7746</v>
      </c>
      <c r="AC1040" t="s">
        <v>95</v>
      </c>
      <c r="AD1040" t="s">
        <v>7747</v>
      </c>
      <c r="AE1040">
        <v>50</v>
      </c>
      <c r="AF1040" t="s">
        <v>6385</v>
      </c>
      <c r="AG1040">
        <v>49</v>
      </c>
      <c r="AH1040" t="s">
        <v>7748</v>
      </c>
      <c r="AJ1040" t="s">
        <v>7748</v>
      </c>
      <c r="AK1040" t="s">
        <v>7749</v>
      </c>
      <c r="AL1040" t="s">
        <v>7750</v>
      </c>
      <c r="AM1040" t="s">
        <v>5277</v>
      </c>
      <c r="AP1040" t="s">
        <v>7751</v>
      </c>
      <c r="AQ1040">
        <v>20</v>
      </c>
      <c r="AR1040" t="s">
        <v>7752</v>
      </c>
      <c r="AS1040">
        <v>0</v>
      </c>
      <c r="AT1040">
        <v>0</v>
      </c>
      <c r="AW1040">
        <v>0</v>
      </c>
      <c r="AZ1040">
        <v>0</v>
      </c>
      <c r="BC1040">
        <v>0</v>
      </c>
      <c r="BO1040">
        <v>0</v>
      </c>
      <c r="BP1040">
        <v>0</v>
      </c>
      <c r="BQ1040">
        <v>1</v>
      </c>
      <c r="BR1040">
        <v>1</v>
      </c>
      <c r="BS1040">
        <v>0</v>
      </c>
      <c r="BT1040">
        <v>0</v>
      </c>
      <c r="BU1040">
        <v>0</v>
      </c>
      <c r="BV1040">
        <v>1</v>
      </c>
      <c r="BW1040">
        <v>0</v>
      </c>
      <c r="BX1040">
        <v>0</v>
      </c>
      <c r="BY1040">
        <v>0</v>
      </c>
      <c r="BZ1040">
        <v>0</v>
      </c>
      <c r="CA1040">
        <v>0</v>
      </c>
      <c r="CB1040">
        <v>0</v>
      </c>
      <c r="CC1040">
        <v>0</v>
      </c>
      <c r="CD1040">
        <v>0</v>
      </c>
      <c r="CE1040">
        <v>1</v>
      </c>
      <c r="CF1040">
        <v>0</v>
      </c>
      <c r="CG1040">
        <v>1</v>
      </c>
      <c r="CH1040">
        <v>0</v>
      </c>
      <c r="CI1040">
        <v>0</v>
      </c>
      <c r="CJ1040">
        <v>0</v>
      </c>
      <c r="CK1040">
        <v>0</v>
      </c>
      <c r="CL1040">
        <v>0</v>
      </c>
      <c r="CM1040">
        <v>0</v>
      </c>
      <c r="CN1040">
        <v>0</v>
      </c>
      <c r="CO1040">
        <v>0</v>
      </c>
      <c r="CP1040">
        <v>0</v>
      </c>
      <c r="CQ1040">
        <v>0</v>
      </c>
    </row>
    <row r="1041" spans="1:95" hidden="1">
      <c r="A1041" t="s">
        <v>7753</v>
      </c>
      <c r="B1041" t="s">
        <v>904</v>
      </c>
      <c r="C1041" t="s">
        <v>1022</v>
      </c>
      <c r="D1041" t="s">
        <v>1349</v>
      </c>
      <c r="E1041" t="s">
        <v>146</v>
      </c>
      <c r="F1041" t="s">
        <v>7754</v>
      </c>
      <c r="G1041">
        <v>1500</v>
      </c>
      <c r="H1041">
        <v>1</v>
      </c>
      <c r="I1041">
        <f t="shared" si="16"/>
        <v>1500</v>
      </c>
      <c r="J1041">
        <v>45.415664100000001</v>
      </c>
      <c r="K1041">
        <v>141.66999999999999</v>
      </c>
      <c r="M1041" t="s">
        <v>2610</v>
      </c>
      <c r="O1041" t="s">
        <v>7755</v>
      </c>
      <c r="P1041" t="s">
        <v>7756</v>
      </c>
      <c r="R1041" t="s">
        <v>724</v>
      </c>
      <c r="S1041" t="s">
        <v>7757</v>
      </c>
      <c r="U1041" t="s">
        <v>3308</v>
      </c>
      <c r="X1041" t="s">
        <v>1007</v>
      </c>
      <c r="Y1041" t="s">
        <v>2782</v>
      </c>
      <c r="Z1041" t="s">
        <v>92</v>
      </c>
      <c r="AA1041" t="s">
        <v>93</v>
      </c>
      <c r="AB1041" t="s">
        <v>6888</v>
      </c>
      <c r="AC1041" t="s">
        <v>95</v>
      </c>
      <c r="AD1041" t="s">
        <v>7758</v>
      </c>
      <c r="AE1041">
        <v>0</v>
      </c>
      <c r="AH1041" t="s">
        <v>1967</v>
      </c>
      <c r="AI1041" t="s">
        <v>7759</v>
      </c>
      <c r="AQ1041">
        <v>0</v>
      </c>
      <c r="AS1041">
        <v>0</v>
      </c>
      <c r="AT1041">
        <v>0</v>
      </c>
      <c r="AW1041">
        <v>0</v>
      </c>
      <c r="AZ1041">
        <v>0</v>
      </c>
      <c r="BC1041">
        <v>0</v>
      </c>
      <c r="BO1041">
        <v>0</v>
      </c>
      <c r="BP1041">
        <v>0</v>
      </c>
      <c r="BQ1041">
        <v>0</v>
      </c>
      <c r="BR1041">
        <v>0</v>
      </c>
      <c r="BS1041">
        <v>0</v>
      </c>
      <c r="BT1041">
        <v>0</v>
      </c>
      <c r="BU1041">
        <v>1</v>
      </c>
      <c r="BV1041">
        <v>1</v>
      </c>
      <c r="BW1041">
        <v>0</v>
      </c>
      <c r="BX1041">
        <v>0</v>
      </c>
      <c r="BY1041">
        <v>1</v>
      </c>
      <c r="BZ1041">
        <v>0</v>
      </c>
      <c r="CA1041">
        <v>0</v>
      </c>
      <c r="CB1041">
        <v>0</v>
      </c>
      <c r="CC1041">
        <v>0</v>
      </c>
      <c r="CD1041">
        <v>0</v>
      </c>
      <c r="CE1041">
        <v>0</v>
      </c>
      <c r="CF1041">
        <v>0</v>
      </c>
      <c r="CG1041">
        <v>0</v>
      </c>
      <c r="CH1041">
        <v>0</v>
      </c>
      <c r="CI1041">
        <v>0</v>
      </c>
      <c r="CJ1041">
        <v>0</v>
      </c>
      <c r="CK1041">
        <v>0</v>
      </c>
      <c r="CL1041">
        <v>0</v>
      </c>
      <c r="CM1041">
        <v>0</v>
      </c>
      <c r="CN1041">
        <v>0</v>
      </c>
      <c r="CO1041">
        <v>0</v>
      </c>
      <c r="CP1041">
        <v>0</v>
      </c>
      <c r="CQ1041">
        <v>0</v>
      </c>
    </row>
    <row r="1042" spans="1:95" hidden="1">
      <c r="A1042" t="s">
        <v>7760</v>
      </c>
      <c r="B1042" t="s">
        <v>904</v>
      </c>
      <c r="C1042" t="s">
        <v>826</v>
      </c>
      <c r="D1042" t="s">
        <v>826</v>
      </c>
      <c r="E1042" t="s">
        <v>146</v>
      </c>
      <c r="F1042" t="s">
        <v>7761</v>
      </c>
      <c r="G1042">
        <v>1000</v>
      </c>
      <c r="H1042">
        <v>0.5</v>
      </c>
      <c r="I1042">
        <f t="shared" si="16"/>
        <v>500</v>
      </c>
      <c r="J1042">
        <v>41.5922026</v>
      </c>
      <c r="K1042">
        <v>14.32</v>
      </c>
      <c r="M1042" t="s">
        <v>672</v>
      </c>
      <c r="O1042" t="s">
        <v>7762</v>
      </c>
      <c r="P1042" t="s">
        <v>7763</v>
      </c>
      <c r="R1042" t="s">
        <v>1803</v>
      </c>
      <c r="S1042" t="s">
        <v>7764</v>
      </c>
      <c r="T1042" t="s">
        <v>7765</v>
      </c>
      <c r="U1042" t="s">
        <v>7766</v>
      </c>
      <c r="X1042" t="s">
        <v>1007</v>
      </c>
      <c r="Y1042" t="s">
        <v>1806</v>
      </c>
      <c r="Z1042" t="s">
        <v>92</v>
      </c>
      <c r="AA1042" t="s">
        <v>164</v>
      </c>
      <c r="AB1042" t="s">
        <v>7767</v>
      </c>
      <c r="AC1042" t="s">
        <v>112</v>
      </c>
      <c r="AD1042" t="s">
        <v>7710</v>
      </c>
      <c r="AE1042">
        <v>100</v>
      </c>
      <c r="AH1042" t="s">
        <v>7768</v>
      </c>
      <c r="AI1042" t="s">
        <v>2406</v>
      </c>
      <c r="AJ1042" t="s">
        <v>2406</v>
      </c>
      <c r="AQ1042">
        <v>0</v>
      </c>
      <c r="AS1042">
        <v>0</v>
      </c>
      <c r="AT1042">
        <v>0</v>
      </c>
      <c r="AW1042">
        <v>0</v>
      </c>
      <c r="AZ1042">
        <v>0</v>
      </c>
      <c r="BC1042">
        <v>0</v>
      </c>
      <c r="BO1042">
        <v>0</v>
      </c>
      <c r="BP1042">
        <v>0</v>
      </c>
      <c r="BQ1042">
        <v>0</v>
      </c>
      <c r="BR1042">
        <v>0</v>
      </c>
      <c r="BS1042">
        <v>0</v>
      </c>
      <c r="BT1042">
        <v>0</v>
      </c>
      <c r="BU1042">
        <v>1</v>
      </c>
      <c r="BV1042">
        <v>1</v>
      </c>
      <c r="BW1042">
        <v>0</v>
      </c>
      <c r="BX1042">
        <v>0</v>
      </c>
      <c r="BY1042">
        <v>0</v>
      </c>
      <c r="BZ1042">
        <v>0</v>
      </c>
      <c r="CA1042">
        <v>0</v>
      </c>
      <c r="CB1042">
        <v>0</v>
      </c>
      <c r="CC1042">
        <v>0</v>
      </c>
      <c r="CD1042">
        <v>0</v>
      </c>
      <c r="CE1042">
        <v>0</v>
      </c>
      <c r="CF1042">
        <v>0</v>
      </c>
      <c r="CG1042">
        <v>0</v>
      </c>
      <c r="CH1042">
        <v>0</v>
      </c>
      <c r="CI1042">
        <v>0</v>
      </c>
      <c r="CJ1042">
        <v>0</v>
      </c>
      <c r="CK1042">
        <v>0</v>
      </c>
      <c r="CL1042">
        <v>0</v>
      </c>
      <c r="CM1042">
        <v>0</v>
      </c>
      <c r="CN1042">
        <v>0</v>
      </c>
      <c r="CO1042">
        <v>0</v>
      </c>
      <c r="CP1042">
        <v>0</v>
      </c>
      <c r="CQ1042">
        <v>0</v>
      </c>
    </row>
    <row r="1043" spans="1:95" hidden="1">
      <c r="A1043" t="s">
        <v>7769</v>
      </c>
      <c r="B1043" t="s">
        <v>904</v>
      </c>
      <c r="C1043" t="s">
        <v>826</v>
      </c>
      <c r="D1043" t="s">
        <v>826</v>
      </c>
      <c r="E1043" t="s">
        <v>146</v>
      </c>
      <c r="F1043" t="s">
        <v>7770</v>
      </c>
      <c r="G1043">
        <v>300</v>
      </c>
      <c r="H1043">
        <v>2</v>
      </c>
      <c r="I1043">
        <f t="shared" si="16"/>
        <v>600</v>
      </c>
      <c r="J1043">
        <v>40.798309699999997</v>
      </c>
      <c r="K1043">
        <v>13.43</v>
      </c>
      <c r="M1043" t="s">
        <v>2610</v>
      </c>
      <c r="O1043" t="s">
        <v>7771</v>
      </c>
      <c r="P1043" t="s">
        <v>7772</v>
      </c>
      <c r="R1043" t="s">
        <v>1803</v>
      </c>
      <c r="S1043" t="s">
        <v>7773</v>
      </c>
      <c r="T1043" t="s">
        <v>4371</v>
      </c>
      <c r="U1043" t="s">
        <v>7774</v>
      </c>
      <c r="X1043" t="s">
        <v>1007</v>
      </c>
      <c r="Y1043" t="s">
        <v>1806</v>
      </c>
      <c r="Z1043" t="s">
        <v>92</v>
      </c>
      <c r="AB1043" t="s">
        <v>7775</v>
      </c>
      <c r="AC1043" t="s">
        <v>112</v>
      </c>
      <c r="AD1043" t="s">
        <v>7776</v>
      </c>
      <c r="AE1043">
        <v>100</v>
      </c>
      <c r="AH1043" t="s">
        <v>1985</v>
      </c>
      <c r="AI1043" t="s">
        <v>2406</v>
      </c>
      <c r="AJ1043" t="s">
        <v>2406</v>
      </c>
      <c r="AL1043" t="s">
        <v>2406</v>
      </c>
      <c r="AQ1043">
        <v>0</v>
      </c>
      <c r="AS1043">
        <v>0</v>
      </c>
      <c r="AT1043">
        <v>0</v>
      </c>
      <c r="AW1043">
        <v>0</v>
      </c>
      <c r="AZ1043">
        <v>0</v>
      </c>
      <c r="BC1043">
        <v>0</v>
      </c>
      <c r="BO1043">
        <v>0</v>
      </c>
      <c r="BP1043">
        <v>0</v>
      </c>
      <c r="BQ1043">
        <v>0</v>
      </c>
      <c r="BR1043">
        <v>0</v>
      </c>
      <c r="BS1043">
        <v>0</v>
      </c>
      <c r="BT1043">
        <v>0</v>
      </c>
      <c r="BU1043">
        <v>1</v>
      </c>
      <c r="BV1043">
        <v>1</v>
      </c>
      <c r="BW1043">
        <v>0</v>
      </c>
      <c r="BX1043">
        <v>0</v>
      </c>
      <c r="BY1043">
        <v>1</v>
      </c>
      <c r="BZ1043">
        <v>0</v>
      </c>
      <c r="CA1043">
        <v>0</v>
      </c>
      <c r="CB1043">
        <v>0</v>
      </c>
      <c r="CC1043">
        <v>0</v>
      </c>
      <c r="CD1043">
        <v>0</v>
      </c>
      <c r="CE1043">
        <v>0</v>
      </c>
      <c r="CF1043">
        <v>0</v>
      </c>
      <c r="CG1043">
        <v>0</v>
      </c>
      <c r="CH1043">
        <v>0</v>
      </c>
      <c r="CI1043">
        <v>0</v>
      </c>
      <c r="CJ1043">
        <v>0</v>
      </c>
      <c r="CK1043">
        <v>0</v>
      </c>
      <c r="CL1043">
        <v>0</v>
      </c>
      <c r="CM1043">
        <v>0</v>
      </c>
      <c r="CN1043">
        <v>0</v>
      </c>
      <c r="CO1043">
        <v>0</v>
      </c>
      <c r="CP1043">
        <v>0</v>
      </c>
      <c r="CQ1043">
        <v>0</v>
      </c>
    </row>
    <row r="1044" spans="1:95" hidden="1">
      <c r="A1044" t="s">
        <v>7777</v>
      </c>
      <c r="B1044" t="s">
        <v>904</v>
      </c>
      <c r="C1044" t="s">
        <v>1331</v>
      </c>
      <c r="D1044" t="s">
        <v>1331</v>
      </c>
      <c r="E1044" t="s">
        <v>146</v>
      </c>
      <c r="F1044" t="s">
        <v>7778</v>
      </c>
      <c r="G1044">
        <v>4000</v>
      </c>
      <c r="H1044">
        <v>5</v>
      </c>
      <c r="I1044">
        <f t="shared" si="16"/>
        <v>20000</v>
      </c>
      <c r="J1044">
        <v>28.662978500000001</v>
      </c>
      <c r="K1044">
        <v>-17.79</v>
      </c>
      <c r="M1044" t="s">
        <v>116</v>
      </c>
      <c r="N1044" t="s">
        <v>7779</v>
      </c>
      <c r="O1044" t="s">
        <v>7780</v>
      </c>
      <c r="P1044" t="s">
        <v>606</v>
      </c>
      <c r="R1044" t="s">
        <v>607</v>
      </c>
      <c r="S1044" t="s">
        <v>7781</v>
      </c>
      <c r="T1044" t="s">
        <v>7782</v>
      </c>
      <c r="U1044" t="s">
        <v>7783</v>
      </c>
      <c r="X1044" t="s">
        <v>1007</v>
      </c>
      <c r="Y1044" t="s">
        <v>611</v>
      </c>
      <c r="Z1044" t="s">
        <v>92</v>
      </c>
      <c r="AB1044" t="s">
        <v>7784</v>
      </c>
      <c r="AC1044" t="s">
        <v>112</v>
      </c>
      <c r="AD1044" t="s">
        <v>611</v>
      </c>
      <c r="AE1044">
        <v>0</v>
      </c>
      <c r="AH1044" t="s">
        <v>7785</v>
      </c>
      <c r="AI1044" t="s">
        <v>2036</v>
      </c>
      <c r="AJ1044" t="s">
        <v>2036</v>
      </c>
      <c r="AL1044" t="s">
        <v>2036</v>
      </c>
      <c r="AQ1044">
        <v>0</v>
      </c>
      <c r="AS1044">
        <v>0</v>
      </c>
      <c r="AT1044">
        <v>0</v>
      </c>
      <c r="AW1044">
        <v>0</v>
      </c>
      <c r="AZ1044">
        <v>0</v>
      </c>
      <c r="BC1044">
        <v>0</v>
      </c>
      <c r="BO1044">
        <v>0</v>
      </c>
      <c r="BP1044">
        <v>0</v>
      </c>
      <c r="BQ1044">
        <v>0</v>
      </c>
      <c r="BR1044">
        <v>0</v>
      </c>
      <c r="BS1044">
        <v>0</v>
      </c>
      <c r="BT1044">
        <v>0</v>
      </c>
      <c r="BU1044">
        <v>0</v>
      </c>
      <c r="BV1044">
        <v>0</v>
      </c>
      <c r="BW1044">
        <v>0</v>
      </c>
      <c r="BX1044">
        <v>0</v>
      </c>
      <c r="BY1044">
        <v>1</v>
      </c>
      <c r="BZ1044">
        <v>0</v>
      </c>
      <c r="CA1044">
        <v>0</v>
      </c>
      <c r="CB1044">
        <v>0</v>
      </c>
      <c r="CC1044">
        <v>0</v>
      </c>
      <c r="CD1044">
        <v>0</v>
      </c>
      <c r="CE1044">
        <v>0</v>
      </c>
      <c r="CF1044">
        <v>0</v>
      </c>
      <c r="CG1044">
        <v>0</v>
      </c>
      <c r="CH1044">
        <v>0</v>
      </c>
      <c r="CI1044">
        <v>0</v>
      </c>
      <c r="CJ1044">
        <v>0</v>
      </c>
      <c r="CK1044">
        <v>0</v>
      </c>
      <c r="CL1044">
        <v>0</v>
      </c>
      <c r="CM1044">
        <v>0</v>
      </c>
      <c r="CN1044">
        <v>0</v>
      </c>
      <c r="CO1044">
        <v>0</v>
      </c>
      <c r="CP1044">
        <v>0</v>
      </c>
      <c r="CQ1044">
        <v>0</v>
      </c>
    </row>
    <row r="1045" spans="1:95" hidden="1">
      <c r="A1045" t="s">
        <v>7786</v>
      </c>
      <c r="B1045" t="s">
        <v>999</v>
      </c>
      <c r="C1045" t="s">
        <v>5300</v>
      </c>
      <c r="D1045" t="s">
        <v>5300</v>
      </c>
      <c r="E1045" t="s">
        <v>210</v>
      </c>
      <c r="F1045" t="s">
        <v>7787</v>
      </c>
      <c r="G1045">
        <v>150000</v>
      </c>
      <c r="H1045">
        <v>8</v>
      </c>
      <c r="I1045">
        <f t="shared" si="16"/>
        <v>1200000</v>
      </c>
      <c r="J1045">
        <v>34.072968000000003</v>
      </c>
      <c r="K1045">
        <v>-114.81</v>
      </c>
      <c r="M1045" t="s">
        <v>679</v>
      </c>
      <c r="O1045" t="s">
        <v>7788</v>
      </c>
      <c r="P1045" t="s">
        <v>214</v>
      </c>
      <c r="R1045" t="s">
        <v>107</v>
      </c>
      <c r="S1045" t="s">
        <v>7789</v>
      </c>
      <c r="V1045" t="s">
        <v>528</v>
      </c>
      <c r="X1045" t="s">
        <v>218</v>
      </c>
      <c r="Y1045" t="s">
        <v>322</v>
      </c>
      <c r="Z1045" t="s">
        <v>92</v>
      </c>
      <c r="AA1045" t="s">
        <v>93</v>
      </c>
      <c r="AB1045" t="s">
        <v>7790</v>
      </c>
      <c r="AC1045" t="s">
        <v>95</v>
      </c>
      <c r="AD1045" t="s">
        <v>7791</v>
      </c>
      <c r="AE1045">
        <v>100</v>
      </c>
      <c r="AH1045" t="s">
        <v>5310</v>
      </c>
      <c r="AL1045" t="s">
        <v>7792</v>
      </c>
      <c r="AQ1045">
        <v>30</v>
      </c>
      <c r="AS1045">
        <v>750000000</v>
      </c>
      <c r="AT1045">
        <v>0</v>
      </c>
      <c r="AW1045">
        <v>0</v>
      </c>
      <c r="AZ1045">
        <v>0</v>
      </c>
      <c r="BC1045">
        <v>0</v>
      </c>
      <c r="BO1045">
        <v>0</v>
      </c>
      <c r="BP1045">
        <v>0</v>
      </c>
      <c r="BQ1045">
        <v>0</v>
      </c>
      <c r="BR1045">
        <v>0</v>
      </c>
      <c r="BS1045">
        <v>0</v>
      </c>
      <c r="BT1045">
        <v>0</v>
      </c>
      <c r="BU1045">
        <v>0</v>
      </c>
      <c r="BV1045">
        <v>0</v>
      </c>
      <c r="BW1045">
        <v>0</v>
      </c>
      <c r="BX1045">
        <v>0</v>
      </c>
      <c r="BY1045">
        <v>0</v>
      </c>
      <c r="BZ1045">
        <v>0</v>
      </c>
      <c r="CA1045">
        <v>0</v>
      </c>
      <c r="CB1045">
        <v>0</v>
      </c>
      <c r="CC1045">
        <v>0</v>
      </c>
      <c r="CD1045">
        <v>0</v>
      </c>
      <c r="CE1045">
        <v>0</v>
      </c>
      <c r="CF1045">
        <v>0</v>
      </c>
      <c r="CG1045">
        <v>1</v>
      </c>
      <c r="CH1045">
        <v>1</v>
      </c>
      <c r="CI1045">
        <v>0</v>
      </c>
      <c r="CJ1045">
        <v>0</v>
      </c>
      <c r="CK1045">
        <v>0</v>
      </c>
      <c r="CL1045">
        <v>0</v>
      </c>
      <c r="CM1045">
        <v>0</v>
      </c>
      <c r="CN1045">
        <v>0</v>
      </c>
      <c r="CO1045">
        <v>0</v>
      </c>
      <c r="CP1045">
        <v>0</v>
      </c>
      <c r="CQ1045">
        <v>0</v>
      </c>
    </row>
    <row r="1046" spans="1:95" hidden="1">
      <c r="A1046" t="s">
        <v>7793</v>
      </c>
      <c r="B1046" t="s">
        <v>999</v>
      </c>
      <c r="C1046" t="s">
        <v>999</v>
      </c>
      <c r="D1046" t="s">
        <v>999</v>
      </c>
      <c r="E1046" t="s">
        <v>146</v>
      </c>
      <c r="F1046" t="s">
        <v>7794</v>
      </c>
      <c r="G1046">
        <v>64000</v>
      </c>
      <c r="H1046">
        <v>0.5</v>
      </c>
      <c r="I1046">
        <f t="shared" si="16"/>
        <v>32000</v>
      </c>
      <c r="J1046">
        <v>35.800172000000003</v>
      </c>
      <c r="K1046">
        <v>-114.98</v>
      </c>
      <c r="M1046" t="s">
        <v>679</v>
      </c>
      <c r="O1046" t="s">
        <v>7795</v>
      </c>
      <c r="P1046" t="s">
        <v>838</v>
      </c>
      <c r="R1046" t="s">
        <v>107</v>
      </c>
      <c r="S1046" t="s">
        <v>7796</v>
      </c>
      <c r="U1046" t="s">
        <v>7797</v>
      </c>
      <c r="V1046" t="s">
        <v>7798</v>
      </c>
      <c r="X1046" t="s">
        <v>1007</v>
      </c>
      <c r="AC1046" t="s">
        <v>95</v>
      </c>
      <c r="AD1046" t="s">
        <v>7799</v>
      </c>
      <c r="AE1046">
        <v>100</v>
      </c>
      <c r="AL1046" t="s">
        <v>7800</v>
      </c>
      <c r="AM1046" t="s">
        <v>7801</v>
      </c>
      <c r="AQ1046">
        <v>0</v>
      </c>
      <c r="AS1046">
        <v>0</v>
      </c>
      <c r="AT1046">
        <v>0</v>
      </c>
      <c r="AU1046" t="s">
        <v>7802</v>
      </c>
      <c r="AV1046" t="s">
        <v>7803</v>
      </c>
      <c r="AW1046">
        <v>0</v>
      </c>
      <c r="AZ1046">
        <v>0</v>
      </c>
      <c r="BC1046">
        <v>0</v>
      </c>
      <c r="BO1046">
        <v>0</v>
      </c>
      <c r="BP1046">
        <v>0</v>
      </c>
      <c r="BQ1046">
        <v>0</v>
      </c>
      <c r="BR1046">
        <v>0</v>
      </c>
      <c r="BS1046">
        <v>0</v>
      </c>
      <c r="BT1046">
        <v>0</v>
      </c>
      <c r="BU1046">
        <v>0</v>
      </c>
      <c r="BV1046">
        <v>0</v>
      </c>
      <c r="BW1046">
        <v>0</v>
      </c>
      <c r="BX1046">
        <v>0</v>
      </c>
      <c r="BY1046">
        <v>0</v>
      </c>
      <c r="BZ1046">
        <v>0</v>
      </c>
      <c r="CA1046">
        <v>0</v>
      </c>
      <c r="CB1046">
        <v>0</v>
      </c>
      <c r="CC1046">
        <v>0</v>
      </c>
      <c r="CD1046">
        <v>0</v>
      </c>
      <c r="CE1046">
        <v>0</v>
      </c>
      <c r="CF1046">
        <v>0</v>
      </c>
      <c r="CG1046">
        <v>1</v>
      </c>
      <c r="CH1046">
        <v>1</v>
      </c>
      <c r="CI1046">
        <v>0</v>
      </c>
      <c r="CJ1046">
        <v>0</v>
      </c>
      <c r="CK1046">
        <v>0</v>
      </c>
      <c r="CL1046">
        <v>0</v>
      </c>
      <c r="CM1046">
        <v>0</v>
      </c>
      <c r="CN1046">
        <v>0</v>
      </c>
      <c r="CO1046">
        <v>0</v>
      </c>
      <c r="CP1046">
        <v>0</v>
      </c>
      <c r="CQ1046">
        <v>0</v>
      </c>
    </row>
    <row r="1047" spans="1:95" hidden="1">
      <c r="A1047" t="s">
        <v>7804</v>
      </c>
      <c r="B1047" t="s">
        <v>999</v>
      </c>
      <c r="C1047" t="s">
        <v>5300</v>
      </c>
      <c r="D1047" t="s">
        <v>5300</v>
      </c>
      <c r="E1047" t="s">
        <v>146</v>
      </c>
      <c r="F1047" t="s">
        <v>7805</v>
      </c>
      <c r="G1047">
        <v>30000</v>
      </c>
      <c r="H1047">
        <v>0.5</v>
      </c>
      <c r="I1047">
        <f t="shared" si="16"/>
        <v>15000</v>
      </c>
      <c r="J1047">
        <v>38.283085999999997</v>
      </c>
      <c r="K1047">
        <v>-1.6</v>
      </c>
      <c r="M1047" t="s">
        <v>1920</v>
      </c>
      <c r="O1047" t="s">
        <v>7806</v>
      </c>
      <c r="P1047" t="s">
        <v>7807</v>
      </c>
      <c r="R1047" t="s">
        <v>607</v>
      </c>
      <c r="S1047" t="s">
        <v>7808</v>
      </c>
      <c r="U1047" t="s">
        <v>7809</v>
      </c>
      <c r="V1047" t="s">
        <v>7810</v>
      </c>
      <c r="X1047" t="s">
        <v>1007</v>
      </c>
      <c r="AC1047" t="s">
        <v>95</v>
      </c>
      <c r="AD1047" t="s">
        <v>7811</v>
      </c>
      <c r="AE1047">
        <v>51</v>
      </c>
      <c r="AF1047" t="s">
        <v>7812</v>
      </c>
      <c r="AG1047">
        <v>15</v>
      </c>
      <c r="AH1047" t="s">
        <v>7813</v>
      </c>
      <c r="AL1047" t="s">
        <v>7814</v>
      </c>
      <c r="AM1047" t="s">
        <v>7815</v>
      </c>
      <c r="AQ1047">
        <v>0</v>
      </c>
      <c r="AS1047">
        <v>0</v>
      </c>
      <c r="AT1047">
        <v>0</v>
      </c>
      <c r="AW1047">
        <v>0</v>
      </c>
      <c r="AZ1047">
        <v>0</v>
      </c>
      <c r="BC1047">
        <v>0</v>
      </c>
      <c r="BO1047">
        <v>0</v>
      </c>
      <c r="BP1047">
        <v>0</v>
      </c>
      <c r="BQ1047">
        <v>0</v>
      </c>
      <c r="BR1047">
        <v>0</v>
      </c>
      <c r="BS1047">
        <v>0</v>
      </c>
      <c r="BT1047">
        <v>0</v>
      </c>
      <c r="BU1047">
        <v>0</v>
      </c>
      <c r="BV1047">
        <v>0</v>
      </c>
      <c r="BW1047">
        <v>0</v>
      </c>
      <c r="BX1047">
        <v>0</v>
      </c>
      <c r="BY1047">
        <v>0</v>
      </c>
      <c r="BZ1047">
        <v>0</v>
      </c>
      <c r="CA1047">
        <v>0</v>
      </c>
      <c r="CB1047">
        <v>0</v>
      </c>
      <c r="CC1047">
        <v>0</v>
      </c>
      <c r="CD1047">
        <v>0</v>
      </c>
      <c r="CE1047">
        <v>1</v>
      </c>
      <c r="CF1047">
        <v>0</v>
      </c>
      <c r="CG1047">
        <v>1</v>
      </c>
      <c r="CH1047">
        <v>0</v>
      </c>
      <c r="CI1047">
        <v>0</v>
      </c>
      <c r="CJ1047">
        <v>0</v>
      </c>
      <c r="CK1047">
        <v>0</v>
      </c>
      <c r="CL1047">
        <v>0</v>
      </c>
      <c r="CM1047">
        <v>0</v>
      </c>
      <c r="CN1047">
        <v>0</v>
      </c>
      <c r="CO1047">
        <v>0</v>
      </c>
      <c r="CP1047">
        <v>0</v>
      </c>
      <c r="CQ1047">
        <v>0</v>
      </c>
    </row>
    <row r="1048" spans="1:95" hidden="1">
      <c r="A1048" t="s">
        <v>7816</v>
      </c>
      <c r="B1048" t="s">
        <v>999</v>
      </c>
      <c r="C1048" t="s">
        <v>5300</v>
      </c>
      <c r="D1048" t="s">
        <v>5300</v>
      </c>
      <c r="E1048" t="s">
        <v>146</v>
      </c>
      <c r="F1048" t="s">
        <v>7817</v>
      </c>
      <c r="G1048">
        <v>1400</v>
      </c>
      <c r="H1048">
        <v>0.5</v>
      </c>
      <c r="I1048">
        <f t="shared" si="16"/>
        <v>700</v>
      </c>
      <c r="J1048">
        <v>38.283085999999997</v>
      </c>
      <c r="K1048">
        <v>-1.6</v>
      </c>
      <c r="M1048" t="s">
        <v>679</v>
      </c>
      <c r="O1048" t="s">
        <v>7806</v>
      </c>
      <c r="P1048" t="s">
        <v>7807</v>
      </c>
      <c r="R1048" t="s">
        <v>607</v>
      </c>
      <c r="S1048" t="s">
        <v>7818</v>
      </c>
      <c r="T1048" t="s">
        <v>7300</v>
      </c>
      <c r="U1048" t="s">
        <v>7819</v>
      </c>
      <c r="V1048" t="s">
        <v>7820</v>
      </c>
      <c r="X1048" t="s">
        <v>1007</v>
      </c>
      <c r="Y1048" t="s">
        <v>7821</v>
      </c>
      <c r="Z1048" t="s">
        <v>92</v>
      </c>
      <c r="AC1048" t="s">
        <v>95</v>
      </c>
      <c r="AD1048" t="s">
        <v>7822</v>
      </c>
      <c r="AE1048">
        <v>100</v>
      </c>
      <c r="AL1048" t="s">
        <v>7823</v>
      </c>
      <c r="AM1048" t="s">
        <v>7824</v>
      </c>
      <c r="AQ1048">
        <v>0</v>
      </c>
      <c r="AS1048">
        <v>0</v>
      </c>
      <c r="AT1048">
        <v>0</v>
      </c>
      <c r="AW1048">
        <v>0</v>
      </c>
      <c r="AZ1048">
        <v>0</v>
      </c>
      <c r="BC1048">
        <v>0</v>
      </c>
      <c r="BO1048">
        <v>0</v>
      </c>
      <c r="BP1048">
        <v>0</v>
      </c>
      <c r="BQ1048">
        <v>0</v>
      </c>
      <c r="BR1048">
        <v>0</v>
      </c>
      <c r="BS1048">
        <v>0</v>
      </c>
      <c r="BT1048">
        <v>0</v>
      </c>
      <c r="BU1048">
        <v>0</v>
      </c>
      <c r="BV1048">
        <v>0</v>
      </c>
      <c r="BW1048">
        <v>0</v>
      </c>
      <c r="BX1048">
        <v>0</v>
      </c>
      <c r="BY1048">
        <v>0</v>
      </c>
      <c r="BZ1048">
        <v>0</v>
      </c>
      <c r="CA1048">
        <v>0</v>
      </c>
      <c r="CB1048">
        <v>0</v>
      </c>
      <c r="CC1048">
        <v>0</v>
      </c>
      <c r="CD1048">
        <v>0</v>
      </c>
      <c r="CE1048">
        <v>0</v>
      </c>
      <c r="CF1048">
        <v>0</v>
      </c>
      <c r="CG1048">
        <v>1</v>
      </c>
      <c r="CH1048">
        <v>1</v>
      </c>
      <c r="CI1048">
        <v>0</v>
      </c>
      <c r="CJ1048">
        <v>0</v>
      </c>
      <c r="CK1048">
        <v>0</v>
      </c>
      <c r="CL1048">
        <v>0</v>
      </c>
      <c r="CM1048">
        <v>0</v>
      </c>
      <c r="CN1048">
        <v>0</v>
      </c>
      <c r="CO1048">
        <v>0</v>
      </c>
      <c r="CP1048">
        <v>0</v>
      </c>
      <c r="CQ1048">
        <v>0</v>
      </c>
    </row>
    <row r="1049" spans="1:95" hidden="1">
      <c r="A1049" t="s">
        <v>7825</v>
      </c>
      <c r="B1049" t="s">
        <v>999</v>
      </c>
      <c r="C1049" t="s">
        <v>2502</v>
      </c>
      <c r="D1049" t="s">
        <v>2502</v>
      </c>
      <c r="E1049" t="s">
        <v>146</v>
      </c>
      <c r="F1049" t="s">
        <v>7826</v>
      </c>
      <c r="G1049">
        <v>20000</v>
      </c>
      <c r="H1049">
        <v>1</v>
      </c>
      <c r="I1049">
        <f t="shared" si="16"/>
        <v>20000</v>
      </c>
      <c r="J1049">
        <v>37.386040000000001</v>
      </c>
      <c r="K1049">
        <v>-6.2</v>
      </c>
      <c r="M1049" t="s">
        <v>679</v>
      </c>
      <c r="O1049" t="s">
        <v>7625</v>
      </c>
      <c r="P1049" t="s">
        <v>6000</v>
      </c>
      <c r="R1049" t="s">
        <v>607</v>
      </c>
      <c r="S1049" t="s">
        <v>7827</v>
      </c>
      <c r="T1049" t="s">
        <v>7828</v>
      </c>
      <c r="U1049" t="s">
        <v>7829</v>
      </c>
      <c r="X1049" t="s">
        <v>1007</v>
      </c>
      <c r="Y1049" t="s">
        <v>7628</v>
      </c>
      <c r="Z1049" t="s">
        <v>92</v>
      </c>
      <c r="AA1049" t="s">
        <v>93</v>
      </c>
      <c r="AB1049" t="s">
        <v>7293</v>
      </c>
      <c r="AC1049" t="s">
        <v>95</v>
      </c>
      <c r="AD1049" t="s">
        <v>6524</v>
      </c>
      <c r="AE1049">
        <v>100</v>
      </c>
      <c r="AH1049" t="s">
        <v>6524</v>
      </c>
      <c r="AI1049" t="s">
        <v>7830</v>
      </c>
      <c r="AJ1049" t="s">
        <v>7629</v>
      </c>
      <c r="AM1049" t="s">
        <v>7629</v>
      </c>
      <c r="AQ1049">
        <v>0</v>
      </c>
      <c r="AS1049">
        <v>0</v>
      </c>
      <c r="AT1049">
        <v>0</v>
      </c>
      <c r="AW1049">
        <v>0</v>
      </c>
      <c r="AZ1049">
        <v>0</v>
      </c>
      <c r="BC1049">
        <v>0</v>
      </c>
      <c r="BO1049">
        <v>0</v>
      </c>
      <c r="BP1049">
        <v>0</v>
      </c>
      <c r="BQ1049">
        <v>0</v>
      </c>
      <c r="BR1049">
        <v>0</v>
      </c>
      <c r="BS1049">
        <v>0</v>
      </c>
      <c r="BT1049">
        <v>0</v>
      </c>
      <c r="BU1049">
        <v>0</v>
      </c>
      <c r="BV1049">
        <v>0</v>
      </c>
      <c r="BW1049">
        <v>0</v>
      </c>
      <c r="BX1049">
        <v>0</v>
      </c>
      <c r="BY1049">
        <v>0</v>
      </c>
      <c r="BZ1049">
        <v>0</v>
      </c>
      <c r="CA1049">
        <v>0</v>
      </c>
      <c r="CB1049">
        <v>0</v>
      </c>
      <c r="CC1049">
        <v>0</v>
      </c>
      <c r="CD1049">
        <v>0</v>
      </c>
      <c r="CE1049">
        <v>0</v>
      </c>
      <c r="CF1049">
        <v>0</v>
      </c>
      <c r="CG1049">
        <v>1</v>
      </c>
      <c r="CH1049">
        <v>1</v>
      </c>
      <c r="CI1049">
        <v>0</v>
      </c>
      <c r="CJ1049">
        <v>0</v>
      </c>
      <c r="CK1049">
        <v>0</v>
      </c>
      <c r="CL1049">
        <v>0</v>
      </c>
      <c r="CM1049">
        <v>0</v>
      </c>
      <c r="CN1049">
        <v>0</v>
      </c>
      <c r="CO1049">
        <v>0</v>
      </c>
      <c r="CP1049">
        <v>0</v>
      </c>
      <c r="CQ1049">
        <v>0</v>
      </c>
    </row>
    <row r="1050" spans="1:95" hidden="1">
      <c r="A1050" t="s">
        <v>7831</v>
      </c>
      <c r="B1050" t="s">
        <v>985</v>
      </c>
      <c r="C1050" t="s">
        <v>2176</v>
      </c>
      <c r="D1050" t="s">
        <v>2176</v>
      </c>
      <c r="E1050" t="s">
        <v>146</v>
      </c>
      <c r="F1050" t="s">
        <v>7832</v>
      </c>
      <c r="G1050">
        <v>156000</v>
      </c>
      <c r="H1050">
        <v>0</v>
      </c>
      <c r="I1050">
        <f t="shared" si="16"/>
        <v>0</v>
      </c>
      <c r="J1050">
        <v>54.021671300000001</v>
      </c>
      <c r="K1050">
        <v>16.739999999999998</v>
      </c>
      <c r="M1050" t="s">
        <v>2954</v>
      </c>
      <c r="O1050" t="s">
        <v>7833</v>
      </c>
      <c r="P1050" t="s">
        <v>7834</v>
      </c>
      <c r="Q1050" t="s">
        <v>7835</v>
      </c>
      <c r="R1050" t="s">
        <v>2437</v>
      </c>
      <c r="S1050" t="s">
        <v>7836</v>
      </c>
      <c r="U1050" t="s">
        <v>2202</v>
      </c>
      <c r="X1050" t="s">
        <v>1007</v>
      </c>
      <c r="AA1050" t="s">
        <v>93</v>
      </c>
      <c r="AC1050" t="s">
        <v>95</v>
      </c>
      <c r="AD1050" t="s">
        <v>7837</v>
      </c>
      <c r="AE1050">
        <v>0</v>
      </c>
      <c r="AH1050" t="s">
        <v>2441</v>
      </c>
      <c r="AQ1050">
        <v>0</v>
      </c>
      <c r="AS1050">
        <v>0</v>
      </c>
      <c r="AT1050">
        <v>0</v>
      </c>
      <c r="AW1050">
        <v>0</v>
      </c>
      <c r="AZ1050">
        <v>0</v>
      </c>
      <c r="BC1050">
        <v>0</v>
      </c>
      <c r="BO1050">
        <v>0</v>
      </c>
      <c r="BP1050">
        <v>0</v>
      </c>
      <c r="BQ1050">
        <v>0</v>
      </c>
      <c r="BR1050">
        <v>0</v>
      </c>
      <c r="BS1050">
        <v>0</v>
      </c>
      <c r="BT1050">
        <v>0</v>
      </c>
      <c r="BU1050">
        <v>1</v>
      </c>
      <c r="BV1050">
        <v>1</v>
      </c>
      <c r="BW1050">
        <v>0</v>
      </c>
      <c r="BX1050">
        <v>1</v>
      </c>
      <c r="BY1050">
        <v>0</v>
      </c>
      <c r="BZ1050">
        <v>0</v>
      </c>
      <c r="CA1050">
        <v>0</v>
      </c>
      <c r="CB1050">
        <v>0</v>
      </c>
      <c r="CC1050">
        <v>0</v>
      </c>
      <c r="CD1050">
        <v>0</v>
      </c>
      <c r="CE1050">
        <v>0</v>
      </c>
      <c r="CF1050">
        <v>0</v>
      </c>
      <c r="CG1050">
        <v>0</v>
      </c>
      <c r="CH1050">
        <v>0</v>
      </c>
      <c r="CI1050">
        <v>0</v>
      </c>
      <c r="CJ1050">
        <v>0</v>
      </c>
      <c r="CK1050">
        <v>0</v>
      </c>
      <c r="CL1050">
        <v>0</v>
      </c>
      <c r="CM1050">
        <v>0</v>
      </c>
      <c r="CN1050">
        <v>0</v>
      </c>
      <c r="CO1050">
        <v>0</v>
      </c>
      <c r="CP1050">
        <v>0</v>
      </c>
      <c r="CQ1050">
        <v>0</v>
      </c>
    </row>
    <row r="1051" spans="1:95" hidden="1">
      <c r="A1051" t="s">
        <v>7838</v>
      </c>
      <c r="B1051" t="s">
        <v>904</v>
      </c>
      <c r="C1051" t="s">
        <v>826</v>
      </c>
      <c r="D1051" t="s">
        <v>826</v>
      </c>
      <c r="E1051" t="s">
        <v>146</v>
      </c>
      <c r="F1051" t="s">
        <v>7839</v>
      </c>
      <c r="G1051">
        <v>1000</v>
      </c>
      <c r="H1051">
        <v>0.5</v>
      </c>
      <c r="I1051">
        <f t="shared" si="16"/>
        <v>500</v>
      </c>
      <c r="J1051">
        <v>47.404812800000002</v>
      </c>
      <c r="K1051">
        <v>8.56</v>
      </c>
      <c r="M1051" t="s">
        <v>7840</v>
      </c>
      <c r="N1051" t="s">
        <v>7841</v>
      </c>
      <c r="O1051" t="s">
        <v>7842</v>
      </c>
      <c r="P1051" t="s">
        <v>7843</v>
      </c>
      <c r="R1051" t="s">
        <v>499</v>
      </c>
      <c r="S1051" t="s">
        <v>7844</v>
      </c>
      <c r="U1051" t="s">
        <v>7845</v>
      </c>
      <c r="X1051" t="s">
        <v>1007</v>
      </c>
      <c r="Y1051" t="s">
        <v>7846</v>
      </c>
      <c r="AA1051" t="s">
        <v>518</v>
      </c>
      <c r="AC1051" t="s">
        <v>112</v>
      </c>
      <c r="AD1051" t="s">
        <v>7846</v>
      </c>
      <c r="AE1051">
        <v>0</v>
      </c>
      <c r="AH1051" t="s">
        <v>1985</v>
      </c>
      <c r="AI1051" t="s">
        <v>113</v>
      </c>
      <c r="AJ1051" t="s">
        <v>113</v>
      </c>
      <c r="AQ1051">
        <v>0</v>
      </c>
      <c r="AS1051">
        <v>0</v>
      </c>
      <c r="AT1051">
        <v>0</v>
      </c>
      <c r="AW1051">
        <v>0</v>
      </c>
      <c r="AZ1051">
        <v>0</v>
      </c>
      <c r="BC1051">
        <v>0</v>
      </c>
      <c r="BO1051">
        <v>0</v>
      </c>
      <c r="BP1051">
        <v>0</v>
      </c>
      <c r="BQ1051">
        <v>0</v>
      </c>
      <c r="BR1051">
        <v>0</v>
      </c>
      <c r="BS1051">
        <v>0</v>
      </c>
      <c r="BT1051">
        <v>0</v>
      </c>
      <c r="BU1051">
        <v>1</v>
      </c>
      <c r="BV1051">
        <v>1</v>
      </c>
      <c r="BW1051">
        <v>0</v>
      </c>
      <c r="BX1051">
        <v>0</v>
      </c>
      <c r="BY1051">
        <v>1</v>
      </c>
      <c r="BZ1051">
        <v>1</v>
      </c>
      <c r="CA1051">
        <v>0</v>
      </c>
      <c r="CB1051">
        <v>0</v>
      </c>
      <c r="CC1051">
        <v>0</v>
      </c>
      <c r="CD1051">
        <v>0</v>
      </c>
      <c r="CE1051">
        <v>0</v>
      </c>
      <c r="CF1051">
        <v>0</v>
      </c>
      <c r="CG1051">
        <v>0</v>
      </c>
      <c r="CH1051">
        <v>0</v>
      </c>
      <c r="CI1051">
        <v>0</v>
      </c>
      <c r="CJ1051">
        <v>1</v>
      </c>
      <c r="CK1051">
        <v>0</v>
      </c>
      <c r="CL1051">
        <v>0</v>
      </c>
      <c r="CM1051">
        <v>0</v>
      </c>
      <c r="CN1051">
        <v>0</v>
      </c>
      <c r="CO1051">
        <v>0</v>
      </c>
      <c r="CP1051">
        <v>0</v>
      </c>
      <c r="CQ1051">
        <v>0</v>
      </c>
    </row>
    <row r="1052" spans="1:95" hidden="1">
      <c r="A1052" t="s">
        <v>7847</v>
      </c>
      <c r="B1052" t="s">
        <v>999</v>
      </c>
      <c r="C1052" t="s">
        <v>5300</v>
      </c>
      <c r="D1052" t="s">
        <v>5300</v>
      </c>
      <c r="E1052" t="s">
        <v>146</v>
      </c>
      <c r="F1052" t="s">
        <v>7848</v>
      </c>
      <c r="G1052">
        <v>19900</v>
      </c>
      <c r="H1052">
        <v>15</v>
      </c>
      <c r="I1052">
        <f t="shared" si="16"/>
        <v>298500</v>
      </c>
      <c r="J1052">
        <v>37.468737599999997</v>
      </c>
      <c r="K1052">
        <v>-5.35</v>
      </c>
      <c r="M1052" t="s">
        <v>1079</v>
      </c>
      <c r="N1052" t="s">
        <v>7849</v>
      </c>
      <c r="O1052" t="s">
        <v>7850</v>
      </c>
      <c r="P1052" t="s">
        <v>6000</v>
      </c>
      <c r="R1052" t="s">
        <v>607</v>
      </c>
      <c r="S1052" t="s">
        <v>7851</v>
      </c>
      <c r="U1052" t="s">
        <v>2387</v>
      </c>
      <c r="V1052" t="s">
        <v>3667</v>
      </c>
      <c r="X1052" t="s">
        <v>1007</v>
      </c>
      <c r="AC1052" t="s">
        <v>95</v>
      </c>
      <c r="AD1052" t="s">
        <v>5812</v>
      </c>
      <c r="AE1052">
        <v>60</v>
      </c>
      <c r="AF1052" t="s">
        <v>7852</v>
      </c>
      <c r="AG1052">
        <v>40</v>
      </c>
      <c r="AH1052" t="s">
        <v>5812</v>
      </c>
      <c r="AJ1052" t="s">
        <v>5812</v>
      </c>
      <c r="AK1052" t="s">
        <v>7702</v>
      </c>
      <c r="AL1052" t="s">
        <v>7702</v>
      </c>
      <c r="AM1052" t="s">
        <v>5812</v>
      </c>
      <c r="AP1052" t="s">
        <v>7704</v>
      </c>
      <c r="AQ1052">
        <v>0</v>
      </c>
      <c r="AR1052" t="s">
        <v>7853</v>
      </c>
      <c r="AS1052">
        <v>0</v>
      </c>
      <c r="AT1052">
        <v>0</v>
      </c>
      <c r="AW1052">
        <v>0</v>
      </c>
      <c r="AZ1052">
        <v>0</v>
      </c>
      <c r="BC1052">
        <v>0</v>
      </c>
      <c r="BO1052">
        <v>0</v>
      </c>
      <c r="BP1052">
        <v>0</v>
      </c>
      <c r="BQ1052">
        <v>0</v>
      </c>
      <c r="BR1052">
        <v>0</v>
      </c>
      <c r="BS1052">
        <v>0</v>
      </c>
      <c r="BT1052">
        <v>0</v>
      </c>
      <c r="BU1052">
        <v>1</v>
      </c>
      <c r="BV1052">
        <v>0</v>
      </c>
      <c r="BW1052">
        <v>0</v>
      </c>
      <c r="BX1052">
        <v>0</v>
      </c>
      <c r="BY1052">
        <v>0</v>
      </c>
      <c r="BZ1052">
        <v>0</v>
      </c>
      <c r="CA1052">
        <v>0</v>
      </c>
      <c r="CB1052">
        <v>0</v>
      </c>
      <c r="CC1052">
        <v>0</v>
      </c>
      <c r="CD1052">
        <v>0</v>
      </c>
      <c r="CE1052">
        <v>0</v>
      </c>
      <c r="CF1052">
        <v>0</v>
      </c>
      <c r="CG1052">
        <v>1</v>
      </c>
      <c r="CH1052">
        <v>0</v>
      </c>
      <c r="CI1052">
        <v>0</v>
      </c>
      <c r="CJ1052">
        <v>0</v>
      </c>
      <c r="CK1052">
        <v>0</v>
      </c>
      <c r="CL1052">
        <v>0</v>
      </c>
      <c r="CM1052">
        <v>0</v>
      </c>
      <c r="CN1052">
        <v>0</v>
      </c>
      <c r="CO1052">
        <v>0</v>
      </c>
      <c r="CP1052">
        <v>0</v>
      </c>
      <c r="CQ1052">
        <v>0</v>
      </c>
    </row>
    <row r="1053" spans="1:95" hidden="1">
      <c r="A1053" t="s">
        <v>7854</v>
      </c>
      <c r="B1053" t="s">
        <v>904</v>
      </c>
      <c r="C1053" t="s">
        <v>1022</v>
      </c>
      <c r="D1053" t="s">
        <v>1349</v>
      </c>
      <c r="E1053" t="s">
        <v>146</v>
      </c>
      <c r="F1053" t="s">
        <v>7855</v>
      </c>
      <c r="G1053">
        <v>400</v>
      </c>
      <c r="H1053">
        <v>7.2</v>
      </c>
      <c r="I1053">
        <f t="shared" si="16"/>
        <v>2880</v>
      </c>
      <c r="J1053">
        <v>33.102182999999997</v>
      </c>
      <c r="K1053">
        <v>139.80000000000001</v>
      </c>
      <c r="M1053" t="s">
        <v>2610</v>
      </c>
      <c r="O1053" t="s">
        <v>7856</v>
      </c>
      <c r="P1053" t="s">
        <v>5624</v>
      </c>
      <c r="R1053" t="s">
        <v>724</v>
      </c>
      <c r="S1053" t="s">
        <v>7857</v>
      </c>
      <c r="T1053" t="s">
        <v>7059</v>
      </c>
      <c r="X1053" t="s">
        <v>1007</v>
      </c>
      <c r="Y1053" t="s">
        <v>2777</v>
      </c>
      <c r="Z1053" t="s">
        <v>92</v>
      </c>
      <c r="AC1053" t="s">
        <v>112</v>
      </c>
      <c r="AD1053" t="s">
        <v>2777</v>
      </c>
      <c r="AE1053">
        <v>0</v>
      </c>
      <c r="AH1053" t="s">
        <v>1967</v>
      </c>
      <c r="AQ1053">
        <v>0</v>
      </c>
      <c r="AS1053">
        <v>0</v>
      </c>
      <c r="AT1053">
        <v>0</v>
      </c>
      <c r="AW1053">
        <v>0</v>
      </c>
      <c r="AZ1053">
        <v>0</v>
      </c>
      <c r="BC1053">
        <v>0</v>
      </c>
      <c r="BO1053">
        <v>0</v>
      </c>
      <c r="BP1053">
        <v>0</v>
      </c>
      <c r="BQ1053">
        <v>0</v>
      </c>
      <c r="BR1053">
        <v>0</v>
      </c>
      <c r="BS1053">
        <v>0</v>
      </c>
      <c r="BT1053">
        <v>0</v>
      </c>
      <c r="BU1053">
        <v>1</v>
      </c>
      <c r="BV1053">
        <v>1</v>
      </c>
      <c r="BW1053">
        <v>0</v>
      </c>
      <c r="BX1053">
        <v>0</v>
      </c>
      <c r="BY1053">
        <v>1</v>
      </c>
      <c r="BZ1053">
        <v>0</v>
      </c>
      <c r="CA1053">
        <v>0</v>
      </c>
      <c r="CB1053">
        <v>0</v>
      </c>
      <c r="CC1053">
        <v>0</v>
      </c>
      <c r="CD1053">
        <v>0</v>
      </c>
      <c r="CE1053">
        <v>0</v>
      </c>
      <c r="CF1053">
        <v>0</v>
      </c>
      <c r="CG1053">
        <v>0</v>
      </c>
      <c r="CH1053">
        <v>0</v>
      </c>
      <c r="CI1053">
        <v>0</v>
      </c>
      <c r="CJ1053">
        <v>0</v>
      </c>
      <c r="CK1053">
        <v>0</v>
      </c>
      <c r="CL1053">
        <v>0</v>
      </c>
      <c r="CM1053">
        <v>0</v>
      </c>
      <c r="CN1053">
        <v>0</v>
      </c>
      <c r="CO1053">
        <v>0</v>
      </c>
      <c r="CP1053">
        <v>0</v>
      </c>
      <c r="CQ1053">
        <v>0</v>
      </c>
    </row>
    <row r="1054" spans="1:95" hidden="1">
      <c r="A1054" t="s">
        <v>7858</v>
      </c>
      <c r="B1054" t="s">
        <v>904</v>
      </c>
      <c r="C1054" t="s">
        <v>1022</v>
      </c>
      <c r="D1054" t="s">
        <v>1349</v>
      </c>
      <c r="E1054" t="s">
        <v>146</v>
      </c>
      <c r="F1054" t="s">
        <v>7859</v>
      </c>
      <c r="G1054">
        <v>1000</v>
      </c>
      <c r="H1054">
        <v>7.2</v>
      </c>
      <c r="I1054">
        <f t="shared" si="16"/>
        <v>7200</v>
      </c>
      <c r="J1054">
        <v>48.657451199999997</v>
      </c>
      <c r="K1054">
        <v>-4.1399999999999997</v>
      </c>
      <c r="M1054" t="s">
        <v>672</v>
      </c>
      <c r="O1054" t="s">
        <v>7860</v>
      </c>
      <c r="P1054" t="s">
        <v>7861</v>
      </c>
      <c r="R1054" t="s">
        <v>172</v>
      </c>
      <c r="S1054" t="s">
        <v>7862</v>
      </c>
      <c r="U1054" t="s">
        <v>7863</v>
      </c>
      <c r="X1054" t="s">
        <v>1007</v>
      </c>
      <c r="Y1054" t="s">
        <v>3056</v>
      </c>
      <c r="Z1054" t="s">
        <v>92</v>
      </c>
      <c r="AB1054" t="s">
        <v>7864</v>
      </c>
      <c r="AC1054" t="s">
        <v>112</v>
      </c>
      <c r="AD1054" t="s">
        <v>3056</v>
      </c>
      <c r="AE1054">
        <v>0</v>
      </c>
      <c r="AH1054" t="s">
        <v>1967</v>
      </c>
      <c r="AI1054" t="s">
        <v>7759</v>
      </c>
      <c r="AJ1054" t="s">
        <v>7865</v>
      </c>
      <c r="AQ1054">
        <v>0</v>
      </c>
      <c r="AS1054">
        <v>0</v>
      </c>
      <c r="AT1054">
        <v>0</v>
      </c>
      <c r="AW1054">
        <v>0</v>
      </c>
      <c r="AZ1054">
        <v>0</v>
      </c>
      <c r="BC1054">
        <v>0</v>
      </c>
      <c r="BO1054">
        <v>0</v>
      </c>
      <c r="BP1054">
        <v>0</v>
      </c>
      <c r="BQ1054">
        <v>0</v>
      </c>
      <c r="BR1054">
        <v>0</v>
      </c>
      <c r="BS1054">
        <v>0</v>
      </c>
      <c r="BT1054">
        <v>0</v>
      </c>
      <c r="BU1054">
        <v>1</v>
      </c>
      <c r="BV1054">
        <v>1</v>
      </c>
      <c r="BW1054">
        <v>0</v>
      </c>
      <c r="BX1054">
        <v>0</v>
      </c>
      <c r="BY1054">
        <v>0</v>
      </c>
      <c r="BZ1054">
        <v>0</v>
      </c>
      <c r="CA1054">
        <v>0</v>
      </c>
      <c r="CB1054">
        <v>0</v>
      </c>
      <c r="CC1054">
        <v>0</v>
      </c>
      <c r="CD1054">
        <v>0</v>
      </c>
      <c r="CE1054">
        <v>0</v>
      </c>
      <c r="CF1054">
        <v>0</v>
      </c>
      <c r="CG1054">
        <v>0</v>
      </c>
      <c r="CH1054">
        <v>0</v>
      </c>
      <c r="CI1054">
        <v>0</v>
      </c>
      <c r="CJ1054">
        <v>0</v>
      </c>
      <c r="CK1054">
        <v>0</v>
      </c>
      <c r="CL1054">
        <v>0</v>
      </c>
      <c r="CM1054">
        <v>0</v>
      </c>
      <c r="CN1054">
        <v>0</v>
      </c>
      <c r="CO1054">
        <v>0</v>
      </c>
      <c r="CP1054">
        <v>0</v>
      </c>
      <c r="CQ1054">
        <v>0</v>
      </c>
    </row>
    <row r="1055" spans="1:95" hidden="1">
      <c r="A1055" t="s">
        <v>7866</v>
      </c>
      <c r="B1055" t="s">
        <v>985</v>
      </c>
      <c r="C1055" t="s">
        <v>2176</v>
      </c>
      <c r="D1055" t="s">
        <v>2176</v>
      </c>
      <c r="E1055" t="s">
        <v>146</v>
      </c>
      <c r="F1055" t="s">
        <v>7867</v>
      </c>
      <c r="G1055">
        <v>440000</v>
      </c>
      <c r="H1055">
        <v>22</v>
      </c>
      <c r="I1055">
        <f t="shared" si="16"/>
        <v>9680000</v>
      </c>
      <c r="J1055">
        <v>56.406481999999997</v>
      </c>
      <c r="K1055">
        <v>-5.1100000000000003</v>
      </c>
      <c r="M1055" t="s">
        <v>3397</v>
      </c>
      <c r="O1055" t="s">
        <v>7868</v>
      </c>
      <c r="P1055" t="s">
        <v>7869</v>
      </c>
      <c r="R1055" t="s">
        <v>119</v>
      </c>
      <c r="S1055" t="s">
        <v>7870</v>
      </c>
      <c r="U1055" t="s">
        <v>7871</v>
      </c>
      <c r="X1055" t="s">
        <v>1007</v>
      </c>
      <c r="Y1055" t="s">
        <v>7872</v>
      </c>
      <c r="AA1055" t="s">
        <v>93</v>
      </c>
      <c r="AC1055" t="s">
        <v>95</v>
      </c>
      <c r="AD1055" t="s">
        <v>7872</v>
      </c>
      <c r="AE1055">
        <v>0</v>
      </c>
      <c r="AQ1055">
        <v>0</v>
      </c>
      <c r="AR1055" t="s">
        <v>1007</v>
      </c>
      <c r="AS1055">
        <v>0</v>
      </c>
      <c r="AT1055">
        <v>0</v>
      </c>
      <c r="AW1055">
        <v>0</v>
      </c>
      <c r="AZ1055">
        <v>0</v>
      </c>
      <c r="BC1055">
        <v>0</v>
      </c>
      <c r="BO1055">
        <v>0</v>
      </c>
      <c r="BP1055">
        <v>0</v>
      </c>
      <c r="BQ1055">
        <v>0</v>
      </c>
      <c r="BR1055">
        <v>0</v>
      </c>
      <c r="BS1055">
        <v>0</v>
      </c>
      <c r="BT1055">
        <v>0</v>
      </c>
      <c r="BU1055">
        <v>1</v>
      </c>
      <c r="BV1055">
        <v>1</v>
      </c>
      <c r="BW1055">
        <v>0</v>
      </c>
      <c r="BX1055">
        <v>1</v>
      </c>
      <c r="BY1055">
        <v>0</v>
      </c>
      <c r="BZ1055">
        <v>0</v>
      </c>
      <c r="CA1055">
        <v>0</v>
      </c>
      <c r="CB1055">
        <v>1</v>
      </c>
      <c r="CC1055">
        <v>0</v>
      </c>
      <c r="CD1055">
        <v>0</v>
      </c>
      <c r="CE1055">
        <v>0</v>
      </c>
      <c r="CF1055">
        <v>0</v>
      </c>
      <c r="CG1055">
        <v>0</v>
      </c>
      <c r="CH1055">
        <v>0</v>
      </c>
      <c r="CI1055">
        <v>0</v>
      </c>
      <c r="CJ1055">
        <v>0</v>
      </c>
      <c r="CK1055">
        <v>0</v>
      </c>
      <c r="CL1055">
        <v>0</v>
      </c>
      <c r="CM1055">
        <v>0</v>
      </c>
      <c r="CN1055">
        <v>0</v>
      </c>
      <c r="CO1055">
        <v>0</v>
      </c>
      <c r="CP1055">
        <v>0</v>
      </c>
      <c r="CQ1055">
        <v>0</v>
      </c>
    </row>
    <row r="1056" spans="1:95" hidden="1">
      <c r="A1056" t="s">
        <v>7873</v>
      </c>
      <c r="B1056" t="s">
        <v>904</v>
      </c>
      <c r="C1056" t="s">
        <v>826</v>
      </c>
      <c r="D1056" t="s">
        <v>826</v>
      </c>
      <c r="E1056" t="s">
        <v>146</v>
      </c>
      <c r="F1056" t="s">
        <v>7874</v>
      </c>
      <c r="G1056">
        <v>2000</v>
      </c>
      <c r="H1056">
        <v>0.25</v>
      </c>
      <c r="I1056">
        <f t="shared" si="16"/>
        <v>500</v>
      </c>
      <c r="J1056">
        <v>58.984673999999998</v>
      </c>
      <c r="K1056">
        <v>-2.96</v>
      </c>
      <c r="M1056" t="s">
        <v>7875</v>
      </c>
      <c r="O1056" t="s">
        <v>7876</v>
      </c>
      <c r="P1056" t="s">
        <v>7877</v>
      </c>
      <c r="R1056" t="s">
        <v>119</v>
      </c>
      <c r="S1056" t="s">
        <v>7878</v>
      </c>
      <c r="T1056" t="s">
        <v>6530</v>
      </c>
      <c r="U1056" t="s">
        <v>7879</v>
      </c>
      <c r="X1056" t="s">
        <v>7880</v>
      </c>
      <c r="AC1056" t="s">
        <v>95</v>
      </c>
      <c r="AD1056" t="s">
        <v>7881</v>
      </c>
      <c r="AE1056">
        <v>0</v>
      </c>
      <c r="AF1056" t="s">
        <v>7882</v>
      </c>
      <c r="AH1056" t="s">
        <v>7883</v>
      </c>
      <c r="AQ1056">
        <v>3</v>
      </c>
      <c r="AS1056">
        <v>0</v>
      </c>
      <c r="AT1056">
        <v>0</v>
      </c>
      <c r="AW1056">
        <v>0</v>
      </c>
      <c r="AZ1056">
        <v>0</v>
      </c>
      <c r="BC1056">
        <v>0</v>
      </c>
      <c r="BO1056">
        <v>0</v>
      </c>
      <c r="BP1056">
        <v>0</v>
      </c>
      <c r="BQ1056">
        <v>0</v>
      </c>
      <c r="BR1056">
        <v>0</v>
      </c>
      <c r="BS1056">
        <v>0</v>
      </c>
      <c r="BT1056">
        <v>0</v>
      </c>
      <c r="BU1056">
        <v>0</v>
      </c>
      <c r="BV1056">
        <v>0</v>
      </c>
      <c r="BW1056">
        <v>0</v>
      </c>
      <c r="BX1056">
        <v>0</v>
      </c>
      <c r="BY1056">
        <v>0</v>
      </c>
      <c r="BZ1056">
        <v>0</v>
      </c>
      <c r="CA1056">
        <v>0</v>
      </c>
      <c r="CB1056">
        <v>0</v>
      </c>
      <c r="CC1056">
        <v>0</v>
      </c>
      <c r="CD1056">
        <v>0</v>
      </c>
      <c r="CE1056">
        <v>0</v>
      </c>
      <c r="CF1056">
        <v>0</v>
      </c>
      <c r="CG1056">
        <v>0</v>
      </c>
      <c r="CH1056">
        <v>0</v>
      </c>
      <c r="CI1056">
        <v>0</v>
      </c>
      <c r="CJ1056">
        <v>0</v>
      </c>
      <c r="CK1056">
        <v>1</v>
      </c>
      <c r="CL1056">
        <v>0</v>
      </c>
      <c r="CM1056">
        <v>0</v>
      </c>
      <c r="CN1056">
        <v>0</v>
      </c>
      <c r="CO1056">
        <v>0</v>
      </c>
      <c r="CP1056">
        <v>0</v>
      </c>
      <c r="CQ1056">
        <v>0</v>
      </c>
    </row>
    <row r="1057" spans="1:95" hidden="1">
      <c r="A1057" t="s">
        <v>7884</v>
      </c>
      <c r="B1057" t="s">
        <v>985</v>
      </c>
      <c r="C1057" t="s">
        <v>2176</v>
      </c>
      <c r="D1057" t="s">
        <v>2176</v>
      </c>
      <c r="E1057" t="s">
        <v>146</v>
      </c>
      <c r="F1057" t="s">
        <v>7885</v>
      </c>
      <c r="G1057">
        <v>1000000</v>
      </c>
      <c r="H1057">
        <v>0</v>
      </c>
      <c r="I1057">
        <f t="shared" si="16"/>
        <v>0</v>
      </c>
      <c r="J1057">
        <v>30.3738609</v>
      </c>
      <c r="K1057">
        <v>78.430000000000007</v>
      </c>
      <c r="M1057" t="s">
        <v>672</v>
      </c>
      <c r="O1057" t="s">
        <v>7886</v>
      </c>
      <c r="P1057" t="s">
        <v>7887</v>
      </c>
      <c r="R1057" t="s">
        <v>1183</v>
      </c>
      <c r="S1057" t="s">
        <v>7888</v>
      </c>
      <c r="T1057" t="s">
        <v>7889</v>
      </c>
      <c r="U1057" t="s">
        <v>1220</v>
      </c>
      <c r="V1057" t="s">
        <v>2670</v>
      </c>
      <c r="X1057" t="s">
        <v>1007</v>
      </c>
      <c r="Y1057" t="s">
        <v>7890</v>
      </c>
      <c r="AA1057" t="s">
        <v>518</v>
      </c>
      <c r="AB1057" t="s">
        <v>7891</v>
      </c>
      <c r="AC1057" t="s">
        <v>95</v>
      </c>
      <c r="AD1057" t="s">
        <v>7890</v>
      </c>
      <c r="AE1057">
        <v>100</v>
      </c>
      <c r="AQ1057">
        <v>0</v>
      </c>
      <c r="AS1057">
        <v>0</v>
      </c>
      <c r="AT1057">
        <v>0</v>
      </c>
      <c r="AW1057">
        <v>0</v>
      </c>
      <c r="AZ1057">
        <v>0</v>
      </c>
      <c r="BC1057">
        <v>0</v>
      </c>
      <c r="BO1057">
        <v>0</v>
      </c>
      <c r="BP1057">
        <v>0</v>
      </c>
      <c r="BQ1057">
        <v>0</v>
      </c>
      <c r="BR1057">
        <v>0</v>
      </c>
      <c r="BS1057">
        <v>0</v>
      </c>
      <c r="BT1057">
        <v>0</v>
      </c>
      <c r="BU1057">
        <v>1</v>
      </c>
      <c r="BV1057">
        <v>1</v>
      </c>
      <c r="BW1057">
        <v>0</v>
      </c>
      <c r="BX1057">
        <v>0</v>
      </c>
      <c r="BY1057">
        <v>0</v>
      </c>
      <c r="BZ1057">
        <v>0</v>
      </c>
      <c r="CA1057">
        <v>0</v>
      </c>
      <c r="CB1057">
        <v>0</v>
      </c>
      <c r="CC1057">
        <v>0</v>
      </c>
      <c r="CD1057">
        <v>0</v>
      </c>
      <c r="CE1057">
        <v>0</v>
      </c>
      <c r="CF1057">
        <v>0</v>
      </c>
      <c r="CG1057">
        <v>0</v>
      </c>
      <c r="CH1057">
        <v>0</v>
      </c>
      <c r="CI1057">
        <v>0</v>
      </c>
      <c r="CJ1057">
        <v>0</v>
      </c>
      <c r="CK1057">
        <v>0</v>
      </c>
      <c r="CL1057">
        <v>0</v>
      </c>
      <c r="CM1057">
        <v>0</v>
      </c>
      <c r="CN1057">
        <v>0</v>
      </c>
      <c r="CO1057">
        <v>0</v>
      </c>
      <c r="CP1057">
        <v>0</v>
      </c>
      <c r="CQ1057">
        <v>0</v>
      </c>
    </row>
    <row r="1058" spans="1:95" hidden="1">
      <c r="A1058" t="s">
        <v>7892</v>
      </c>
      <c r="B1058" t="s">
        <v>985</v>
      </c>
      <c r="C1058" t="s">
        <v>2176</v>
      </c>
      <c r="D1058" t="s">
        <v>2176</v>
      </c>
      <c r="E1058" t="s">
        <v>146</v>
      </c>
      <c r="F1058" t="s">
        <v>7893</v>
      </c>
      <c r="G1058">
        <v>1200000</v>
      </c>
      <c r="H1058">
        <v>0</v>
      </c>
      <c r="I1058">
        <f t="shared" si="16"/>
        <v>0</v>
      </c>
      <c r="J1058">
        <v>25.362093999999999</v>
      </c>
      <c r="K1058">
        <v>118.69</v>
      </c>
      <c r="M1058" t="s">
        <v>3311</v>
      </c>
      <c r="O1058" t="s">
        <v>7894</v>
      </c>
      <c r="P1058" t="s">
        <v>1874</v>
      </c>
      <c r="R1058" t="s">
        <v>137</v>
      </c>
      <c r="S1058" t="s">
        <v>7895</v>
      </c>
      <c r="U1058" t="s">
        <v>7191</v>
      </c>
      <c r="X1058" t="s">
        <v>1007</v>
      </c>
      <c r="Y1058" t="s">
        <v>2153</v>
      </c>
      <c r="Z1058" t="s">
        <v>123</v>
      </c>
      <c r="AA1058" t="s">
        <v>93</v>
      </c>
      <c r="AC1058" t="s">
        <v>112</v>
      </c>
      <c r="AD1058" t="s">
        <v>2153</v>
      </c>
      <c r="AE1058">
        <v>0</v>
      </c>
      <c r="AH1058" t="s">
        <v>7896</v>
      </c>
      <c r="AL1058" t="s">
        <v>7897</v>
      </c>
      <c r="AQ1058">
        <v>0</v>
      </c>
      <c r="AS1058">
        <v>0</v>
      </c>
      <c r="AT1058">
        <v>0</v>
      </c>
      <c r="AW1058">
        <v>0</v>
      </c>
      <c r="AZ1058">
        <v>0</v>
      </c>
      <c r="BC1058">
        <v>0</v>
      </c>
      <c r="BO1058">
        <v>0</v>
      </c>
      <c r="BP1058">
        <v>0</v>
      </c>
      <c r="BQ1058">
        <v>0</v>
      </c>
      <c r="BR1058">
        <v>0</v>
      </c>
      <c r="BS1058">
        <v>0</v>
      </c>
      <c r="BT1058">
        <v>0</v>
      </c>
      <c r="BU1058">
        <v>1</v>
      </c>
      <c r="BV1058">
        <v>1</v>
      </c>
      <c r="BW1058">
        <v>0</v>
      </c>
      <c r="BX1058">
        <v>1</v>
      </c>
      <c r="BY1058">
        <v>1</v>
      </c>
      <c r="BZ1058">
        <v>0</v>
      </c>
      <c r="CA1058">
        <v>0</v>
      </c>
      <c r="CB1058">
        <v>1</v>
      </c>
      <c r="CC1058">
        <v>0</v>
      </c>
      <c r="CD1058">
        <v>0</v>
      </c>
      <c r="CE1058">
        <v>0</v>
      </c>
      <c r="CF1058">
        <v>0</v>
      </c>
      <c r="CG1058">
        <v>0</v>
      </c>
      <c r="CH1058">
        <v>0</v>
      </c>
      <c r="CI1058">
        <v>0</v>
      </c>
      <c r="CJ1058">
        <v>0</v>
      </c>
      <c r="CK1058">
        <v>0</v>
      </c>
      <c r="CL1058">
        <v>0</v>
      </c>
      <c r="CM1058">
        <v>0</v>
      </c>
      <c r="CN1058">
        <v>0</v>
      </c>
      <c r="CO1058">
        <v>0</v>
      </c>
      <c r="CP1058">
        <v>0</v>
      </c>
      <c r="CQ1058">
        <v>0</v>
      </c>
    </row>
    <row r="1059" spans="1:95" hidden="1">
      <c r="A1059" t="s">
        <v>7898</v>
      </c>
      <c r="B1059" t="s">
        <v>985</v>
      </c>
      <c r="C1059" t="s">
        <v>2176</v>
      </c>
      <c r="D1059" t="s">
        <v>2176</v>
      </c>
      <c r="E1059" t="s">
        <v>146</v>
      </c>
      <c r="F1059" t="s">
        <v>7899</v>
      </c>
      <c r="G1059">
        <v>3500</v>
      </c>
      <c r="H1059">
        <v>0</v>
      </c>
      <c r="I1059">
        <f t="shared" si="16"/>
        <v>0</v>
      </c>
      <c r="J1059">
        <v>48.855589700000003</v>
      </c>
      <c r="K1059">
        <v>13</v>
      </c>
      <c r="M1059" t="s">
        <v>672</v>
      </c>
      <c r="O1059" t="s">
        <v>7900</v>
      </c>
      <c r="P1059" t="s">
        <v>547</v>
      </c>
      <c r="R1059" t="s">
        <v>303</v>
      </c>
      <c r="S1059" t="s">
        <v>7901</v>
      </c>
      <c r="U1059" t="s">
        <v>2270</v>
      </c>
      <c r="X1059" t="s">
        <v>1007</v>
      </c>
      <c r="AA1059" t="s">
        <v>93</v>
      </c>
      <c r="AB1059" t="s">
        <v>7902</v>
      </c>
      <c r="AC1059" t="s">
        <v>95</v>
      </c>
      <c r="AD1059" t="s">
        <v>7903</v>
      </c>
      <c r="AE1059">
        <v>0</v>
      </c>
      <c r="AL1059" t="s">
        <v>7903</v>
      </c>
      <c r="AQ1059">
        <v>0</v>
      </c>
      <c r="AS1059">
        <v>0</v>
      </c>
      <c r="AT1059">
        <v>0</v>
      </c>
      <c r="AW1059">
        <v>0</v>
      </c>
      <c r="AZ1059">
        <v>0</v>
      </c>
      <c r="BC1059">
        <v>0</v>
      </c>
      <c r="BO1059">
        <v>0</v>
      </c>
      <c r="BP1059">
        <v>0</v>
      </c>
      <c r="BQ1059">
        <v>0</v>
      </c>
      <c r="BR1059">
        <v>0</v>
      </c>
      <c r="BS1059">
        <v>0</v>
      </c>
      <c r="BT1059">
        <v>0</v>
      </c>
      <c r="BU1059">
        <v>1</v>
      </c>
      <c r="BV1059">
        <v>1</v>
      </c>
      <c r="BW1059">
        <v>0</v>
      </c>
      <c r="BX1059">
        <v>0</v>
      </c>
      <c r="BY1059">
        <v>0</v>
      </c>
      <c r="BZ1059">
        <v>0</v>
      </c>
      <c r="CA1059">
        <v>0</v>
      </c>
      <c r="CB1059">
        <v>0</v>
      </c>
      <c r="CC1059">
        <v>0</v>
      </c>
      <c r="CD1059">
        <v>0</v>
      </c>
      <c r="CE1059">
        <v>0</v>
      </c>
      <c r="CF1059">
        <v>0</v>
      </c>
      <c r="CG1059">
        <v>0</v>
      </c>
      <c r="CH1059">
        <v>0</v>
      </c>
      <c r="CI1059">
        <v>0</v>
      </c>
      <c r="CJ1059">
        <v>0</v>
      </c>
      <c r="CK1059">
        <v>0</v>
      </c>
      <c r="CL1059">
        <v>0</v>
      </c>
      <c r="CM1059">
        <v>0</v>
      </c>
      <c r="CN1059">
        <v>0</v>
      </c>
      <c r="CO1059">
        <v>0</v>
      </c>
      <c r="CP1059">
        <v>0</v>
      </c>
      <c r="CQ1059">
        <v>0</v>
      </c>
    </row>
    <row r="1060" spans="1:95" hidden="1">
      <c r="A1060" t="s">
        <v>7904</v>
      </c>
      <c r="B1060" t="s">
        <v>904</v>
      </c>
      <c r="C1060" t="s">
        <v>826</v>
      </c>
      <c r="D1060" t="s">
        <v>826</v>
      </c>
      <c r="E1060" t="s">
        <v>146</v>
      </c>
      <c r="F1060" t="s">
        <v>7905</v>
      </c>
      <c r="G1060">
        <v>360</v>
      </c>
      <c r="H1060">
        <v>2.5</v>
      </c>
      <c r="I1060">
        <f t="shared" si="16"/>
        <v>900</v>
      </c>
      <c r="J1060">
        <v>39.6777096</v>
      </c>
      <c r="K1060">
        <v>-75.75</v>
      </c>
      <c r="M1060" t="s">
        <v>7906</v>
      </c>
      <c r="N1060" t="s">
        <v>7907</v>
      </c>
      <c r="O1060" t="s">
        <v>7908</v>
      </c>
      <c r="P1060" t="s">
        <v>1404</v>
      </c>
      <c r="R1060" t="s">
        <v>107</v>
      </c>
      <c r="S1060" t="s">
        <v>7909</v>
      </c>
      <c r="U1060" t="s">
        <v>7910</v>
      </c>
      <c r="X1060" t="s">
        <v>376</v>
      </c>
      <c r="Y1060" t="s">
        <v>4029</v>
      </c>
      <c r="Z1060" t="s">
        <v>92</v>
      </c>
      <c r="AC1060" t="s">
        <v>124</v>
      </c>
      <c r="AD1060" t="s">
        <v>7911</v>
      </c>
      <c r="AE1060">
        <v>0</v>
      </c>
      <c r="AF1060" t="s">
        <v>5764</v>
      </c>
      <c r="AH1060" t="s">
        <v>7912</v>
      </c>
      <c r="AL1060" t="s">
        <v>7911</v>
      </c>
      <c r="AQ1060">
        <v>0</v>
      </c>
      <c r="AS1060">
        <v>0</v>
      </c>
      <c r="AT1060">
        <v>0</v>
      </c>
      <c r="AW1060">
        <v>0</v>
      </c>
      <c r="AZ1060">
        <v>0</v>
      </c>
      <c r="BC1060">
        <v>0</v>
      </c>
      <c r="BO1060">
        <v>0</v>
      </c>
      <c r="BP1060">
        <v>0</v>
      </c>
      <c r="BQ1060">
        <v>0</v>
      </c>
      <c r="BR1060">
        <v>0</v>
      </c>
      <c r="BS1060">
        <v>0</v>
      </c>
      <c r="BT1060">
        <v>0</v>
      </c>
      <c r="BU1060">
        <v>0</v>
      </c>
      <c r="BV1060">
        <v>0</v>
      </c>
      <c r="BW1060">
        <v>0</v>
      </c>
      <c r="BX1060">
        <v>1</v>
      </c>
      <c r="BY1060">
        <v>1</v>
      </c>
      <c r="BZ1060">
        <v>0</v>
      </c>
      <c r="CA1060">
        <v>0</v>
      </c>
      <c r="CB1060">
        <v>0</v>
      </c>
      <c r="CC1060">
        <v>0</v>
      </c>
      <c r="CD1060">
        <v>0</v>
      </c>
      <c r="CE1060">
        <v>0</v>
      </c>
      <c r="CF1060">
        <v>1</v>
      </c>
      <c r="CG1060">
        <v>0</v>
      </c>
      <c r="CH1060">
        <v>0</v>
      </c>
      <c r="CI1060">
        <v>0</v>
      </c>
      <c r="CJ1060">
        <v>0</v>
      </c>
      <c r="CK1060">
        <v>0</v>
      </c>
      <c r="CL1060">
        <v>0</v>
      </c>
      <c r="CM1060">
        <v>0</v>
      </c>
      <c r="CN1060">
        <v>0</v>
      </c>
      <c r="CO1060">
        <v>0</v>
      </c>
      <c r="CP1060">
        <v>1</v>
      </c>
      <c r="CQ1060">
        <v>0</v>
      </c>
    </row>
    <row r="1061" spans="1:95" hidden="1">
      <c r="A1061" t="s">
        <v>7913</v>
      </c>
      <c r="B1061" t="s">
        <v>904</v>
      </c>
      <c r="C1061" t="s">
        <v>1022</v>
      </c>
      <c r="D1061" t="s">
        <v>1349</v>
      </c>
      <c r="E1061" t="s">
        <v>146</v>
      </c>
      <c r="F1061" t="s">
        <v>7914</v>
      </c>
      <c r="G1061">
        <v>1000</v>
      </c>
      <c r="H1061">
        <v>6.5</v>
      </c>
      <c r="I1061">
        <f t="shared" si="16"/>
        <v>6500</v>
      </c>
      <c r="J1061">
        <v>51.395609</v>
      </c>
      <c r="K1061">
        <v>-116.49</v>
      </c>
      <c r="M1061" t="s">
        <v>672</v>
      </c>
      <c r="O1061" t="s">
        <v>7915</v>
      </c>
      <c r="P1061" t="s">
        <v>4204</v>
      </c>
      <c r="R1061" t="s">
        <v>195</v>
      </c>
      <c r="S1061" t="s">
        <v>7916</v>
      </c>
      <c r="U1061" t="s">
        <v>4519</v>
      </c>
      <c r="X1061" t="s">
        <v>1007</v>
      </c>
      <c r="Y1061" t="s">
        <v>7917</v>
      </c>
      <c r="Z1061" t="s">
        <v>123</v>
      </c>
      <c r="AA1061" t="s">
        <v>93</v>
      </c>
      <c r="AC1061" t="s">
        <v>112</v>
      </c>
      <c r="AD1061" t="s">
        <v>7917</v>
      </c>
      <c r="AE1061">
        <v>0</v>
      </c>
      <c r="AH1061" t="s">
        <v>1967</v>
      </c>
      <c r="AI1061" t="s">
        <v>5389</v>
      </c>
      <c r="AJ1061" t="s">
        <v>5389</v>
      </c>
      <c r="AQ1061">
        <v>0</v>
      </c>
      <c r="AR1061" t="s">
        <v>7918</v>
      </c>
      <c r="AS1061">
        <v>12646717</v>
      </c>
      <c r="AT1061">
        <v>0</v>
      </c>
      <c r="AU1061" t="s">
        <v>705</v>
      </c>
      <c r="AV1061" t="s">
        <v>6858</v>
      </c>
      <c r="AW1061">
        <v>6084166</v>
      </c>
      <c r="AZ1061">
        <v>0</v>
      </c>
      <c r="BC1061">
        <v>0</v>
      </c>
      <c r="BO1061">
        <v>0</v>
      </c>
      <c r="BP1061">
        <v>0</v>
      </c>
      <c r="BQ1061">
        <v>0</v>
      </c>
      <c r="BR1061">
        <v>0</v>
      </c>
      <c r="BS1061">
        <v>0</v>
      </c>
      <c r="BT1061">
        <v>0</v>
      </c>
      <c r="BU1061">
        <v>1</v>
      </c>
      <c r="BV1061">
        <v>1</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0</v>
      </c>
      <c r="CP1061">
        <v>0</v>
      </c>
      <c r="CQ1061">
        <v>0</v>
      </c>
    </row>
    <row r="1062" spans="1:95" hidden="1">
      <c r="A1062" t="s">
        <v>7919</v>
      </c>
      <c r="B1062" t="s">
        <v>985</v>
      </c>
      <c r="C1062" t="s">
        <v>2176</v>
      </c>
      <c r="D1062" t="s">
        <v>2176</v>
      </c>
      <c r="E1062" t="s">
        <v>719</v>
      </c>
      <c r="F1062" t="s">
        <v>7920</v>
      </c>
      <c r="G1062">
        <v>82000</v>
      </c>
      <c r="H1062">
        <v>0</v>
      </c>
      <c r="I1062">
        <f t="shared" si="16"/>
        <v>0</v>
      </c>
      <c r="J1062">
        <v>48.109765000000003</v>
      </c>
      <c r="K1062">
        <v>7.1</v>
      </c>
      <c r="M1062" t="s">
        <v>2944</v>
      </c>
      <c r="N1062" t="s">
        <v>7921</v>
      </c>
      <c r="O1062" t="s">
        <v>7922</v>
      </c>
      <c r="P1062" t="s">
        <v>7923</v>
      </c>
      <c r="R1062" t="s">
        <v>172</v>
      </c>
      <c r="S1062" t="s">
        <v>7924</v>
      </c>
      <c r="U1062" t="s">
        <v>7925</v>
      </c>
      <c r="W1062" t="s">
        <v>7926</v>
      </c>
      <c r="X1062" t="s">
        <v>1007</v>
      </c>
      <c r="Y1062" t="s">
        <v>3056</v>
      </c>
      <c r="Z1062" t="s">
        <v>92</v>
      </c>
      <c r="AA1062" t="s">
        <v>93</v>
      </c>
      <c r="AC1062" t="s">
        <v>112</v>
      </c>
      <c r="AD1062" t="s">
        <v>3056</v>
      </c>
      <c r="AE1062">
        <v>100</v>
      </c>
      <c r="AH1062" t="s">
        <v>7927</v>
      </c>
      <c r="AQ1062">
        <v>0</v>
      </c>
      <c r="AS1062">
        <v>0</v>
      </c>
      <c r="AT1062">
        <v>0</v>
      </c>
      <c r="AW1062">
        <v>0</v>
      </c>
      <c r="AZ1062">
        <v>0</v>
      </c>
      <c r="BC1062">
        <v>0</v>
      </c>
      <c r="BO1062">
        <v>0</v>
      </c>
      <c r="BP1062">
        <v>0</v>
      </c>
      <c r="BQ1062">
        <v>0</v>
      </c>
      <c r="BR1062">
        <v>0</v>
      </c>
      <c r="BS1062">
        <v>0</v>
      </c>
      <c r="BT1062">
        <v>0</v>
      </c>
      <c r="BU1062">
        <v>1</v>
      </c>
      <c r="BV1062">
        <v>1</v>
      </c>
      <c r="BW1062">
        <v>0</v>
      </c>
      <c r="BX1062">
        <v>1</v>
      </c>
      <c r="BY1062">
        <v>1</v>
      </c>
      <c r="BZ1062">
        <v>0</v>
      </c>
      <c r="CA1062">
        <v>0</v>
      </c>
      <c r="CB1062">
        <v>0</v>
      </c>
      <c r="CC1062">
        <v>0</v>
      </c>
      <c r="CD1062">
        <v>0</v>
      </c>
      <c r="CE1062">
        <v>0</v>
      </c>
      <c r="CF1062">
        <v>0</v>
      </c>
      <c r="CG1062">
        <v>0</v>
      </c>
      <c r="CH1062">
        <v>0</v>
      </c>
      <c r="CI1062">
        <v>0</v>
      </c>
      <c r="CJ1062">
        <v>0</v>
      </c>
      <c r="CK1062">
        <v>0</v>
      </c>
      <c r="CL1062">
        <v>0</v>
      </c>
      <c r="CM1062">
        <v>0</v>
      </c>
      <c r="CN1062">
        <v>0</v>
      </c>
      <c r="CO1062">
        <v>0</v>
      </c>
      <c r="CP1062">
        <v>0</v>
      </c>
      <c r="CQ1062">
        <v>1</v>
      </c>
    </row>
    <row r="1063" spans="1:95" hidden="1">
      <c r="A1063" t="s">
        <v>7928</v>
      </c>
      <c r="B1063" t="s">
        <v>904</v>
      </c>
      <c r="C1063" t="s">
        <v>826</v>
      </c>
      <c r="D1063" t="s">
        <v>826</v>
      </c>
      <c r="E1063" t="s">
        <v>146</v>
      </c>
      <c r="F1063" t="s">
        <v>7929</v>
      </c>
      <c r="G1063">
        <v>15000</v>
      </c>
      <c r="H1063">
        <v>1</v>
      </c>
      <c r="I1063">
        <f t="shared" si="16"/>
        <v>15000</v>
      </c>
      <c r="J1063">
        <v>53.635359000000001</v>
      </c>
      <c r="K1063">
        <v>11.4</v>
      </c>
      <c r="M1063" t="s">
        <v>7930</v>
      </c>
      <c r="O1063" t="s">
        <v>7931</v>
      </c>
      <c r="P1063" t="s">
        <v>7932</v>
      </c>
      <c r="R1063" t="s">
        <v>303</v>
      </c>
      <c r="S1063" t="s">
        <v>7933</v>
      </c>
      <c r="T1063" t="s">
        <v>7934</v>
      </c>
      <c r="U1063" t="s">
        <v>7935</v>
      </c>
      <c r="V1063" t="s">
        <v>7936</v>
      </c>
      <c r="X1063" t="s">
        <v>1007</v>
      </c>
      <c r="Y1063" t="s">
        <v>7937</v>
      </c>
      <c r="Z1063" t="s">
        <v>92</v>
      </c>
      <c r="AA1063" t="s">
        <v>164</v>
      </c>
      <c r="AB1063" t="s">
        <v>7938</v>
      </c>
      <c r="AC1063" t="s">
        <v>112</v>
      </c>
      <c r="AD1063" t="s">
        <v>7937</v>
      </c>
      <c r="AE1063">
        <v>0</v>
      </c>
      <c r="AH1063" t="s">
        <v>1480</v>
      </c>
      <c r="AJ1063" t="s">
        <v>6385</v>
      </c>
      <c r="AK1063" t="s">
        <v>7749</v>
      </c>
      <c r="AL1063" t="s">
        <v>6385</v>
      </c>
      <c r="AQ1063">
        <v>20</v>
      </c>
      <c r="AS1063">
        <v>0</v>
      </c>
      <c r="AT1063">
        <v>0</v>
      </c>
      <c r="AU1063" t="s">
        <v>705</v>
      </c>
      <c r="AV1063" t="s">
        <v>7939</v>
      </c>
      <c r="AW1063">
        <v>1700000</v>
      </c>
      <c r="AX1063" t="s">
        <v>1133</v>
      </c>
      <c r="AY1063" t="s">
        <v>7937</v>
      </c>
      <c r="AZ1063">
        <v>5000000</v>
      </c>
      <c r="BC1063">
        <v>0</v>
      </c>
      <c r="BO1063">
        <v>1</v>
      </c>
      <c r="BP1063">
        <v>0</v>
      </c>
      <c r="BQ1063">
        <v>0</v>
      </c>
      <c r="BR1063">
        <v>0</v>
      </c>
      <c r="BS1063">
        <v>0</v>
      </c>
      <c r="BT1063">
        <v>0</v>
      </c>
      <c r="BU1063">
        <v>0</v>
      </c>
      <c r="BV1063">
        <v>0</v>
      </c>
      <c r="BW1063">
        <v>0</v>
      </c>
      <c r="BX1063">
        <v>0</v>
      </c>
      <c r="BY1063">
        <v>1</v>
      </c>
      <c r="BZ1063">
        <v>0</v>
      </c>
      <c r="CA1063">
        <v>0</v>
      </c>
      <c r="CB1063">
        <v>0</v>
      </c>
      <c r="CC1063">
        <v>0</v>
      </c>
      <c r="CD1063">
        <v>0</v>
      </c>
      <c r="CE1063">
        <v>0</v>
      </c>
      <c r="CF1063">
        <v>0</v>
      </c>
      <c r="CG1063">
        <v>0</v>
      </c>
      <c r="CH1063">
        <v>0</v>
      </c>
      <c r="CI1063">
        <v>0</v>
      </c>
      <c r="CJ1063">
        <v>0</v>
      </c>
      <c r="CK1063">
        <v>0</v>
      </c>
      <c r="CL1063">
        <v>0</v>
      </c>
      <c r="CM1063">
        <v>0</v>
      </c>
      <c r="CN1063">
        <v>0</v>
      </c>
      <c r="CO1063">
        <v>0</v>
      </c>
      <c r="CP1063">
        <v>0</v>
      </c>
      <c r="CQ1063">
        <v>1</v>
      </c>
    </row>
    <row r="1064" spans="1:95" hidden="1">
      <c r="A1064" t="s">
        <v>7940</v>
      </c>
      <c r="B1064" t="s">
        <v>904</v>
      </c>
      <c r="C1064" t="s">
        <v>826</v>
      </c>
      <c r="D1064" t="s">
        <v>826</v>
      </c>
      <c r="E1064" t="s">
        <v>146</v>
      </c>
      <c r="F1064" t="s">
        <v>7941</v>
      </c>
      <c r="G1064">
        <v>20000</v>
      </c>
      <c r="H1064">
        <v>0</v>
      </c>
      <c r="I1064">
        <f t="shared" si="16"/>
        <v>0</v>
      </c>
      <c r="J1064">
        <v>39.7256182</v>
      </c>
      <c r="K1064">
        <v>-84.21</v>
      </c>
      <c r="M1064" t="s">
        <v>116</v>
      </c>
      <c r="N1064" t="s">
        <v>7942</v>
      </c>
      <c r="O1064" t="s">
        <v>7943</v>
      </c>
      <c r="P1064" t="s">
        <v>1623</v>
      </c>
      <c r="Q1064">
        <v>45439</v>
      </c>
      <c r="R1064" t="s">
        <v>107</v>
      </c>
      <c r="S1064" t="s">
        <v>7944</v>
      </c>
      <c r="T1064" t="s">
        <v>7945</v>
      </c>
      <c r="U1064" t="s">
        <v>7504</v>
      </c>
      <c r="X1064" t="s">
        <v>376</v>
      </c>
      <c r="Y1064" t="s">
        <v>7946</v>
      </c>
      <c r="Z1064" t="s">
        <v>92</v>
      </c>
      <c r="AA1064" t="s">
        <v>93</v>
      </c>
      <c r="AB1064" t="s">
        <v>996</v>
      </c>
      <c r="AC1064" t="s">
        <v>95</v>
      </c>
      <c r="AD1064" t="s">
        <v>7947</v>
      </c>
      <c r="AE1064">
        <v>0</v>
      </c>
      <c r="AH1064" t="s">
        <v>3862</v>
      </c>
      <c r="AL1064" t="s">
        <v>3862</v>
      </c>
      <c r="AQ1064">
        <v>0</v>
      </c>
      <c r="AR1064" t="s">
        <v>750</v>
      </c>
      <c r="AS1064">
        <v>20000000</v>
      </c>
      <c r="AT1064">
        <v>0</v>
      </c>
      <c r="AW1064">
        <v>0</v>
      </c>
      <c r="AZ1064">
        <v>0</v>
      </c>
      <c r="BC1064">
        <v>0</v>
      </c>
      <c r="BO1064">
        <v>0</v>
      </c>
      <c r="BP1064">
        <v>0</v>
      </c>
      <c r="BQ1064">
        <v>0</v>
      </c>
      <c r="BR1064">
        <v>0</v>
      </c>
      <c r="BS1064">
        <v>0</v>
      </c>
      <c r="BT1064">
        <v>0</v>
      </c>
      <c r="BU1064">
        <v>0</v>
      </c>
      <c r="BV1064">
        <v>0</v>
      </c>
      <c r="BW1064">
        <v>0</v>
      </c>
      <c r="BX1064">
        <v>0</v>
      </c>
      <c r="BY1064">
        <v>1</v>
      </c>
      <c r="BZ1064">
        <v>0</v>
      </c>
      <c r="CA1064">
        <v>0</v>
      </c>
      <c r="CB1064">
        <v>0</v>
      </c>
      <c r="CC1064">
        <v>0</v>
      </c>
      <c r="CD1064">
        <v>0</v>
      </c>
      <c r="CE1064">
        <v>0</v>
      </c>
      <c r="CF1064">
        <v>0</v>
      </c>
      <c r="CG1064">
        <v>0</v>
      </c>
      <c r="CH1064">
        <v>0</v>
      </c>
      <c r="CI1064">
        <v>0</v>
      </c>
      <c r="CJ1064">
        <v>0</v>
      </c>
      <c r="CK1064">
        <v>0</v>
      </c>
      <c r="CL1064">
        <v>0</v>
      </c>
      <c r="CM1064">
        <v>0</v>
      </c>
      <c r="CN1064">
        <v>0</v>
      </c>
      <c r="CO1064">
        <v>0</v>
      </c>
      <c r="CP1064">
        <v>0</v>
      </c>
      <c r="CQ1064">
        <v>0</v>
      </c>
    </row>
    <row r="1065" spans="1:95" hidden="1">
      <c r="A1065" t="s">
        <v>7948</v>
      </c>
      <c r="B1065" t="s">
        <v>904</v>
      </c>
      <c r="C1065" t="s">
        <v>1313</v>
      </c>
      <c r="D1065" t="s">
        <v>1112</v>
      </c>
      <c r="E1065" t="s">
        <v>146</v>
      </c>
      <c r="F1065" t="s">
        <v>7949</v>
      </c>
      <c r="G1065">
        <v>3000</v>
      </c>
      <c r="H1065">
        <v>0.27</v>
      </c>
      <c r="I1065">
        <f t="shared" si="16"/>
        <v>810</v>
      </c>
      <c r="J1065">
        <v>34.693737800000001</v>
      </c>
      <c r="K1065">
        <v>135.5</v>
      </c>
      <c r="M1065" t="s">
        <v>1198</v>
      </c>
      <c r="O1065" t="s">
        <v>7066</v>
      </c>
      <c r="P1065" t="s">
        <v>7950</v>
      </c>
      <c r="Q1065" t="s">
        <v>7951</v>
      </c>
      <c r="R1065" t="s">
        <v>724</v>
      </c>
      <c r="S1065" t="s">
        <v>7952</v>
      </c>
      <c r="U1065" t="s">
        <v>7953</v>
      </c>
      <c r="X1065" t="s">
        <v>1007</v>
      </c>
      <c r="AC1065" t="s">
        <v>124</v>
      </c>
      <c r="AD1065" t="s">
        <v>7954</v>
      </c>
      <c r="AE1065">
        <v>0</v>
      </c>
      <c r="AH1065" t="s">
        <v>2280</v>
      </c>
      <c r="AL1065" t="s">
        <v>2280</v>
      </c>
      <c r="AQ1065">
        <v>0</v>
      </c>
      <c r="AR1065" t="s">
        <v>750</v>
      </c>
      <c r="AS1065">
        <v>0</v>
      </c>
      <c r="AT1065">
        <v>0</v>
      </c>
      <c r="AW1065">
        <v>0</v>
      </c>
      <c r="AZ1065">
        <v>0</v>
      </c>
      <c r="BC1065">
        <v>0</v>
      </c>
      <c r="BO1065">
        <v>0</v>
      </c>
      <c r="BP1065">
        <v>0</v>
      </c>
      <c r="BQ1065">
        <v>0</v>
      </c>
      <c r="BR1065">
        <v>0</v>
      </c>
      <c r="BS1065">
        <v>1</v>
      </c>
      <c r="BT1065">
        <v>0</v>
      </c>
      <c r="BU1065">
        <v>0</v>
      </c>
      <c r="BV1065">
        <v>0</v>
      </c>
      <c r="BW1065">
        <v>0</v>
      </c>
      <c r="BX1065">
        <v>0</v>
      </c>
      <c r="BY1065">
        <v>0</v>
      </c>
      <c r="BZ1065">
        <v>0</v>
      </c>
      <c r="CA1065">
        <v>0</v>
      </c>
      <c r="CB1065">
        <v>0</v>
      </c>
      <c r="CC1065">
        <v>0</v>
      </c>
      <c r="CD1065">
        <v>0</v>
      </c>
      <c r="CE1065">
        <v>0</v>
      </c>
      <c r="CF1065">
        <v>0</v>
      </c>
      <c r="CG1065">
        <v>0</v>
      </c>
      <c r="CH1065">
        <v>0</v>
      </c>
      <c r="CI1065">
        <v>0</v>
      </c>
      <c r="CJ1065">
        <v>0</v>
      </c>
      <c r="CK1065">
        <v>0</v>
      </c>
      <c r="CL1065">
        <v>0</v>
      </c>
      <c r="CM1065">
        <v>0</v>
      </c>
      <c r="CN1065">
        <v>0</v>
      </c>
      <c r="CO1065">
        <v>0</v>
      </c>
      <c r="CP1065">
        <v>0</v>
      </c>
      <c r="CQ1065">
        <v>0</v>
      </c>
    </row>
    <row r="1066" spans="1:95" hidden="1">
      <c r="A1066" t="s">
        <v>7955</v>
      </c>
      <c r="B1066" t="s">
        <v>904</v>
      </c>
      <c r="C1066" t="s">
        <v>1313</v>
      </c>
      <c r="D1066" t="s">
        <v>1112</v>
      </c>
      <c r="E1066" t="s">
        <v>146</v>
      </c>
      <c r="F1066" t="s">
        <v>7956</v>
      </c>
      <c r="G1066">
        <v>1000</v>
      </c>
      <c r="H1066">
        <v>5</v>
      </c>
      <c r="I1066">
        <f t="shared" si="16"/>
        <v>5000</v>
      </c>
      <c r="J1066">
        <v>35</v>
      </c>
      <c r="K1066">
        <v>140</v>
      </c>
      <c r="M1066" t="s">
        <v>6799</v>
      </c>
      <c r="N1066" t="s">
        <v>7957</v>
      </c>
      <c r="O1066" t="s">
        <v>1911</v>
      </c>
      <c r="P1066" t="s">
        <v>1912</v>
      </c>
      <c r="Q1066" t="s">
        <v>7958</v>
      </c>
      <c r="R1066" t="s">
        <v>724</v>
      </c>
      <c r="S1066" t="s">
        <v>7959</v>
      </c>
      <c r="U1066" t="s">
        <v>7960</v>
      </c>
      <c r="X1066" t="s">
        <v>1007</v>
      </c>
      <c r="AB1066" t="s">
        <v>7961</v>
      </c>
      <c r="AC1066" t="s">
        <v>124</v>
      </c>
      <c r="AD1066" t="s">
        <v>2280</v>
      </c>
      <c r="AE1066">
        <v>0</v>
      </c>
      <c r="AH1066" t="s">
        <v>2280</v>
      </c>
      <c r="AI1066" t="s">
        <v>7962</v>
      </c>
      <c r="AL1066" t="s">
        <v>2280</v>
      </c>
      <c r="AM1066" t="s">
        <v>7954</v>
      </c>
      <c r="AN1066" t="s">
        <v>7759</v>
      </c>
      <c r="AQ1066">
        <v>0</v>
      </c>
      <c r="AR1066" t="s">
        <v>750</v>
      </c>
      <c r="AS1066">
        <v>0</v>
      </c>
      <c r="AT1066">
        <v>0</v>
      </c>
      <c r="AW1066">
        <v>0</v>
      </c>
      <c r="AZ1066">
        <v>0</v>
      </c>
      <c r="BC1066">
        <v>0</v>
      </c>
      <c r="BO1066">
        <v>0</v>
      </c>
      <c r="BP1066">
        <v>0</v>
      </c>
      <c r="BQ1066">
        <v>0</v>
      </c>
      <c r="BR1066">
        <v>0</v>
      </c>
      <c r="BS1066">
        <v>0</v>
      </c>
      <c r="BT1066">
        <v>0</v>
      </c>
      <c r="BU1066">
        <v>0</v>
      </c>
      <c r="BV1066">
        <v>1</v>
      </c>
      <c r="BW1066">
        <v>0</v>
      </c>
      <c r="BX1066">
        <v>0</v>
      </c>
      <c r="BY1066">
        <v>0</v>
      </c>
      <c r="BZ1066">
        <v>0</v>
      </c>
      <c r="CA1066">
        <v>0</v>
      </c>
      <c r="CB1066">
        <v>0</v>
      </c>
      <c r="CC1066">
        <v>0</v>
      </c>
      <c r="CD1066">
        <v>0</v>
      </c>
      <c r="CE1066">
        <v>1</v>
      </c>
      <c r="CF1066">
        <v>0</v>
      </c>
      <c r="CG1066">
        <v>1</v>
      </c>
      <c r="CH1066">
        <v>0</v>
      </c>
      <c r="CI1066">
        <v>0</v>
      </c>
      <c r="CJ1066">
        <v>0</v>
      </c>
      <c r="CK1066">
        <v>0</v>
      </c>
      <c r="CL1066">
        <v>0</v>
      </c>
      <c r="CM1066">
        <v>0</v>
      </c>
      <c r="CN1066">
        <v>0</v>
      </c>
      <c r="CO1066">
        <v>0</v>
      </c>
      <c r="CP1066">
        <v>0</v>
      </c>
      <c r="CQ1066">
        <v>0</v>
      </c>
    </row>
    <row r="1067" spans="1:95" hidden="1">
      <c r="A1067" t="s">
        <v>7963</v>
      </c>
      <c r="B1067" t="s">
        <v>904</v>
      </c>
      <c r="C1067" t="s">
        <v>1022</v>
      </c>
      <c r="D1067" t="s">
        <v>1349</v>
      </c>
      <c r="E1067" t="s">
        <v>146</v>
      </c>
      <c r="F1067" t="s">
        <v>7964</v>
      </c>
      <c r="G1067">
        <v>34000</v>
      </c>
      <c r="H1067">
        <v>7</v>
      </c>
      <c r="I1067">
        <f t="shared" si="16"/>
        <v>238000</v>
      </c>
      <c r="J1067">
        <v>40.967343900000003</v>
      </c>
      <c r="K1067">
        <v>141.37</v>
      </c>
      <c r="M1067" t="s">
        <v>6008</v>
      </c>
      <c r="O1067" t="s">
        <v>7965</v>
      </c>
      <c r="P1067" t="s">
        <v>7966</v>
      </c>
      <c r="R1067" t="s">
        <v>724</v>
      </c>
      <c r="S1067" t="s">
        <v>7967</v>
      </c>
      <c r="U1067" t="s">
        <v>7968</v>
      </c>
      <c r="X1067" t="s">
        <v>1007</v>
      </c>
      <c r="Y1067" t="s">
        <v>2744</v>
      </c>
      <c r="AA1067" t="s">
        <v>93</v>
      </c>
      <c r="AB1067" t="s">
        <v>7969</v>
      </c>
      <c r="AC1067" t="s">
        <v>95</v>
      </c>
      <c r="AD1067" t="s">
        <v>7970</v>
      </c>
      <c r="AE1067">
        <v>0</v>
      </c>
      <c r="AH1067" t="s">
        <v>1967</v>
      </c>
      <c r="AJ1067" t="s">
        <v>7971</v>
      </c>
      <c r="AL1067" t="s">
        <v>7972</v>
      </c>
      <c r="AM1067" t="s">
        <v>7973</v>
      </c>
      <c r="AQ1067">
        <v>0</v>
      </c>
      <c r="AR1067" t="s">
        <v>7974</v>
      </c>
      <c r="AS1067">
        <v>0</v>
      </c>
      <c r="AT1067">
        <v>0</v>
      </c>
      <c r="AW1067">
        <v>0</v>
      </c>
      <c r="AZ1067">
        <v>0</v>
      </c>
      <c r="BC1067">
        <v>0</v>
      </c>
      <c r="BO1067">
        <v>0</v>
      </c>
      <c r="BP1067">
        <v>0</v>
      </c>
      <c r="BQ1067">
        <v>0</v>
      </c>
      <c r="BR1067">
        <v>0</v>
      </c>
      <c r="BS1067">
        <v>0</v>
      </c>
      <c r="BT1067">
        <v>0</v>
      </c>
      <c r="BU1067">
        <v>0</v>
      </c>
      <c r="BV1067">
        <v>0</v>
      </c>
      <c r="BW1067">
        <v>0</v>
      </c>
      <c r="BX1067">
        <v>1</v>
      </c>
      <c r="BY1067">
        <v>0</v>
      </c>
      <c r="BZ1067">
        <v>0</v>
      </c>
      <c r="CA1067">
        <v>0</v>
      </c>
      <c r="CB1067">
        <v>0</v>
      </c>
      <c r="CC1067">
        <v>0</v>
      </c>
      <c r="CD1067">
        <v>0</v>
      </c>
      <c r="CE1067">
        <v>0</v>
      </c>
      <c r="CF1067">
        <v>0</v>
      </c>
      <c r="CG1067">
        <v>1</v>
      </c>
      <c r="CH1067">
        <v>1</v>
      </c>
      <c r="CI1067">
        <v>0</v>
      </c>
      <c r="CJ1067">
        <v>0</v>
      </c>
      <c r="CK1067">
        <v>0</v>
      </c>
      <c r="CL1067">
        <v>0</v>
      </c>
      <c r="CM1067">
        <v>0</v>
      </c>
      <c r="CN1067">
        <v>0</v>
      </c>
      <c r="CO1067">
        <v>0</v>
      </c>
      <c r="CP1067">
        <v>0</v>
      </c>
      <c r="CQ1067">
        <v>0</v>
      </c>
    </row>
    <row r="1068" spans="1:95" hidden="1">
      <c r="A1068" t="s">
        <v>7975</v>
      </c>
      <c r="B1068" t="s">
        <v>904</v>
      </c>
      <c r="C1068" t="s">
        <v>1022</v>
      </c>
      <c r="D1068" t="s">
        <v>1349</v>
      </c>
      <c r="E1068" t="s">
        <v>146</v>
      </c>
      <c r="F1068" t="s">
        <v>7976</v>
      </c>
      <c r="G1068">
        <v>1000</v>
      </c>
      <c r="H1068">
        <v>6</v>
      </c>
      <c r="I1068">
        <f t="shared" si="16"/>
        <v>6000</v>
      </c>
      <c r="J1068">
        <v>35.878314699999997</v>
      </c>
      <c r="K1068">
        <v>-106.32</v>
      </c>
      <c r="M1068" t="s">
        <v>7977</v>
      </c>
      <c r="N1068" t="s">
        <v>7978</v>
      </c>
      <c r="O1068" t="s">
        <v>7979</v>
      </c>
      <c r="P1068" t="s">
        <v>7013</v>
      </c>
      <c r="R1068" t="s">
        <v>107</v>
      </c>
      <c r="S1068" t="s">
        <v>7980</v>
      </c>
      <c r="U1068" t="s">
        <v>7981</v>
      </c>
      <c r="X1068" t="s">
        <v>738</v>
      </c>
      <c r="Y1068" t="s">
        <v>7982</v>
      </c>
      <c r="Z1068" t="s">
        <v>599</v>
      </c>
      <c r="AA1068" t="s">
        <v>518</v>
      </c>
      <c r="AB1068" t="s">
        <v>7983</v>
      </c>
      <c r="AC1068" t="s">
        <v>95</v>
      </c>
      <c r="AD1068" t="s">
        <v>7724</v>
      </c>
      <c r="AE1068">
        <v>100</v>
      </c>
      <c r="AH1068" t="s">
        <v>1967</v>
      </c>
      <c r="AI1068" t="s">
        <v>5389</v>
      </c>
      <c r="AQ1068">
        <v>0</v>
      </c>
      <c r="AR1068" t="s">
        <v>6935</v>
      </c>
      <c r="AS1068">
        <v>0</v>
      </c>
      <c r="AT1068">
        <v>0</v>
      </c>
      <c r="AW1068">
        <v>0</v>
      </c>
      <c r="AZ1068">
        <v>0</v>
      </c>
      <c r="BC1068">
        <v>0</v>
      </c>
      <c r="BO1068">
        <v>0</v>
      </c>
      <c r="BP1068">
        <v>0</v>
      </c>
      <c r="BQ1068">
        <v>1</v>
      </c>
      <c r="BR1068">
        <v>0</v>
      </c>
      <c r="BS1068">
        <v>0</v>
      </c>
      <c r="BT1068">
        <v>0</v>
      </c>
      <c r="BU1068">
        <v>0</v>
      </c>
      <c r="BV1068">
        <v>1</v>
      </c>
      <c r="BW1068">
        <v>0</v>
      </c>
      <c r="BX1068">
        <v>0</v>
      </c>
      <c r="BY1068">
        <v>0</v>
      </c>
      <c r="BZ1068">
        <v>0</v>
      </c>
      <c r="CA1068">
        <v>0</v>
      </c>
      <c r="CB1068">
        <v>1</v>
      </c>
      <c r="CC1068">
        <v>0</v>
      </c>
      <c r="CD1068">
        <v>0</v>
      </c>
      <c r="CE1068">
        <v>1</v>
      </c>
      <c r="CF1068">
        <v>1</v>
      </c>
      <c r="CG1068">
        <v>0</v>
      </c>
      <c r="CH1068">
        <v>0</v>
      </c>
      <c r="CI1068">
        <v>0</v>
      </c>
      <c r="CJ1068">
        <v>0</v>
      </c>
      <c r="CK1068">
        <v>0</v>
      </c>
      <c r="CL1068">
        <v>0</v>
      </c>
      <c r="CM1068">
        <v>0</v>
      </c>
      <c r="CN1068">
        <v>0</v>
      </c>
      <c r="CO1068">
        <v>0</v>
      </c>
      <c r="CP1068">
        <v>0</v>
      </c>
      <c r="CQ1068">
        <v>0</v>
      </c>
    </row>
    <row r="1069" spans="1:95" hidden="1">
      <c r="A1069" t="s">
        <v>7984</v>
      </c>
      <c r="B1069" t="s">
        <v>904</v>
      </c>
      <c r="C1069" t="s">
        <v>5556</v>
      </c>
      <c r="D1069" t="s">
        <v>7985</v>
      </c>
      <c r="E1069" t="s">
        <v>146</v>
      </c>
      <c r="F1069" t="s">
        <v>7986</v>
      </c>
      <c r="G1069">
        <v>300</v>
      </c>
      <c r="H1069">
        <v>0.25</v>
      </c>
      <c r="I1069">
        <f t="shared" si="16"/>
        <v>75</v>
      </c>
      <c r="J1069">
        <v>25.846401</v>
      </c>
      <c r="K1069">
        <v>131.24</v>
      </c>
      <c r="M1069" t="s">
        <v>116</v>
      </c>
      <c r="O1069" t="s">
        <v>7987</v>
      </c>
      <c r="P1069" t="s">
        <v>7317</v>
      </c>
      <c r="R1069" t="s">
        <v>724</v>
      </c>
      <c r="S1069" t="s">
        <v>7988</v>
      </c>
      <c r="T1069" t="s">
        <v>4271</v>
      </c>
      <c r="X1069" t="s">
        <v>1007</v>
      </c>
      <c r="Y1069" t="s">
        <v>1944</v>
      </c>
      <c r="AC1069" t="s">
        <v>112</v>
      </c>
      <c r="AD1069" t="s">
        <v>1944</v>
      </c>
      <c r="AE1069">
        <v>0</v>
      </c>
      <c r="AF1069" t="s">
        <v>7989</v>
      </c>
      <c r="AQ1069">
        <v>0</v>
      </c>
      <c r="AS1069">
        <v>0</v>
      </c>
      <c r="AT1069">
        <v>0</v>
      </c>
      <c r="AW1069">
        <v>0</v>
      </c>
      <c r="AZ1069">
        <v>0</v>
      </c>
      <c r="BC1069">
        <v>0</v>
      </c>
      <c r="BO1069">
        <v>0</v>
      </c>
      <c r="BP1069">
        <v>0</v>
      </c>
      <c r="BQ1069">
        <v>0</v>
      </c>
      <c r="BR1069">
        <v>0</v>
      </c>
      <c r="BS1069">
        <v>0</v>
      </c>
      <c r="BT1069">
        <v>0</v>
      </c>
      <c r="BU1069">
        <v>0</v>
      </c>
      <c r="BV1069">
        <v>0</v>
      </c>
      <c r="BW1069">
        <v>0</v>
      </c>
      <c r="BX1069">
        <v>0</v>
      </c>
      <c r="BY1069">
        <v>1</v>
      </c>
      <c r="BZ1069">
        <v>0</v>
      </c>
      <c r="CA1069">
        <v>0</v>
      </c>
      <c r="CB1069">
        <v>0</v>
      </c>
      <c r="CC1069">
        <v>0</v>
      </c>
      <c r="CD1069">
        <v>0</v>
      </c>
      <c r="CE1069">
        <v>0</v>
      </c>
      <c r="CF1069">
        <v>0</v>
      </c>
      <c r="CG1069">
        <v>0</v>
      </c>
      <c r="CH1069">
        <v>0</v>
      </c>
      <c r="CI1069">
        <v>0</v>
      </c>
      <c r="CJ1069">
        <v>0</v>
      </c>
      <c r="CK1069">
        <v>0</v>
      </c>
      <c r="CL1069">
        <v>0</v>
      </c>
      <c r="CM1069">
        <v>0</v>
      </c>
      <c r="CN1069">
        <v>0</v>
      </c>
      <c r="CO1069">
        <v>0</v>
      </c>
      <c r="CP1069">
        <v>0</v>
      </c>
      <c r="CQ1069">
        <v>0</v>
      </c>
    </row>
    <row r="1070" spans="1:95" hidden="1">
      <c r="A1070" t="s">
        <v>7990</v>
      </c>
      <c r="B1070" t="s">
        <v>904</v>
      </c>
      <c r="C1070" t="s">
        <v>905</v>
      </c>
      <c r="D1070" t="s">
        <v>905</v>
      </c>
      <c r="E1070" t="s">
        <v>146</v>
      </c>
      <c r="F1070" t="s">
        <v>7991</v>
      </c>
      <c r="G1070">
        <v>800</v>
      </c>
      <c r="H1070">
        <v>1</v>
      </c>
      <c r="I1070">
        <f t="shared" si="16"/>
        <v>800</v>
      </c>
      <c r="J1070">
        <v>35.888079599999998</v>
      </c>
      <c r="K1070">
        <v>-106.31</v>
      </c>
      <c r="M1070" t="s">
        <v>1333</v>
      </c>
      <c r="O1070" t="s">
        <v>7979</v>
      </c>
      <c r="P1070" t="s">
        <v>7013</v>
      </c>
      <c r="R1070" t="s">
        <v>107</v>
      </c>
      <c r="S1070" t="s">
        <v>7992</v>
      </c>
      <c r="T1070" t="s">
        <v>4271</v>
      </c>
      <c r="X1070" t="s">
        <v>1007</v>
      </c>
      <c r="AC1070" t="s">
        <v>95</v>
      </c>
      <c r="AD1070" t="s">
        <v>7724</v>
      </c>
      <c r="AE1070">
        <v>0</v>
      </c>
      <c r="AH1070" t="s">
        <v>7993</v>
      </c>
      <c r="AI1070" t="s">
        <v>2656</v>
      </c>
      <c r="AQ1070">
        <v>0</v>
      </c>
      <c r="AS1070">
        <v>0</v>
      </c>
      <c r="AT1070">
        <v>0</v>
      </c>
      <c r="AW1070">
        <v>0</v>
      </c>
      <c r="AZ1070">
        <v>0</v>
      </c>
      <c r="BC1070">
        <v>0</v>
      </c>
      <c r="BO1070">
        <v>0</v>
      </c>
      <c r="BP1070">
        <v>0</v>
      </c>
      <c r="BQ1070">
        <v>0</v>
      </c>
      <c r="BR1070">
        <v>0</v>
      </c>
      <c r="BS1070">
        <v>0</v>
      </c>
      <c r="BT1070">
        <v>0</v>
      </c>
      <c r="BU1070">
        <v>0</v>
      </c>
      <c r="BV1070">
        <v>0</v>
      </c>
      <c r="BW1070">
        <v>0</v>
      </c>
      <c r="BX1070">
        <v>0</v>
      </c>
      <c r="BY1070">
        <v>0</v>
      </c>
      <c r="BZ1070">
        <v>0</v>
      </c>
      <c r="CA1070">
        <v>0</v>
      </c>
      <c r="CB1070">
        <v>0</v>
      </c>
      <c r="CC1070">
        <v>0</v>
      </c>
      <c r="CD1070">
        <v>0</v>
      </c>
      <c r="CE1070">
        <v>0</v>
      </c>
      <c r="CF1070">
        <v>0</v>
      </c>
      <c r="CG1070">
        <v>1</v>
      </c>
      <c r="CH1070">
        <v>0</v>
      </c>
      <c r="CI1070">
        <v>0</v>
      </c>
      <c r="CJ1070">
        <v>0</v>
      </c>
      <c r="CK1070">
        <v>0</v>
      </c>
      <c r="CL1070">
        <v>0</v>
      </c>
      <c r="CM1070">
        <v>0</v>
      </c>
      <c r="CN1070">
        <v>0</v>
      </c>
      <c r="CO1070">
        <v>0</v>
      </c>
      <c r="CP1070">
        <v>0</v>
      </c>
      <c r="CQ1070">
        <v>0</v>
      </c>
    </row>
    <row r="1071" spans="1:95" hidden="1">
      <c r="A1071" t="s">
        <v>7994</v>
      </c>
      <c r="B1071" t="s">
        <v>904</v>
      </c>
      <c r="C1071" t="s">
        <v>826</v>
      </c>
      <c r="D1071" t="s">
        <v>826</v>
      </c>
      <c r="E1071" t="s">
        <v>146</v>
      </c>
      <c r="F1071" t="s">
        <v>7995</v>
      </c>
      <c r="G1071">
        <v>6000</v>
      </c>
      <c r="H1071">
        <v>1.67</v>
      </c>
      <c r="I1071">
        <f t="shared" si="16"/>
        <v>10020</v>
      </c>
      <c r="J1071">
        <v>51.917465800000002</v>
      </c>
      <c r="K1071">
        <v>-0.65</v>
      </c>
      <c r="M1071" t="s">
        <v>7996</v>
      </c>
      <c r="O1071" t="s">
        <v>7997</v>
      </c>
      <c r="P1071" t="s">
        <v>7998</v>
      </c>
      <c r="Q1071" t="s">
        <v>7999</v>
      </c>
      <c r="R1071" t="s">
        <v>119</v>
      </c>
      <c r="S1071" t="s">
        <v>8000</v>
      </c>
      <c r="T1071" t="s">
        <v>501</v>
      </c>
      <c r="U1071" t="s">
        <v>8001</v>
      </c>
      <c r="V1071" t="s">
        <v>8002</v>
      </c>
      <c r="W1071" t="s">
        <v>1257</v>
      </c>
      <c r="X1071" t="s">
        <v>1007</v>
      </c>
      <c r="Y1071" t="s">
        <v>8003</v>
      </c>
      <c r="Z1071" t="s">
        <v>92</v>
      </c>
      <c r="AA1071" t="s">
        <v>518</v>
      </c>
      <c r="AC1071" t="s">
        <v>112</v>
      </c>
      <c r="AD1071" t="s">
        <v>8003</v>
      </c>
      <c r="AE1071">
        <v>100</v>
      </c>
      <c r="AH1071" t="s">
        <v>1480</v>
      </c>
      <c r="AI1071" t="s">
        <v>8004</v>
      </c>
      <c r="AJ1071" t="s">
        <v>6385</v>
      </c>
      <c r="AQ1071">
        <v>4</v>
      </c>
      <c r="AS1071">
        <v>0</v>
      </c>
      <c r="AT1071">
        <v>0</v>
      </c>
      <c r="AU1071" t="s">
        <v>822</v>
      </c>
      <c r="AV1071" t="s">
        <v>8005</v>
      </c>
      <c r="AW1071">
        <v>22362912</v>
      </c>
      <c r="AZ1071">
        <v>0</v>
      </c>
      <c r="BC1071">
        <v>0</v>
      </c>
      <c r="BO1071">
        <v>0</v>
      </c>
      <c r="BP1071">
        <v>0</v>
      </c>
      <c r="BQ1071">
        <v>0</v>
      </c>
      <c r="BR1071">
        <v>0</v>
      </c>
      <c r="BS1071">
        <v>0</v>
      </c>
      <c r="BT1071">
        <v>0</v>
      </c>
      <c r="BU1071">
        <v>1</v>
      </c>
      <c r="BV1071">
        <v>0</v>
      </c>
      <c r="BW1071">
        <v>1</v>
      </c>
      <c r="BX1071">
        <v>0</v>
      </c>
      <c r="BY1071">
        <v>1</v>
      </c>
      <c r="BZ1071">
        <v>0</v>
      </c>
      <c r="CA1071">
        <v>0</v>
      </c>
      <c r="CB1071">
        <v>0</v>
      </c>
      <c r="CC1071">
        <v>0</v>
      </c>
      <c r="CD1071">
        <v>0</v>
      </c>
      <c r="CE1071">
        <v>0</v>
      </c>
      <c r="CF1071">
        <v>0</v>
      </c>
      <c r="CG1071">
        <v>0</v>
      </c>
      <c r="CH1071">
        <v>0</v>
      </c>
      <c r="CI1071">
        <v>0</v>
      </c>
      <c r="CJ1071">
        <v>1</v>
      </c>
      <c r="CK1071">
        <v>0</v>
      </c>
      <c r="CL1071">
        <v>0</v>
      </c>
      <c r="CM1071">
        <v>0</v>
      </c>
      <c r="CN1071">
        <v>0</v>
      </c>
      <c r="CO1071">
        <v>0</v>
      </c>
      <c r="CP1071">
        <v>0</v>
      </c>
      <c r="CQ1071">
        <v>1</v>
      </c>
    </row>
    <row r="1072" spans="1:95" hidden="1">
      <c r="A1072" t="s">
        <v>8006</v>
      </c>
      <c r="B1072" t="s">
        <v>904</v>
      </c>
      <c r="C1072" t="s">
        <v>826</v>
      </c>
      <c r="D1072" t="s">
        <v>851</v>
      </c>
      <c r="E1072" t="s">
        <v>146</v>
      </c>
      <c r="F1072" t="s">
        <v>8007</v>
      </c>
      <c r="G1072">
        <v>500</v>
      </c>
      <c r="H1072">
        <v>0.5</v>
      </c>
      <c r="I1072">
        <f t="shared" si="16"/>
        <v>250</v>
      </c>
      <c r="J1072">
        <v>43.730634500000001</v>
      </c>
      <c r="K1072">
        <v>-79.489999999999995</v>
      </c>
      <c r="M1072" t="s">
        <v>8008</v>
      </c>
      <c r="N1072" t="s">
        <v>8009</v>
      </c>
      <c r="O1072" t="s">
        <v>193</v>
      </c>
      <c r="P1072" t="s">
        <v>194</v>
      </c>
      <c r="R1072" t="s">
        <v>195</v>
      </c>
      <c r="S1072" t="s">
        <v>8010</v>
      </c>
      <c r="U1072" t="s">
        <v>8011</v>
      </c>
      <c r="V1072" t="s">
        <v>6530</v>
      </c>
      <c r="X1072" t="s">
        <v>198</v>
      </c>
      <c r="Y1072" t="s">
        <v>245</v>
      </c>
      <c r="Z1072" t="s">
        <v>599</v>
      </c>
      <c r="AA1072" t="s">
        <v>518</v>
      </c>
      <c r="AC1072" t="s">
        <v>124</v>
      </c>
      <c r="AD1072" t="s">
        <v>8012</v>
      </c>
      <c r="AE1072">
        <v>0</v>
      </c>
      <c r="AH1072" t="s">
        <v>8013</v>
      </c>
      <c r="AI1072" t="s">
        <v>8014</v>
      </c>
      <c r="AJ1072" t="s">
        <v>8015</v>
      </c>
      <c r="AL1072" t="s">
        <v>8015</v>
      </c>
      <c r="AQ1072">
        <v>10</v>
      </c>
      <c r="AR1072" t="s">
        <v>8016</v>
      </c>
      <c r="AS1072">
        <v>0</v>
      </c>
      <c r="AT1072">
        <v>0</v>
      </c>
      <c r="AW1072">
        <v>0</v>
      </c>
      <c r="AZ1072">
        <v>0</v>
      </c>
      <c r="BC1072">
        <v>0</v>
      </c>
      <c r="BD1072" t="s">
        <v>8017</v>
      </c>
      <c r="BE1072" t="s">
        <v>8018</v>
      </c>
      <c r="BO1072">
        <v>0</v>
      </c>
      <c r="BP1072">
        <v>1</v>
      </c>
      <c r="BQ1072">
        <v>0</v>
      </c>
      <c r="BR1072">
        <v>0</v>
      </c>
      <c r="BS1072">
        <v>0</v>
      </c>
      <c r="BT1072">
        <v>0</v>
      </c>
      <c r="BU1072">
        <v>0</v>
      </c>
      <c r="BV1072">
        <v>0</v>
      </c>
      <c r="BW1072">
        <v>0</v>
      </c>
      <c r="BX1072">
        <v>0</v>
      </c>
      <c r="BY1072">
        <v>1</v>
      </c>
      <c r="BZ1072">
        <v>1</v>
      </c>
      <c r="CA1072">
        <v>1</v>
      </c>
      <c r="CB1072">
        <v>0</v>
      </c>
      <c r="CC1072">
        <v>1</v>
      </c>
      <c r="CD1072">
        <v>0</v>
      </c>
      <c r="CE1072">
        <v>0</v>
      </c>
      <c r="CF1072">
        <v>0</v>
      </c>
      <c r="CG1072">
        <v>1</v>
      </c>
      <c r="CH1072">
        <v>0</v>
      </c>
      <c r="CI1072">
        <v>0</v>
      </c>
      <c r="CJ1072">
        <v>1</v>
      </c>
      <c r="CK1072">
        <v>0</v>
      </c>
      <c r="CL1072">
        <v>0</v>
      </c>
      <c r="CM1072">
        <v>0</v>
      </c>
      <c r="CN1072">
        <v>0</v>
      </c>
      <c r="CO1072">
        <v>0</v>
      </c>
      <c r="CP1072">
        <v>0</v>
      </c>
      <c r="CQ1072">
        <v>1</v>
      </c>
    </row>
    <row r="1073" spans="1:95" hidden="1">
      <c r="A1073" t="s">
        <v>8019</v>
      </c>
      <c r="B1073" t="s">
        <v>985</v>
      </c>
      <c r="C1073" t="s">
        <v>2176</v>
      </c>
      <c r="D1073" t="s">
        <v>2176</v>
      </c>
      <c r="E1073" t="s">
        <v>146</v>
      </c>
      <c r="F1073" t="s">
        <v>8020</v>
      </c>
      <c r="G1073">
        <v>1206000</v>
      </c>
      <c r="H1073">
        <v>12.18</v>
      </c>
      <c r="I1073">
        <f t="shared" si="16"/>
        <v>14689080</v>
      </c>
      <c r="J1073">
        <v>34.044690000000003</v>
      </c>
      <c r="K1073">
        <v>135.79</v>
      </c>
      <c r="M1073" t="s">
        <v>672</v>
      </c>
      <c r="O1073" t="s">
        <v>8021</v>
      </c>
      <c r="P1073" t="s">
        <v>2817</v>
      </c>
      <c r="R1073" t="s">
        <v>724</v>
      </c>
      <c r="S1073" t="s">
        <v>8022</v>
      </c>
      <c r="U1073" t="s">
        <v>2265</v>
      </c>
      <c r="V1073" t="s">
        <v>2202</v>
      </c>
      <c r="X1073" t="s">
        <v>1007</v>
      </c>
      <c r="Y1073" t="s">
        <v>2772</v>
      </c>
      <c r="AA1073" t="s">
        <v>93</v>
      </c>
      <c r="AC1073" t="s">
        <v>112</v>
      </c>
      <c r="AD1073" t="s">
        <v>2772</v>
      </c>
      <c r="AE1073">
        <v>0</v>
      </c>
      <c r="AH1073" t="s">
        <v>1627</v>
      </c>
      <c r="AM1073" t="s">
        <v>8023</v>
      </c>
      <c r="AQ1073">
        <v>0</v>
      </c>
      <c r="AR1073" t="s">
        <v>750</v>
      </c>
      <c r="AS1073">
        <v>0</v>
      </c>
      <c r="AT1073">
        <v>0</v>
      </c>
      <c r="AW1073">
        <v>0</v>
      </c>
      <c r="AZ1073">
        <v>0</v>
      </c>
      <c r="BC1073">
        <v>0</v>
      </c>
      <c r="BO1073">
        <v>0</v>
      </c>
      <c r="BP1073">
        <v>0</v>
      </c>
      <c r="BQ1073">
        <v>0</v>
      </c>
      <c r="BR1073">
        <v>0</v>
      </c>
      <c r="BS1073">
        <v>0</v>
      </c>
      <c r="BT1073">
        <v>0</v>
      </c>
      <c r="BU1073">
        <v>1</v>
      </c>
      <c r="BV1073">
        <v>1</v>
      </c>
      <c r="BW1073">
        <v>0</v>
      </c>
      <c r="BX1073">
        <v>0</v>
      </c>
      <c r="BY1073">
        <v>0</v>
      </c>
      <c r="BZ1073">
        <v>0</v>
      </c>
      <c r="CA1073">
        <v>0</v>
      </c>
      <c r="CB1073">
        <v>0</v>
      </c>
      <c r="CC1073">
        <v>0</v>
      </c>
      <c r="CD1073">
        <v>0</v>
      </c>
      <c r="CE1073">
        <v>0</v>
      </c>
      <c r="CF1073">
        <v>0</v>
      </c>
      <c r="CG1073">
        <v>0</v>
      </c>
      <c r="CH1073">
        <v>0</v>
      </c>
      <c r="CI1073">
        <v>0</v>
      </c>
      <c r="CJ1073">
        <v>0</v>
      </c>
      <c r="CK1073">
        <v>0</v>
      </c>
      <c r="CL1073">
        <v>0</v>
      </c>
      <c r="CM1073">
        <v>0</v>
      </c>
      <c r="CN1073">
        <v>0</v>
      </c>
      <c r="CO1073">
        <v>0</v>
      </c>
      <c r="CP1073">
        <v>0</v>
      </c>
      <c r="CQ1073">
        <v>0</v>
      </c>
    </row>
    <row r="1074" spans="1:95" hidden="1">
      <c r="A1074" t="s">
        <v>8024</v>
      </c>
      <c r="B1074" t="s">
        <v>904</v>
      </c>
      <c r="C1074" t="s">
        <v>5556</v>
      </c>
      <c r="D1074" t="s">
        <v>5557</v>
      </c>
      <c r="E1074" t="s">
        <v>146</v>
      </c>
      <c r="F1074" t="s">
        <v>8025</v>
      </c>
      <c r="G1074">
        <v>3000</v>
      </c>
      <c r="H1074">
        <v>0.8</v>
      </c>
      <c r="I1074">
        <f t="shared" si="16"/>
        <v>2400</v>
      </c>
      <c r="J1074">
        <v>12.150700000000001</v>
      </c>
      <c r="K1074">
        <v>-68.28</v>
      </c>
      <c r="M1074" t="s">
        <v>8026</v>
      </c>
      <c r="O1074" t="s">
        <v>8027</v>
      </c>
      <c r="P1074" t="s">
        <v>8028</v>
      </c>
      <c r="R1074" t="s">
        <v>682</v>
      </c>
      <c r="S1074" t="s">
        <v>8029</v>
      </c>
      <c r="U1074" t="s">
        <v>7495</v>
      </c>
      <c r="X1074" t="s">
        <v>1007</v>
      </c>
      <c r="Y1074" t="s">
        <v>8030</v>
      </c>
      <c r="Z1074" t="s">
        <v>123</v>
      </c>
      <c r="AA1074" t="s">
        <v>93</v>
      </c>
      <c r="AB1074" t="s">
        <v>8031</v>
      </c>
      <c r="AC1074" t="s">
        <v>95</v>
      </c>
      <c r="AD1074" t="s">
        <v>8032</v>
      </c>
      <c r="AE1074">
        <v>0</v>
      </c>
      <c r="AH1074" t="s">
        <v>1690</v>
      </c>
      <c r="AL1074" t="s">
        <v>8032</v>
      </c>
      <c r="AQ1074">
        <v>0</v>
      </c>
      <c r="AR1074" t="s">
        <v>8033</v>
      </c>
      <c r="AS1074">
        <v>0</v>
      </c>
      <c r="AT1074">
        <v>0</v>
      </c>
      <c r="AW1074">
        <v>0</v>
      </c>
      <c r="AZ1074">
        <v>0</v>
      </c>
      <c r="BC1074">
        <v>0</v>
      </c>
      <c r="BO1074">
        <v>0</v>
      </c>
      <c r="BP1074">
        <v>0</v>
      </c>
      <c r="BQ1074">
        <v>0</v>
      </c>
      <c r="BR1074">
        <v>0</v>
      </c>
      <c r="BS1074">
        <v>0</v>
      </c>
      <c r="BT1074">
        <v>0</v>
      </c>
      <c r="BU1074">
        <v>0</v>
      </c>
      <c r="BV1074">
        <v>0</v>
      </c>
      <c r="BW1074">
        <v>0</v>
      </c>
      <c r="BX1074">
        <v>1</v>
      </c>
      <c r="BY1074">
        <v>1</v>
      </c>
      <c r="BZ1074">
        <v>0</v>
      </c>
      <c r="CA1074">
        <v>0</v>
      </c>
      <c r="CB1074">
        <v>0</v>
      </c>
      <c r="CC1074">
        <v>0</v>
      </c>
      <c r="CD1074">
        <v>0</v>
      </c>
      <c r="CE1074">
        <v>0</v>
      </c>
      <c r="CF1074">
        <v>0</v>
      </c>
      <c r="CG1074">
        <v>1</v>
      </c>
      <c r="CH1074">
        <v>0</v>
      </c>
      <c r="CI1074">
        <v>0</v>
      </c>
      <c r="CJ1074">
        <v>0</v>
      </c>
      <c r="CK1074">
        <v>0</v>
      </c>
      <c r="CL1074">
        <v>0</v>
      </c>
      <c r="CM1074">
        <v>0</v>
      </c>
      <c r="CN1074">
        <v>0</v>
      </c>
      <c r="CO1074">
        <v>0</v>
      </c>
      <c r="CP1074">
        <v>0</v>
      </c>
      <c r="CQ1074">
        <v>0</v>
      </c>
    </row>
    <row r="1075" spans="1:95" hidden="1">
      <c r="A1075" t="s">
        <v>8034</v>
      </c>
      <c r="B1075" t="s">
        <v>985</v>
      </c>
      <c r="C1075" t="s">
        <v>2176</v>
      </c>
      <c r="D1075" t="s">
        <v>2176</v>
      </c>
      <c r="E1075" t="s">
        <v>146</v>
      </c>
      <c r="F1075" t="s">
        <v>8035</v>
      </c>
      <c r="G1075">
        <v>600000</v>
      </c>
      <c r="H1075">
        <v>6</v>
      </c>
      <c r="I1075">
        <f t="shared" si="16"/>
        <v>3600000</v>
      </c>
      <c r="J1075">
        <v>36.435904499999999</v>
      </c>
      <c r="K1075">
        <v>129.06</v>
      </c>
      <c r="M1075" t="s">
        <v>672</v>
      </c>
      <c r="O1075" t="s">
        <v>8036</v>
      </c>
      <c r="P1075" t="s">
        <v>3726</v>
      </c>
      <c r="R1075" t="s">
        <v>1364</v>
      </c>
      <c r="S1075" t="s">
        <v>8037</v>
      </c>
      <c r="U1075" t="s">
        <v>8038</v>
      </c>
      <c r="V1075" t="s">
        <v>8039</v>
      </c>
      <c r="X1075" t="s">
        <v>1007</v>
      </c>
      <c r="Y1075" t="s">
        <v>1854</v>
      </c>
      <c r="Z1075" t="s">
        <v>92</v>
      </c>
      <c r="AA1075" t="s">
        <v>93</v>
      </c>
      <c r="AC1075" t="s">
        <v>112</v>
      </c>
      <c r="AD1075" t="s">
        <v>1854</v>
      </c>
      <c r="AE1075">
        <v>0</v>
      </c>
      <c r="AH1075" t="s">
        <v>8040</v>
      </c>
      <c r="AI1075" t="s">
        <v>8040</v>
      </c>
      <c r="AL1075" t="s">
        <v>8041</v>
      </c>
      <c r="AQ1075">
        <v>0</v>
      </c>
      <c r="AR1075" t="s">
        <v>1007</v>
      </c>
      <c r="AS1075">
        <v>0</v>
      </c>
      <c r="AT1075">
        <v>0</v>
      </c>
      <c r="AW1075">
        <v>0</v>
      </c>
      <c r="AZ1075">
        <v>0</v>
      </c>
      <c r="BC1075">
        <v>0</v>
      </c>
      <c r="BO1075">
        <v>0</v>
      </c>
      <c r="BP1075">
        <v>0</v>
      </c>
      <c r="BQ1075">
        <v>0</v>
      </c>
      <c r="BR1075">
        <v>0</v>
      </c>
      <c r="BS1075">
        <v>0</v>
      </c>
      <c r="BT1075">
        <v>0</v>
      </c>
      <c r="BU1075">
        <v>1</v>
      </c>
      <c r="BV1075">
        <v>1</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v>
      </c>
      <c r="CP1075">
        <v>0</v>
      </c>
      <c r="CQ1075">
        <v>0</v>
      </c>
    </row>
    <row r="1076" spans="1:95" hidden="1">
      <c r="A1076" t="s">
        <v>8042</v>
      </c>
      <c r="B1076" t="s">
        <v>985</v>
      </c>
      <c r="C1076" t="s">
        <v>2176</v>
      </c>
      <c r="D1076" t="s">
        <v>2176</v>
      </c>
      <c r="E1076" t="s">
        <v>146</v>
      </c>
      <c r="F1076" t="s">
        <v>8043</v>
      </c>
      <c r="G1076">
        <v>180000</v>
      </c>
      <c r="H1076">
        <v>15.5</v>
      </c>
      <c r="I1076">
        <f t="shared" si="16"/>
        <v>2790000</v>
      </c>
      <c r="J1076">
        <v>-34.1514673</v>
      </c>
      <c r="K1076">
        <v>18.87</v>
      </c>
      <c r="M1076" t="s">
        <v>3634</v>
      </c>
      <c r="O1076" t="s">
        <v>8044</v>
      </c>
      <c r="P1076" t="s">
        <v>8045</v>
      </c>
      <c r="R1076" t="s">
        <v>1343</v>
      </c>
      <c r="S1076" t="s">
        <v>8046</v>
      </c>
      <c r="U1076" t="s">
        <v>8047</v>
      </c>
      <c r="X1076" t="s">
        <v>1007</v>
      </c>
      <c r="Y1076" t="s">
        <v>8048</v>
      </c>
      <c r="Z1076" t="s">
        <v>599</v>
      </c>
      <c r="AA1076" t="s">
        <v>93</v>
      </c>
      <c r="AC1076" t="s">
        <v>112</v>
      </c>
      <c r="AD1076" t="s">
        <v>8048</v>
      </c>
      <c r="AE1076">
        <v>0</v>
      </c>
      <c r="AQ1076">
        <v>0</v>
      </c>
      <c r="AR1076" t="s">
        <v>750</v>
      </c>
      <c r="AS1076">
        <v>0</v>
      </c>
      <c r="AT1076">
        <v>0</v>
      </c>
      <c r="AW1076">
        <v>0</v>
      </c>
      <c r="AZ1076">
        <v>0</v>
      </c>
      <c r="BC1076">
        <v>0</v>
      </c>
      <c r="BO1076">
        <v>0</v>
      </c>
      <c r="BP1076">
        <v>0</v>
      </c>
      <c r="BQ1076">
        <v>0</v>
      </c>
      <c r="BR1076">
        <v>0</v>
      </c>
      <c r="BS1076">
        <v>0</v>
      </c>
      <c r="BT1076">
        <v>0</v>
      </c>
      <c r="BU1076">
        <v>1</v>
      </c>
      <c r="BV1076">
        <v>0</v>
      </c>
      <c r="BW1076">
        <v>0</v>
      </c>
      <c r="BX1076">
        <v>1</v>
      </c>
      <c r="BY1076">
        <v>0</v>
      </c>
      <c r="BZ1076">
        <v>0</v>
      </c>
      <c r="CA1076">
        <v>0</v>
      </c>
      <c r="CB1076">
        <v>0</v>
      </c>
      <c r="CC1076">
        <v>0</v>
      </c>
      <c r="CD1076">
        <v>0</v>
      </c>
      <c r="CE1076">
        <v>0</v>
      </c>
      <c r="CF1076">
        <v>0</v>
      </c>
      <c r="CG1076">
        <v>0</v>
      </c>
      <c r="CH1076">
        <v>0</v>
      </c>
      <c r="CI1076">
        <v>0</v>
      </c>
      <c r="CJ1076">
        <v>0</v>
      </c>
      <c r="CK1076">
        <v>0</v>
      </c>
      <c r="CL1076">
        <v>0</v>
      </c>
      <c r="CM1076">
        <v>0</v>
      </c>
      <c r="CN1076">
        <v>0</v>
      </c>
      <c r="CO1076">
        <v>0</v>
      </c>
      <c r="CP1076">
        <v>0</v>
      </c>
      <c r="CQ1076">
        <v>0</v>
      </c>
    </row>
    <row r="1077" spans="1:95" hidden="1">
      <c r="A1077" t="s">
        <v>8049</v>
      </c>
      <c r="B1077" t="s">
        <v>999</v>
      </c>
      <c r="C1077" t="s">
        <v>1144</v>
      </c>
      <c r="D1077" t="s">
        <v>1144</v>
      </c>
      <c r="E1077" t="s">
        <v>146</v>
      </c>
      <c r="F1077" t="s">
        <v>8050</v>
      </c>
      <c r="G1077">
        <v>2000</v>
      </c>
      <c r="H1077">
        <v>4</v>
      </c>
      <c r="I1077">
        <f t="shared" si="16"/>
        <v>8000</v>
      </c>
      <c r="J1077">
        <v>33.815351300000003</v>
      </c>
      <c r="K1077">
        <v>-117.93</v>
      </c>
      <c r="M1077" t="s">
        <v>3865</v>
      </c>
      <c r="N1077" t="s">
        <v>8051</v>
      </c>
      <c r="O1077" t="s">
        <v>8052</v>
      </c>
      <c r="P1077" t="s">
        <v>214</v>
      </c>
      <c r="Q1077">
        <v>92802</v>
      </c>
      <c r="R1077" t="s">
        <v>107</v>
      </c>
      <c r="S1077" t="s">
        <v>8053</v>
      </c>
      <c r="U1077" t="s">
        <v>3268</v>
      </c>
      <c r="X1077" t="s">
        <v>218</v>
      </c>
      <c r="AA1077" t="s">
        <v>164</v>
      </c>
      <c r="AC1077" t="s">
        <v>124</v>
      </c>
      <c r="AD1077" t="s">
        <v>8054</v>
      </c>
      <c r="AE1077">
        <v>0</v>
      </c>
      <c r="AM1077" t="s">
        <v>8055</v>
      </c>
      <c r="AQ1077">
        <v>0</v>
      </c>
      <c r="AR1077" t="s">
        <v>8056</v>
      </c>
      <c r="AS1077">
        <v>0</v>
      </c>
      <c r="AT1077">
        <v>0</v>
      </c>
      <c r="AW1077">
        <v>0</v>
      </c>
      <c r="AZ1077">
        <v>0</v>
      </c>
      <c r="BC1077">
        <v>0</v>
      </c>
      <c r="BO1077">
        <v>0</v>
      </c>
      <c r="BP1077">
        <v>0</v>
      </c>
      <c r="BQ1077">
        <v>0</v>
      </c>
      <c r="BR1077">
        <v>0</v>
      </c>
      <c r="BS1077">
        <v>1</v>
      </c>
      <c r="BT1077">
        <v>0</v>
      </c>
      <c r="BU1077">
        <v>1</v>
      </c>
      <c r="BV1077">
        <v>0</v>
      </c>
      <c r="BW1077">
        <v>0</v>
      </c>
      <c r="BX1077">
        <v>0</v>
      </c>
      <c r="BY1077">
        <v>0</v>
      </c>
      <c r="BZ1077">
        <v>0</v>
      </c>
      <c r="CA1077">
        <v>0</v>
      </c>
      <c r="CB1077">
        <v>0</v>
      </c>
      <c r="CC1077">
        <v>0</v>
      </c>
      <c r="CD1077">
        <v>0</v>
      </c>
      <c r="CE1077">
        <v>0</v>
      </c>
      <c r="CF1077">
        <v>0</v>
      </c>
      <c r="CG1077">
        <v>0</v>
      </c>
      <c r="CH1077">
        <v>0</v>
      </c>
      <c r="CI1077">
        <v>0</v>
      </c>
      <c r="CJ1077">
        <v>0</v>
      </c>
      <c r="CK1077">
        <v>0</v>
      </c>
      <c r="CL1077">
        <v>0</v>
      </c>
      <c r="CM1077">
        <v>0</v>
      </c>
      <c r="CN1077">
        <v>0</v>
      </c>
      <c r="CO1077">
        <v>0</v>
      </c>
      <c r="CP1077">
        <v>0</v>
      </c>
      <c r="CQ1077">
        <v>0</v>
      </c>
    </row>
    <row r="1078" spans="1:95" hidden="1">
      <c r="A1078" t="s">
        <v>8057</v>
      </c>
      <c r="B1078" t="s">
        <v>904</v>
      </c>
      <c r="C1078" t="s">
        <v>905</v>
      </c>
      <c r="D1078" t="s">
        <v>5608</v>
      </c>
      <c r="E1078" t="s">
        <v>146</v>
      </c>
      <c r="F1078" t="s">
        <v>8058</v>
      </c>
      <c r="G1078">
        <v>3000</v>
      </c>
      <c r="H1078">
        <v>0.53</v>
      </c>
      <c r="I1078">
        <f t="shared" si="16"/>
        <v>1590</v>
      </c>
      <c r="J1078">
        <v>-39.938402799999999</v>
      </c>
      <c r="K1078">
        <v>143.91</v>
      </c>
      <c r="M1078" t="s">
        <v>5712</v>
      </c>
      <c r="N1078" t="s">
        <v>8059</v>
      </c>
      <c r="O1078" t="s">
        <v>8060</v>
      </c>
      <c r="P1078" t="s">
        <v>2403</v>
      </c>
      <c r="Q1078">
        <v>7256</v>
      </c>
      <c r="R1078" t="s">
        <v>636</v>
      </c>
      <c r="S1078" t="s">
        <v>8061</v>
      </c>
      <c r="U1078" t="s">
        <v>8062</v>
      </c>
      <c r="V1078" t="s">
        <v>8063</v>
      </c>
      <c r="X1078" t="s">
        <v>1007</v>
      </c>
      <c r="Y1078" t="s">
        <v>2405</v>
      </c>
      <c r="Z1078" t="s">
        <v>599</v>
      </c>
      <c r="AA1078" t="s">
        <v>518</v>
      </c>
      <c r="AB1078" t="s">
        <v>8064</v>
      </c>
      <c r="AC1078" t="s">
        <v>112</v>
      </c>
      <c r="AD1078" t="s">
        <v>2405</v>
      </c>
      <c r="AE1078">
        <v>0</v>
      </c>
      <c r="AH1078" t="s">
        <v>1472</v>
      </c>
      <c r="AI1078" t="s">
        <v>8065</v>
      </c>
      <c r="AJ1078" t="s">
        <v>2405</v>
      </c>
      <c r="AL1078" t="s">
        <v>2405</v>
      </c>
      <c r="AM1078" t="s">
        <v>8066</v>
      </c>
      <c r="AN1078" t="s">
        <v>8067</v>
      </c>
      <c r="AQ1078">
        <v>0</v>
      </c>
      <c r="AR1078" t="s">
        <v>750</v>
      </c>
      <c r="AS1078">
        <v>0</v>
      </c>
      <c r="AT1078">
        <v>0</v>
      </c>
      <c r="AW1078">
        <v>0</v>
      </c>
      <c r="AZ1078">
        <v>0</v>
      </c>
      <c r="BC1078">
        <v>0</v>
      </c>
      <c r="BO1078">
        <v>0</v>
      </c>
      <c r="BP1078">
        <v>0</v>
      </c>
      <c r="BQ1078">
        <v>0</v>
      </c>
      <c r="BR1078">
        <v>0</v>
      </c>
      <c r="BS1078">
        <v>0</v>
      </c>
      <c r="BT1078">
        <v>0</v>
      </c>
      <c r="BU1078">
        <v>0</v>
      </c>
      <c r="BV1078">
        <v>0</v>
      </c>
      <c r="BW1078">
        <v>0</v>
      </c>
      <c r="BX1078">
        <v>1</v>
      </c>
      <c r="BY1078">
        <v>0</v>
      </c>
      <c r="BZ1078">
        <v>0</v>
      </c>
      <c r="CA1078">
        <v>0</v>
      </c>
      <c r="CB1078">
        <v>0</v>
      </c>
      <c r="CC1078">
        <v>0</v>
      </c>
      <c r="CD1078">
        <v>0</v>
      </c>
      <c r="CE1078">
        <v>1</v>
      </c>
      <c r="CF1078">
        <v>0</v>
      </c>
      <c r="CG1078">
        <v>1</v>
      </c>
      <c r="CH1078">
        <v>0</v>
      </c>
      <c r="CI1078">
        <v>0</v>
      </c>
      <c r="CJ1078">
        <v>0</v>
      </c>
      <c r="CK1078">
        <v>0</v>
      </c>
      <c r="CL1078">
        <v>0</v>
      </c>
      <c r="CM1078">
        <v>0</v>
      </c>
      <c r="CN1078">
        <v>0</v>
      </c>
      <c r="CO1078">
        <v>0</v>
      </c>
      <c r="CP1078">
        <v>0</v>
      </c>
      <c r="CQ1078">
        <v>0</v>
      </c>
    </row>
    <row r="1079" spans="1:95" hidden="1">
      <c r="A1079" t="s">
        <v>8068</v>
      </c>
      <c r="B1079" t="s">
        <v>904</v>
      </c>
      <c r="C1079" t="s">
        <v>904</v>
      </c>
      <c r="D1079" t="s">
        <v>904</v>
      </c>
      <c r="E1079" t="s">
        <v>146</v>
      </c>
      <c r="F1079" t="s">
        <v>8069</v>
      </c>
      <c r="G1079">
        <v>163</v>
      </c>
      <c r="H1079">
        <v>1</v>
      </c>
      <c r="I1079">
        <f t="shared" si="16"/>
        <v>163</v>
      </c>
      <c r="J1079">
        <v>-40.398243200000003</v>
      </c>
      <c r="K1079">
        <v>148.19999999999999</v>
      </c>
      <c r="M1079" t="s">
        <v>1920</v>
      </c>
      <c r="O1079" t="s">
        <v>8070</v>
      </c>
      <c r="P1079" t="s">
        <v>2403</v>
      </c>
      <c r="R1079" t="s">
        <v>636</v>
      </c>
      <c r="S1079" t="s">
        <v>8071</v>
      </c>
      <c r="T1079" t="s">
        <v>8072</v>
      </c>
      <c r="X1079" t="s">
        <v>1007</v>
      </c>
      <c r="Y1079" t="s">
        <v>2405</v>
      </c>
      <c r="Z1079" t="s">
        <v>599</v>
      </c>
      <c r="AA1079" t="s">
        <v>93</v>
      </c>
      <c r="AB1079" t="s">
        <v>8064</v>
      </c>
      <c r="AC1079" t="s">
        <v>112</v>
      </c>
      <c r="AD1079" t="s">
        <v>2405</v>
      </c>
      <c r="AE1079">
        <v>0</v>
      </c>
      <c r="AK1079" t="s">
        <v>8073</v>
      </c>
      <c r="AM1079" t="s">
        <v>8074</v>
      </c>
      <c r="AN1079" t="s">
        <v>8075</v>
      </c>
      <c r="AQ1079">
        <v>20</v>
      </c>
      <c r="AR1079" t="s">
        <v>750</v>
      </c>
      <c r="AS1079">
        <v>0</v>
      </c>
      <c r="AT1079">
        <v>0</v>
      </c>
      <c r="AU1079" t="s">
        <v>705</v>
      </c>
      <c r="AV1079" t="s">
        <v>8076</v>
      </c>
      <c r="AW1079">
        <v>0</v>
      </c>
      <c r="AX1079" t="s">
        <v>4468</v>
      </c>
      <c r="AY1079" t="s">
        <v>8077</v>
      </c>
      <c r="AZ1079">
        <v>0</v>
      </c>
      <c r="BC1079">
        <v>0</v>
      </c>
      <c r="BO1079">
        <v>0</v>
      </c>
      <c r="BP1079">
        <v>0</v>
      </c>
      <c r="BQ1079">
        <v>0</v>
      </c>
      <c r="BR1079">
        <v>0</v>
      </c>
      <c r="BS1079">
        <v>0</v>
      </c>
      <c r="BT1079">
        <v>0</v>
      </c>
      <c r="BU1079">
        <v>0</v>
      </c>
      <c r="BV1079">
        <v>0</v>
      </c>
      <c r="BW1079">
        <v>0</v>
      </c>
      <c r="BX1079">
        <v>0</v>
      </c>
      <c r="BY1079">
        <v>0</v>
      </c>
      <c r="BZ1079">
        <v>0</v>
      </c>
      <c r="CA1079">
        <v>0</v>
      </c>
      <c r="CB1079">
        <v>0</v>
      </c>
      <c r="CC1079">
        <v>0</v>
      </c>
      <c r="CD1079">
        <v>0</v>
      </c>
      <c r="CE1079">
        <v>1</v>
      </c>
      <c r="CF1079">
        <v>0</v>
      </c>
      <c r="CG1079">
        <v>1</v>
      </c>
      <c r="CH1079">
        <v>0</v>
      </c>
      <c r="CI1079">
        <v>0</v>
      </c>
      <c r="CJ1079">
        <v>0</v>
      </c>
      <c r="CK1079">
        <v>0</v>
      </c>
      <c r="CL1079">
        <v>0</v>
      </c>
      <c r="CM1079">
        <v>0</v>
      </c>
      <c r="CN1079">
        <v>0</v>
      </c>
      <c r="CO1079">
        <v>0</v>
      </c>
      <c r="CP1079">
        <v>0</v>
      </c>
      <c r="CQ1079">
        <v>0</v>
      </c>
    </row>
    <row r="1080" spans="1:95" hidden="1">
      <c r="A1080" t="s">
        <v>8078</v>
      </c>
      <c r="B1080" t="s">
        <v>999</v>
      </c>
      <c r="C1080" t="s">
        <v>5300</v>
      </c>
      <c r="D1080" t="s">
        <v>5300</v>
      </c>
      <c r="E1080" t="s">
        <v>146</v>
      </c>
      <c r="F1080" t="s">
        <v>8079</v>
      </c>
      <c r="G1080">
        <v>280000</v>
      </c>
      <c r="H1080">
        <v>6</v>
      </c>
      <c r="I1080">
        <f t="shared" si="16"/>
        <v>1680000</v>
      </c>
      <c r="J1080">
        <v>32.918396000000001</v>
      </c>
      <c r="K1080">
        <v>-112.97</v>
      </c>
      <c r="M1080" t="s">
        <v>679</v>
      </c>
      <c r="O1080" t="s">
        <v>8080</v>
      </c>
      <c r="P1080" t="s">
        <v>443</v>
      </c>
      <c r="Q1080">
        <v>85337</v>
      </c>
      <c r="R1080" t="s">
        <v>107</v>
      </c>
      <c r="S1080" t="s">
        <v>8081</v>
      </c>
      <c r="U1080" t="s">
        <v>8082</v>
      </c>
      <c r="V1080" t="s">
        <v>2330</v>
      </c>
      <c r="X1080" t="s">
        <v>1007</v>
      </c>
      <c r="Y1080" t="s">
        <v>8083</v>
      </c>
      <c r="Z1080" t="s">
        <v>92</v>
      </c>
      <c r="AA1080" t="s">
        <v>93</v>
      </c>
      <c r="AB1080" t="s">
        <v>7293</v>
      </c>
      <c r="AC1080" t="s">
        <v>95</v>
      </c>
      <c r="AD1080" t="s">
        <v>6524</v>
      </c>
      <c r="AE1080">
        <v>0</v>
      </c>
      <c r="AF1080" t="s">
        <v>8084</v>
      </c>
      <c r="AH1080" t="s">
        <v>6524</v>
      </c>
      <c r="AI1080" t="s">
        <v>2406</v>
      </c>
      <c r="AJ1080" t="s">
        <v>8085</v>
      </c>
      <c r="AK1080" t="s">
        <v>6524</v>
      </c>
      <c r="AL1080" t="s">
        <v>6524</v>
      </c>
      <c r="AM1080" t="s">
        <v>8085</v>
      </c>
      <c r="AQ1080">
        <v>0</v>
      </c>
      <c r="AR1080" t="s">
        <v>750</v>
      </c>
      <c r="AS1080">
        <v>0</v>
      </c>
      <c r="AT1080">
        <v>0</v>
      </c>
      <c r="AU1080" t="s">
        <v>822</v>
      </c>
      <c r="AV1080" t="s">
        <v>8086</v>
      </c>
      <c r="AW1080">
        <v>0</v>
      </c>
      <c r="AZ1080">
        <v>0</v>
      </c>
      <c r="BC1080">
        <v>0</v>
      </c>
      <c r="BO1080">
        <v>0</v>
      </c>
      <c r="BP1080">
        <v>0</v>
      </c>
      <c r="BQ1080">
        <v>0</v>
      </c>
      <c r="BR1080">
        <v>0</v>
      </c>
      <c r="BS1080">
        <v>0</v>
      </c>
      <c r="BT1080">
        <v>0</v>
      </c>
      <c r="BU1080">
        <v>0</v>
      </c>
      <c r="BV1080">
        <v>0</v>
      </c>
      <c r="BW1080">
        <v>0</v>
      </c>
      <c r="BX1080">
        <v>0</v>
      </c>
      <c r="BY1080">
        <v>0</v>
      </c>
      <c r="BZ1080">
        <v>0</v>
      </c>
      <c r="CA1080">
        <v>0</v>
      </c>
      <c r="CB1080">
        <v>0</v>
      </c>
      <c r="CC1080">
        <v>0</v>
      </c>
      <c r="CD1080">
        <v>0</v>
      </c>
      <c r="CE1080">
        <v>0</v>
      </c>
      <c r="CF1080">
        <v>0</v>
      </c>
      <c r="CG1080">
        <v>1</v>
      </c>
      <c r="CH1080">
        <v>1</v>
      </c>
      <c r="CI1080">
        <v>0</v>
      </c>
      <c r="CJ1080">
        <v>0</v>
      </c>
      <c r="CK1080">
        <v>0</v>
      </c>
      <c r="CL1080">
        <v>0</v>
      </c>
      <c r="CM1080">
        <v>0</v>
      </c>
      <c r="CN1080">
        <v>0</v>
      </c>
      <c r="CO1080">
        <v>0</v>
      </c>
      <c r="CP1080">
        <v>0</v>
      </c>
      <c r="CQ1080">
        <v>0</v>
      </c>
    </row>
    <row r="1081" spans="1:95" hidden="1">
      <c r="A1081" t="s">
        <v>8087</v>
      </c>
      <c r="B1081" t="s">
        <v>999</v>
      </c>
      <c r="C1081" t="s">
        <v>1144</v>
      </c>
      <c r="D1081" t="s">
        <v>1144</v>
      </c>
      <c r="E1081" t="s">
        <v>146</v>
      </c>
      <c r="F1081" t="s">
        <v>8088</v>
      </c>
      <c r="G1081">
        <v>90000</v>
      </c>
      <c r="H1081">
        <v>12</v>
      </c>
      <c r="I1081">
        <f t="shared" si="16"/>
        <v>1080000</v>
      </c>
      <c r="J1081">
        <v>33.218511999999997</v>
      </c>
      <c r="K1081">
        <v>-98.16</v>
      </c>
      <c r="M1081" t="s">
        <v>8089</v>
      </c>
      <c r="N1081" t="s">
        <v>8090</v>
      </c>
      <c r="O1081" t="s">
        <v>8091</v>
      </c>
      <c r="P1081" t="s">
        <v>416</v>
      </c>
      <c r="R1081" t="s">
        <v>107</v>
      </c>
      <c r="S1081" t="s">
        <v>8092</v>
      </c>
      <c r="U1081" t="s">
        <v>8093</v>
      </c>
      <c r="V1081" t="s">
        <v>8094</v>
      </c>
      <c r="X1081" t="s">
        <v>419</v>
      </c>
      <c r="Y1081" t="s">
        <v>8095</v>
      </c>
      <c r="Z1081" t="s">
        <v>111</v>
      </c>
      <c r="AA1081" t="s">
        <v>518</v>
      </c>
      <c r="AB1081" t="s">
        <v>7497</v>
      </c>
      <c r="AC1081" t="s">
        <v>112</v>
      </c>
      <c r="AD1081" t="s">
        <v>8095</v>
      </c>
      <c r="AE1081">
        <v>0</v>
      </c>
      <c r="AH1081" t="s">
        <v>1151</v>
      </c>
      <c r="AJ1081" t="s">
        <v>3810</v>
      </c>
      <c r="AQ1081">
        <v>0</v>
      </c>
      <c r="AS1081">
        <v>0</v>
      </c>
      <c r="AT1081">
        <v>0</v>
      </c>
      <c r="AW1081">
        <v>0</v>
      </c>
      <c r="AZ1081">
        <v>0</v>
      </c>
      <c r="BC1081">
        <v>0</v>
      </c>
      <c r="BO1081">
        <v>0</v>
      </c>
      <c r="BP1081">
        <v>0</v>
      </c>
      <c r="BQ1081">
        <v>0</v>
      </c>
      <c r="BR1081">
        <v>0</v>
      </c>
      <c r="BS1081">
        <v>0</v>
      </c>
      <c r="BT1081">
        <v>0</v>
      </c>
      <c r="BU1081">
        <v>1</v>
      </c>
      <c r="BV1081">
        <v>1</v>
      </c>
      <c r="BW1081">
        <v>0</v>
      </c>
      <c r="BX1081">
        <v>1</v>
      </c>
      <c r="BY1081">
        <v>0</v>
      </c>
      <c r="BZ1081">
        <v>0</v>
      </c>
      <c r="CA1081">
        <v>0</v>
      </c>
      <c r="CB1081">
        <v>0</v>
      </c>
      <c r="CC1081">
        <v>0</v>
      </c>
      <c r="CD1081">
        <v>0</v>
      </c>
      <c r="CE1081">
        <v>0</v>
      </c>
      <c r="CF1081">
        <v>1</v>
      </c>
      <c r="CG1081">
        <v>0</v>
      </c>
      <c r="CH1081">
        <v>0</v>
      </c>
      <c r="CI1081">
        <v>0</v>
      </c>
      <c r="CJ1081">
        <v>0</v>
      </c>
      <c r="CK1081">
        <v>0</v>
      </c>
      <c r="CL1081">
        <v>0</v>
      </c>
      <c r="CM1081">
        <v>0</v>
      </c>
      <c r="CN1081">
        <v>0</v>
      </c>
      <c r="CO1081">
        <v>0</v>
      </c>
      <c r="CP1081">
        <v>0</v>
      </c>
      <c r="CQ1081">
        <v>0</v>
      </c>
    </row>
    <row r="1082" spans="1:95" hidden="1">
      <c r="A1082" t="s">
        <v>8096</v>
      </c>
      <c r="B1082" t="s">
        <v>999</v>
      </c>
      <c r="C1082" t="s">
        <v>5300</v>
      </c>
      <c r="D1082" t="s">
        <v>5300</v>
      </c>
      <c r="E1082" t="s">
        <v>146</v>
      </c>
      <c r="F1082" t="s">
        <v>8097</v>
      </c>
      <c r="G1082">
        <v>110000</v>
      </c>
      <c r="H1082">
        <v>10</v>
      </c>
      <c r="I1082">
        <f t="shared" si="16"/>
        <v>1100000</v>
      </c>
      <c r="J1082">
        <v>38.237766000000001</v>
      </c>
      <c r="K1082">
        <v>-117.38</v>
      </c>
      <c r="M1082" t="s">
        <v>679</v>
      </c>
      <c r="O1082" t="s">
        <v>8098</v>
      </c>
      <c r="P1082" t="s">
        <v>838</v>
      </c>
      <c r="R1082" t="s">
        <v>107</v>
      </c>
      <c r="S1082" t="s">
        <v>8099</v>
      </c>
      <c r="U1082" t="s">
        <v>2646</v>
      </c>
      <c r="V1082" t="s">
        <v>2670</v>
      </c>
      <c r="X1082" t="s">
        <v>1007</v>
      </c>
      <c r="Y1082" t="s">
        <v>8100</v>
      </c>
      <c r="Z1082" t="s">
        <v>92</v>
      </c>
      <c r="AA1082" t="s">
        <v>93</v>
      </c>
      <c r="AB1082" t="s">
        <v>8101</v>
      </c>
      <c r="AC1082" t="s">
        <v>95</v>
      </c>
      <c r="AD1082" t="s">
        <v>8102</v>
      </c>
      <c r="AE1082">
        <v>100</v>
      </c>
      <c r="AH1082" t="s">
        <v>5310</v>
      </c>
      <c r="AL1082" t="s">
        <v>5310</v>
      </c>
      <c r="AM1082" t="s">
        <v>8103</v>
      </c>
      <c r="AQ1082">
        <v>0</v>
      </c>
      <c r="AS1082">
        <v>983000000</v>
      </c>
      <c r="AT1082">
        <v>0</v>
      </c>
      <c r="AU1082" t="s">
        <v>822</v>
      </c>
      <c r="AV1082" t="s">
        <v>8104</v>
      </c>
      <c r="AW1082">
        <v>0</v>
      </c>
      <c r="AZ1082">
        <v>0</v>
      </c>
      <c r="BC1082">
        <v>0</v>
      </c>
      <c r="BO1082">
        <v>0</v>
      </c>
      <c r="BP1082">
        <v>0</v>
      </c>
      <c r="BQ1082">
        <v>0</v>
      </c>
      <c r="BR1082">
        <v>0</v>
      </c>
      <c r="BS1082">
        <v>0</v>
      </c>
      <c r="BT1082">
        <v>0</v>
      </c>
      <c r="BU1082">
        <v>0</v>
      </c>
      <c r="BV1082">
        <v>0</v>
      </c>
      <c r="BW1082">
        <v>0</v>
      </c>
      <c r="BX1082">
        <v>0</v>
      </c>
      <c r="BY1082">
        <v>0</v>
      </c>
      <c r="BZ1082">
        <v>0</v>
      </c>
      <c r="CA1082">
        <v>0</v>
      </c>
      <c r="CB1082">
        <v>0</v>
      </c>
      <c r="CC1082">
        <v>0</v>
      </c>
      <c r="CD1082">
        <v>0</v>
      </c>
      <c r="CE1082">
        <v>0</v>
      </c>
      <c r="CF1082">
        <v>0</v>
      </c>
      <c r="CG1082">
        <v>1</v>
      </c>
      <c r="CH1082">
        <v>1</v>
      </c>
      <c r="CI1082">
        <v>0</v>
      </c>
      <c r="CJ1082">
        <v>0</v>
      </c>
      <c r="CK1082">
        <v>0</v>
      </c>
      <c r="CL1082">
        <v>0</v>
      </c>
      <c r="CM1082">
        <v>0</v>
      </c>
      <c r="CN1082">
        <v>0</v>
      </c>
      <c r="CO1082">
        <v>0</v>
      </c>
      <c r="CP1082">
        <v>0</v>
      </c>
      <c r="CQ1082">
        <v>0</v>
      </c>
    </row>
    <row r="1083" spans="1:95" hidden="1">
      <c r="A1083" t="s">
        <v>8105</v>
      </c>
      <c r="B1083" t="s">
        <v>999</v>
      </c>
      <c r="C1083" t="s">
        <v>2502</v>
      </c>
      <c r="D1083" t="s">
        <v>2502</v>
      </c>
      <c r="E1083" t="s">
        <v>146</v>
      </c>
      <c r="F1083" t="s">
        <v>8106</v>
      </c>
      <c r="G1083">
        <v>50000</v>
      </c>
      <c r="H1083">
        <v>2</v>
      </c>
      <c r="I1083">
        <f t="shared" si="16"/>
        <v>100000</v>
      </c>
      <c r="J1083">
        <v>-28.4</v>
      </c>
      <c r="K1083">
        <v>21.27</v>
      </c>
      <c r="M1083" t="s">
        <v>679</v>
      </c>
      <c r="O1083" t="s">
        <v>8107</v>
      </c>
      <c r="P1083" t="s">
        <v>5806</v>
      </c>
      <c r="R1083" t="s">
        <v>1343</v>
      </c>
      <c r="S1083" t="s">
        <v>8108</v>
      </c>
      <c r="U1083" t="s">
        <v>4726</v>
      </c>
      <c r="V1083" t="s">
        <v>6530</v>
      </c>
      <c r="X1083" t="s">
        <v>1007</v>
      </c>
      <c r="Y1083" t="s">
        <v>8109</v>
      </c>
      <c r="Z1083" t="s">
        <v>123</v>
      </c>
      <c r="AA1083" t="s">
        <v>93</v>
      </c>
      <c r="AB1083" t="s">
        <v>7293</v>
      </c>
      <c r="AC1083" t="s">
        <v>95</v>
      </c>
      <c r="AD1083" t="s">
        <v>6524</v>
      </c>
      <c r="AE1083">
        <v>51</v>
      </c>
      <c r="AF1083" t="s">
        <v>8110</v>
      </c>
      <c r="AG1083">
        <v>49</v>
      </c>
      <c r="AH1083" t="s">
        <v>6524</v>
      </c>
      <c r="AI1083" t="s">
        <v>2406</v>
      </c>
      <c r="AJ1083" t="s">
        <v>8085</v>
      </c>
      <c r="AK1083" t="s">
        <v>6524</v>
      </c>
      <c r="AM1083" t="s">
        <v>8085</v>
      </c>
      <c r="AN1083" t="s">
        <v>8111</v>
      </c>
      <c r="AQ1083">
        <v>0</v>
      </c>
      <c r="AS1083">
        <v>0</v>
      </c>
      <c r="AT1083">
        <v>0</v>
      </c>
      <c r="AU1083" t="s">
        <v>705</v>
      </c>
      <c r="AV1083" t="s">
        <v>8112</v>
      </c>
      <c r="AW1083">
        <v>0</v>
      </c>
      <c r="AZ1083">
        <v>0</v>
      </c>
      <c r="BC1083">
        <v>0</v>
      </c>
      <c r="BO1083">
        <v>0</v>
      </c>
      <c r="BP1083">
        <v>0</v>
      </c>
      <c r="BQ1083">
        <v>0</v>
      </c>
      <c r="BR1083">
        <v>0</v>
      </c>
      <c r="BS1083">
        <v>0</v>
      </c>
      <c r="BT1083">
        <v>0</v>
      </c>
      <c r="BU1083">
        <v>0</v>
      </c>
      <c r="BV1083">
        <v>0</v>
      </c>
      <c r="BW1083">
        <v>0</v>
      </c>
      <c r="BX1083">
        <v>0</v>
      </c>
      <c r="BY1083">
        <v>0</v>
      </c>
      <c r="BZ1083">
        <v>0</v>
      </c>
      <c r="CA1083">
        <v>0</v>
      </c>
      <c r="CB1083">
        <v>0</v>
      </c>
      <c r="CC1083">
        <v>0</v>
      </c>
      <c r="CD1083">
        <v>0</v>
      </c>
      <c r="CE1083">
        <v>0</v>
      </c>
      <c r="CF1083">
        <v>0</v>
      </c>
      <c r="CG1083">
        <v>1</v>
      </c>
      <c r="CH1083">
        <v>1</v>
      </c>
      <c r="CI1083">
        <v>0</v>
      </c>
      <c r="CJ1083">
        <v>0</v>
      </c>
      <c r="CK1083">
        <v>0</v>
      </c>
      <c r="CL1083">
        <v>0</v>
      </c>
      <c r="CM1083">
        <v>0</v>
      </c>
      <c r="CN1083">
        <v>0</v>
      </c>
      <c r="CO1083">
        <v>0</v>
      </c>
      <c r="CP1083">
        <v>0</v>
      </c>
      <c r="CQ1083">
        <v>0</v>
      </c>
    </row>
    <row r="1084" spans="1:95" hidden="1">
      <c r="A1084" t="s">
        <v>8113</v>
      </c>
      <c r="B1084" t="s">
        <v>999</v>
      </c>
      <c r="C1084" t="s">
        <v>5300</v>
      </c>
      <c r="D1084" t="s">
        <v>5300</v>
      </c>
      <c r="E1084" t="s">
        <v>146</v>
      </c>
      <c r="F1084" t="s">
        <v>8114</v>
      </c>
      <c r="G1084">
        <v>100000</v>
      </c>
      <c r="H1084">
        <v>2.5</v>
      </c>
      <c r="I1084">
        <f t="shared" si="16"/>
        <v>250000</v>
      </c>
      <c r="J1084">
        <v>-28.880268999999998</v>
      </c>
      <c r="K1084">
        <v>19.59</v>
      </c>
      <c r="M1084" t="s">
        <v>3992</v>
      </c>
      <c r="O1084" t="s">
        <v>7355</v>
      </c>
      <c r="P1084" t="s">
        <v>5806</v>
      </c>
      <c r="R1084" t="s">
        <v>1343</v>
      </c>
      <c r="S1084" t="s">
        <v>8115</v>
      </c>
      <c r="U1084" t="s">
        <v>1006</v>
      </c>
      <c r="V1084" t="s">
        <v>6530</v>
      </c>
      <c r="X1084" t="s">
        <v>1007</v>
      </c>
      <c r="Y1084" t="s">
        <v>8109</v>
      </c>
      <c r="Z1084" t="s">
        <v>123</v>
      </c>
      <c r="AA1084" t="s">
        <v>93</v>
      </c>
      <c r="AB1084" t="s">
        <v>7293</v>
      </c>
      <c r="AC1084" t="s">
        <v>95</v>
      </c>
      <c r="AD1084" t="s">
        <v>6524</v>
      </c>
      <c r="AE1084">
        <v>51</v>
      </c>
      <c r="AF1084" t="s">
        <v>8116</v>
      </c>
      <c r="AG1084">
        <v>49</v>
      </c>
      <c r="AH1084" t="s">
        <v>6524</v>
      </c>
      <c r="AI1084" t="s">
        <v>2406</v>
      </c>
      <c r="AJ1084" t="s">
        <v>8085</v>
      </c>
      <c r="AK1084" t="s">
        <v>6524</v>
      </c>
      <c r="AL1084" t="s">
        <v>6524</v>
      </c>
      <c r="AM1084" t="s">
        <v>8085</v>
      </c>
      <c r="AN1084" t="s">
        <v>8111</v>
      </c>
      <c r="AO1084" t="s">
        <v>8117</v>
      </c>
      <c r="AQ1084">
        <v>0</v>
      </c>
      <c r="AS1084">
        <v>0</v>
      </c>
      <c r="AT1084">
        <v>0</v>
      </c>
      <c r="AU1084" t="s">
        <v>705</v>
      </c>
      <c r="AV1084" t="s">
        <v>8118</v>
      </c>
      <c r="AW1084">
        <v>0</v>
      </c>
      <c r="AZ1084">
        <v>0</v>
      </c>
      <c r="BC1084">
        <v>0</v>
      </c>
      <c r="BO1084">
        <v>0</v>
      </c>
      <c r="BP1084">
        <v>0</v>
      </c>
      <c r="BQ1084">
        <v>0</v>
      </c>
      <c r="BR1084">
        <v>0</v>
      </c>
      <c r="BS1084">
        <v>0</v>
      </c>
      <c r="BT1084">
        <v>0</v>
      </c>
      <c r="BU1084">
        <v>0</v>
      </c>
      <c r="BV1084">
        <v>0</v>
      </c>
      <c r="BW1084">
        <v>0</v>
      </c>
      <c r="BX1084">
        <v>0</v>
      </c>
      <c r="BY1084">
        <v>0</v>
      </c>
      <c r="BZ1084">
        <v>0</v>
      </c>
      <c r="CA1084">
        <v>0</v>
      </c>
      <c r="CB1084">
        <v>0</v>
      </c>
      <c r="CC1084">
        <v>0</v>
      </c>
      <c r="CD1084">
        <v>0</v>
      </c>
      <c r="CE1084">
        <v>1</v>
      </c>
      <c r="CF1084">
        <v>0</v>
      </c>
      <c r="CG1084">
        <v>1</v>
      </c>
      <c r="CH1084">
        <v>1</v>
      </c>
      <c r="CI1084">
        <v>0</v>
      </c>
      <c r="CJ1084">
        <v>0</v>
      </c>
      <c r="CK1084">
        <v>0</v>
      </c>
      <c r="CL1084">
        <v>0</v>
      </c>
      <c r="CM1084">
        <v>0</v>
      </c>
      <c r="CN1084">
        <v>0</v>
      </c>
      <c r="CO1084">
        <v>0</v>
      </c>
      <c r="CP1084">
        <v>0</v>
      </c>
      <c r="CQ1084">
        <v>0</v>
      </c>
    </row>
    <row r="1085" spans="1:95" hidden="1">
      <c r="A1085" t="s">
        <v>8119</v>
      </c>
      <c r="B1085" t="s">
        <v>999</v>
      </c>
      <c r="C1085" t="s">
        <v>5300</v>
      </c>
      <c r="D1085" t="s">
        <v>5300</v>
      </c>
      <c r="E1085" t="s">
        <v>146</v>
      </c>
      <c r="F1085" t="s">
        <v>8120</v>
      </c>
      <c r="G1085">
        <v>55000</v>
      </c>
      <c r="H1085">
        <v>9</v>
      </c>
      <c r="I1085">
        <f t="shared" si="16"/>
        <v>495000</v>
      </c>
      <c r="J1085">
        <v>-28.727277999999998</v>
      </c>
      <c r="K1085">
        <v>22</v>
      </c>
      <c r="M1085" t="s">
        <v>679</v>
      </c>
      <c r="O1085" t="s">
        <v>8121</v>
      </c>
      <c r="P1085" t="s">
        <v>5806</v>
      </c>
      <c r="R1085" t="s">
        <v>1343</v>
      </c>
      <c r="S1085" t="s">
        <v>8122</v>
      </c>
      <c r="T1085" t="s">
        <v>8123</v>
      </c>
      <c r="U1085" t="s">
        <v>3937</v>
      </c>
      <c r="V1085" t="s">
        <v>7879</v>
      </c>
      <c r="X1085" t="s">
        <v>1007</v>
      </c>
      <c r="Y1085" t="s">
        <v>8109</v>
      </c>
      <c r="Z1085" t="s">
        <v>123</v>
      </c>
      <c r="AA1085" t="s">
        <v>93</v>
      </c>
      <c r="AB1085" t="s">
        <v>7293</v>
      </c>
      <c r="AC1085" t="s">
        <v>95</v>
      </c>
      <c r="AD1085" t="s">
        <v>8124</v>
      </c>
      <c r="AE1085">
        <v>0</v>
      </c>
      <c r="AI1085" t="s">
        <v>2406</v>
      </c>
      <c r="AL1085" t="s">
        <v>8125</v>
      </c>
      <c r="AM1085" t="s">
        <v>8126</v>
      </c>
      <c r="AN1085" t="s">
        <v>5813</v>
      </c>
      <c r="AO1085" t="s">
        <v>8127</v>
      </c>
      <c r="AQ1085">
        <v>0</v>
      </c>
      <c r="AS1085">
        <v>517000000</v>
      </c>
      <c r="AT1085">
        <v>0</v>
      </c>
      <c r="AU1085" t="s">
        <v>705</v>
      </c>
      <c r="AV1085" t="s">
        <v>8118</v>
      </c>
      <c r="AW1085">
        <v>0</v>
      </c>
      <c r="AZ1085">
        <v>0</v>
      </c>
      <c r="BC1085">
        <v>0</v>
      </c>
      <c r="BO1085">
        <v>0</v>
      </c>
      <c r="BP1085">
        <v>0</v>
      </c>
      <c r="BQ1085">
        <v>0</v>
      </c>
      <c r="BR1085">
        <v>0</v>
      </c>
      <c r="BS1085">
        <v>0</v>
      </c>
      <c r="BT1085">
        <v>0</v>
      </c>
      <c r="BU1085">
        <v>0</v>
      </c>
      <c r="BV1085">
        <v>0</v>
      </c>
      <c r="BW1085">
        <v>0</v>
      </c>
      <c r="BX1085">
        <v>0</v>
      </c>
      <c r="BY1085">
        <v>0</v>
      </c>
      <c r="BZ1085">
        <v>0</v>
      </c>
      <c r="CA1085">
        <v>0</v>
      </c>
      <c r="CB1085">
        <v>0</v>
      </c>
      <c r="CC1085">
        <v>0</v>
      </c>
      <c r="CD1085">
        <v>0</v>
      </c>
      <c r="CE1085">
        <v>0</v>
      </c>
      <c r="CF1085">
        <v>0</v>
      </c>
      <c r="CG1085">
        <v>1</v>
      </c>
      <c r="CH1085">
        <v>1</v>
      </c>
      <c r="CI1085">
        <v>0</v>
      </c>
      <c r="CJ1085">
        <v>0</v>
      </c>
      <c r="CK1085">
        <v>0</v>
      </c>
      <c r="CL1085">
        <v>0</v>
      </c>
      <c r="CM1085">
        <v>0</v>
      </c>
      <c r="CN1085">
        <v>0</v>
      </c>
      <c r="CO1085">
        <v>0</v>
      </c>
      <c r="CP1085">
        <v>0</v>
      </c>
      <c r="CQ1085">
        <v>0</v>
      </c>
    </row>
    <row r="1086" spans="1:95" hidden="1">
      <c r="A1086" t="s">
        <v>8128</v>
      </c>
      <c r="B1086" t="s">
        <v>904</v>
      </c>
      <c r="C1086" t="s">
        <v>1022</v>
      </c>
      <c r="D1086" t="s">
        <v>1349</v>
      </c>
      <c r="E1086" t="s">
        <v>146</v>
      </c>
      <c r="F1086" t="s">
        <v>8129</v>
      </c>
      <c r="G1086">
        <v>4000</v>
      </c>
      <c r="H1086">
        <v>7</v>
      </c>
      <c r="I1086">
        <f t="shared" si="16"/>
        <v>28000</v>
      </c>
      <c r="J1086">
        <v>37.306182100000001</v>
      </c>
      <c r="K1086">
        <v>-121.75</v>
      </c>
      <c r="M1086" t="s">
        <v>8130</v>
      </c>
      <c r="N1086" t="s">
        <v>8131</v>
      </c>
      <c r="O1086" t="s">
        <v>8132</v>
      </c>
      <c r="P1086" t="s">
        <v>214</v>
      </c>
      <c r="Q1086">
        <v>95135</v>
      </c>
      <c r="R1086" t="s">
        <v>107</v>
      </c>
      <c r="S1086" t="s">
        <v>8133</v>
      </c>
      <c r="U1086" t="s">
        <v>8134</v>
      </c>
      <c r="X1086" t="s">
        <v>218</v>
      </c>
      <c r="Y1086" t="s">
        <v>219</v>
      </c>
      <c r="Z1086" t="s">
        <v>92</v>
      </c>
      <c r="AA1086" t="s">
        <v>518</v>
      </c>
      <c r="AC1086" t="s">
        <v>112</v>
      </c>
      <c r="AD1086" t="s">
        <v>757</v>
      </c>
      <c r="AE1086">
        <v>0</v>
      </c>
      <c r="AH1086" t="s">
        <v>1967</v>
      </c>
      <c r="AI1086" t="s">
        <v>5389</v>
      </c>
      <c r="AJ1086" t="s">
        <v>8135</v>
      </c>
      <c r="AL1086" t="s">
        <v>757</v>
      </c>
      <c r="AQ1086">
        <v>15</v>
      </c>
      <c r="AR1086" t="s">
        <v>750</v>
      </c>
      <c r="AS1086">
        <v>0</v>
      </c>
      <c r="AT1086">
        <v>0</v>
      </c>
      <c r="AU1086" t="s">
        <v>492</v>
      </c>
      <c r="AV1086" t="s">
        <v>759</v>
      </c>
      <c r="AW1086">
        <v>3300000</v>
      </c>
      <c r="AZ1086">
        <v>0</v>
      </c>
      <c r="BC1086">
        <v>0</v>
      </c>
      <c r="BO1086">
        <v>0</v>
      </c>
      <c r="BP1086">
        <v>0</v>
      </c>
      <c r="BQ1086">
        <v>0</v>
      </c>
      <c r="BR1086">
        <v>0</v>
      </c>
      <c r="BS1086">
        <v>0</v>
      </c>
      <c r="BT1086">
        <v>0</v>
      </c>
      <c r="BU1086">
        <v>1</v>
      </c>
      <c r="BV1086">
        <v>0</v>
      </c>
      <c r="BW1086">
        <v>0</v>
      </c>
      <c r="BX1086">
        <v>0</v>
      </c>
      <c r="BY1086">
        <v>1</v>
      </c>
      <c r="BZ1086">
        <v>1</v>
      </c>
      <c r="CA1086">
        <v>0</v>
      </c>
      <c r="CB1086">
        <v>0</v>
      </c>
      <c r="CC1086">
        <v>0</v>
      </c>
      <c r="CD1086">
        <v>1</v>
      </c>
      <c r="CE1086">
        <v>0</v>
      </c>
      <c r="CF1086">
        <v>0</v>
      </c>
      <c r="CG1086">
        <v>1</v>
      </c>
      <c r="CH1086">
        <v>1</v>
      </c>
      <c r="CI1086">
        <v>0</v>
      </c>
      <c r="CJ1086">
        <v>0</v>
      </c>
      <c r="CK1086">
        <v>0</v>
      </c>
      <c r="CL1086">
        <v>0</v>
      </c>
      <c r="CM1086">
        <v>0</v>
      </c>
      <c r="CN1086">
        <v>0</v>
      </c>
      <c r="CO1086">
        <v>0</v>
      </c>
      <c r="CP1086">
        <v>0</v>
      </c>
      <c r="CQ1086">
        <v>0</v>
      </c>
    </row>
    <row r="1087" spans="1:95" hidden="1">
      <c r="A1087" t="s">
        <v>8136</v>
      </c>
      <c r="B1087" t="s">
        <v>985</v>
      </c>
      <c r="C1087" t="s">
        <v>2176</v>
      </c>
      <c r="D1087" t="s">
        <v>2176</v>
      </c>
      <c r="E1087" t="s">
        <v>146</v>
      </c>
      <c r="F1087" t="s">
        <v>8137</v>
      </c>
      <c r="G1087">
        <v>1224000</v>
      </c>
      <c r="H1087">
        <v>0</v>
      </c>
      <c r="I1087">
        <f t="shared" si="16"/>
        <v>0</v>
      </c>
      <c r="J1087">
        <v>40.842298999999997</v>
      </c>
      <c r="K1087">
        <v>111.75</v>
      </c>
      <c r="M1087" t="s">
        <v>3702</v>
      </c>
      <c r="O1087" t="s">
        <v>8138</v>
      </c>
      <c r="P1087" t="s">
        <v>2668</v>
      </c>
      <c r="R1087" t="s">
        <v>137</v>
      </c>
      <c r="S1087" t="s">
        <v>8139</v>
      </c>
      <c r="U1087" t="s">
        <v>1791</v>
      </c>
      <c r="X1087" t="s">
        <v>1007</v>
      </c>
      <c r="AA1087" t="s">
        <v>93</v>
      </c>
      <c r="AC1087" t="s">
        <v>95</v>
      </c>
      <c r="AD1087" t="s">
        <v>8140</v>
      </c>
      <c r="AE1087">
        <v>51</v>
      </c>
      <c r="AF1087" t="s">
        <v>8141</v>
      </c>
      <c r="AG1087">
        <v>10</v>
      </c>
      <c r="AH1087" t="s">
        <v>2539</v>
      </c>
      <c r="AL1087" t="s">
        <v>8140</v>
      </c>
      <c r="AM1087" t="s">
        <v>3671</v>
      </c>
      <c r="AQ1087">
        <v>0</v>
      </c>
      <c r="AR1087" t="s">
        <v>8142</v>
      </c>
      <c r="AS1087">
        <v>0</v>
      </c>
      <c r="AT1087">
        <v>0</v>
      </c>
      <c r="AW1087">
        <v>0</v>
      </c>
      <c r="AZ1087">
        <v>0</v>
      </c>
      <c r="BC1087">
        <v>0</v>
      </c>
      <c r="BO1087">
        <v>0</v>
      </c>
      <c r="BP1087">
        <v>0</v>
      </c>
      <c r="BQ1087">
        <v>0</v>
      </c>
      <c r="BR1087">
        <v>0</v>
      </c>
      <c r="BS1087">
        <v>0</v>
      </c>
      <c r="BT1087">
        <v>0</v>
      </c>
      <c r="BU1087">
        <v>1</v>
      </c>
      <c r="BV1087">
        <v>0</v>
      </c>
      <c r="BW1087">
        <v>0</v>
      </c>
      <c r="BX1087">
        <v>1</v>
      </c>
      <c r="BY1087">
        <v>1</v>
      </c>
      <c r="BZ1087">
        <v>0</v>
      </c>
      <c r="CA1087">
        <v>0</v>
      </c>
      <c r="CB1087">
        <v>0</v>
      </c>
      <c r="CC1087">
        <v>0</v>
      </c>
      <c r="CD1087">
        <v>0</v>
      </c>
      <c r="CE1087">
        <v>0</v>
      </c>
      <c r="CF1087">
        <v>0</v>
      </c>
      <c r="CG1087">
        <v>0</v>
      </c>
      <c r="CH1087">
        <v>1</v>
      </c>
      <c r="CI1087">
        <v>0</v>
      </c>
      <c r="CJ1087">
        <v>0</v>
      </c>
      <c r="CK1087">
        <v>0</v>
      </c>
      <c r="CL1087">
        <v>0</v>
      </c>
      <c r="CM1087">
        <v>0</v>
      </c>
      <c r="CN1087">
        <v>0</v>
      </c>
      <c r="CO1087">
        <v>0</v>
      </c>
      <c r="CP1087">
        <v>0</v>
      </c>
      <c r="CQ1087">
        <v>0</v>
      </c>
    </row>
    <row r="1088" spans="1:95" hidden="1">
      <c r="A1088" t="s">
        <v>8143</v>
      </c>
      <c r="B1088" t="s">
        <v>999</v>
      </c>
      <c r="C1088" t="s">
        <v>1000</v>
      </c>
      <c r="D1088" t="s">
        <v>1000</v>
      </c>
      <c r="E1088" t="s">
        <v>146</v>
      </c>
      <c r="F1088" t="s">
        <v>8144</v>
      </c>
      <c r="G1088">
        <v>890</v>
      </c>
      <c r="H1088">
        <v>4.67</v>
      </c>
      <c r="I1088">
        <f t="shared" si="16"/>
        <v>4156.3</v>
      </c>
      <c r="J1088">
        <v>37.639612800000002</v>
      </c>
      <c r="K1088">
        <v>-122.1</v>
      </c>
      <c r="M1088" t="s">
        <v>8145</v>
      </c>
      <c r="N1088" t="s">
        <v>8146</v>
      </c>
      <c r="O1088" t="s">
        <v>8147</v>
      </c>
      <c r="P1088" t="s">
        <v>214</v>
      </c>
      <c r="Q1088">
        <v>94545</v>
      </c>
      <c r="R1088" t="s">
        <v>107</v>
      </c>
      <c r="S1088" t="s">
        <v>8148</v>
      </c>
      <c r="U1088" t="s">
        <v>8149</v>
      </c>
      <c r="X1088" t="s">
        <v>218</v>
      </c>
      <c r="Y1088" t="s">
        <v>219</v>
      </c>
      <c r="Z1088" t="s">
        <v>92</v>
      </c>
      <c r="AC1088" t="s">
        <v>124</v>
      </c>
      <c r="AD1088" t="s">
        <v>8150</v>
      </c>
      <c r="AE1088">
        <v>100</v>
      </c>
      <c r="AH1088" t="s">
        <v>5450</v>
      </c>
      <c r="AQ1088">
        <v>0</v>
      </c>
      <c r="AS1088">
        <v>0</v>
      </c>
      <c r="AT1088">
        <v>0</v>
      </c>
      <c r="AU1088" t="s">
        <v>4809</v>
      </c>
      <c r="AV1088" t="s">
        <v>8151</v>
      </c>
      <c r="AW1088">
        <v>732110</v>
      </c>
      <c r="AZ1088">
        <v>0</v>
      </c>
      <c r="BC1088">
        <v>0</v>
      </c>
      <c r="BO1088">
        <v>0</v>
      </c>
      <c r="BP1088">
        <v>0</v>
      </c>
      <c r="BQ1088">
        <v>0</v>
      </c>
      <c r="BR1088">
        <v>0</v>
      </c>
      <c r="BS1088">
        <v>1</v>
      </c>
      <c r="BT1088">
        <v>0</v>
      </c>
      <c r="BU1088">
        <v>1</v>
      </c>
      <c r="BV1088">
        <v>0</v>
      </c>
      <c r="BW1088">
        <v>0</v>
      </c>
      <c r="BX1088">
        <v>0</v>
      </c>
      <c r="BY1088">
        <v>0</v>
      </c>
      <c r="BZ1088">
        <v>1</v>
      </c>
      <c r="CA1088">
        <v>0</v>
      </c>
      <c r="CB1088">
        <v>0</v>
      </c>
      <c r="CC1088">
        <v>0</v>
      </c>
      <c r="CD1088">
        <v>0</v>
      </c>
      <c r="CE1088">
        <v>0</v>
      </c>
      <c r="CF1088">
        <v>0</v>
      </c>
      <c r="CG1088">
        <v>0</v>
      </c>
      <c r="CH1088">
        <v>0</v>
      </c>
      <c r="CI1088">
        <v>0</v>
      </c>
      <c r="CJ1088">
        <v>0</v>
      </c>
      <c r="CK1088">
        <v>0</v>
      </c>
      <c r="CL1088">
        <v>0</v>
      </c>
      <c r="CM1088">
        <v>0</v>
      </c>
      <c r="CN1088">
        <v>0</v>
      </c>
      <c r="CO1088">
        <v>0</v>
      </c>
      <c r="CP1088">
        <v>0</v>
      </c>
      <c r="CQ1088">
        <v>0</v>
      </c>
    </row>
    <row r="1089" spans="1:95" hidden="1">
      <c r="A1089" t="s">
        <v>8152</v>
      </c>
      <c r="B1089" t="s">
        <v>999</v>
      </c>
      <c r="C1089" t="s">
        <v>1000</v>
      </c>
      <c r="D1089" t="s">
        <v>1000</v>
      </c>
      <c r="E1089" t="s">
        <v>146</v>
      </c>
      <c r="F1089" t="s">
        <v>8153</v>
      </c>
      <c r="G1089">
        <v>4800</v>
      </c>
      <c r="H1089">
        <v>6</v>
      </c>
      <c r="I1089">
        <f t="shared" si="16"/>
        <v>28800</v>
      </c>
      <c r="J1089">
        <v>26.515668099999999</v>
      </c>
      <c r="K1089">
        <v>-82</v>
      </c>
      <c r="M1089" t="s">
        <v>3865</v>
      </c>
      <c r="N1089" t="s">
        <v>8154</v>
      </c>
      <c r="O1089" t="s">
        <v>8155</v>
      </c>
      <c r="P1089" t="s">
        <v>5459</v>
      </c>
      <c r="Q1089">
        <v>33908</v>
      </c>
      <c r="R1089" t="s">
        <v>107</v>
      </c>
      <c r="S1089" t="s">
        <v>8156</v>
      </c>
      <c r="T1089" t="s">
        <v>8157</v>
      </c>
      <c r="X1089" t="s">
        <v>1007</v>
      </c>
      <c r="Y1089" t="s">
        <v>8158</v>
      </c>
      <c r="Z1089" t="s">
        <v>92</v>
      </c>
      <c r="AA1089" t="s">
        <v>164</v>
      </c>
      <c r="AC1089" t="s">
        <v>124</v>
      </c>
      <c r="AD1089" t="s">
        <v>8152</v>
      </c>
      <c r="AE1089">
        <v>0</v>
      </c>
      <c r="AH1089" t="s">
        <v>5450</v>
      </c>
      <c r="AQ1089">
        <v>0</v>
      </c>
      <c r="AR1089" t="s">
        <v>8159</v>
      </c>
      <c r="AS1089">
        <v>0</v>
      </c>
      <c r="AT1089">
        <v>0</v>
      </c>
      <c r="AW1089">
        <v>0</v>
      </c>
      <c r="AZ1089">
        <v>0</v>
      </c>
      <c r="BC1089">
        <v>0</v>
      </c>
      <c r="BO1089">
        <v>0</v>
      </c>
      <c r="BP1089">
        <v>0</v>
      </c>
      <c r="BQ1089">
        <v>0</v>
      </c>
      <c r="BR1089">
        <v>0</v>
      </c>
      <c r="BS1089">
        <v>1</v>
      </c>
      <c r="BT1089">
        <v>0</v>
      </c>
      <c r="BU1089">
        <v>1</v>
      </c>
      <c r="BV1089">
        <v>0</v>
      </c>
      <c r="BW1089">
        <v>0</v>
      </c>
      <c r="BX1089">
        <v>0</v>
      </c>
      <c r="BY1089">
        <v>0</v>
      </c>
      <c r="BZ1089">
        <v>0</v>
      </c>
      <c r="CA1089">
        <v>0</v>
      </c>
      <c r="CB1089">
        <v>0</v>
      </c>
      <c r="CC1089">
        <v>0</v>
      </c>
      <c r="CD1089">
        <v>0</v>
      </c>
      <c r="CE1089">
        <v>0</v>
      </c>
      <c r="CF1089">
        <v>0</v>
      </c>
      <c r="CG1089">
        <v>0</v>
      </c>
      <c r="CH1089">
        <v>0</v>
      </c>
      <c r="CI1089">
        <v>0</v>
      </c>
      <c r="CJ1089">
        <v>0</v>
      </c>
      <c r="CK1089">
        <v>0</v>
      </c>
      <c r="CL1089">
        <v>0</v>
      </c>
      <c r="CM1089">
        <v>0</v>
      </c>
      <c r="CN1089">
        <v>0</v>
      </c>
      <c r="CO1089">
        <v>0</v>
      </c>
      <c r="CP1089">
        <v>0</v>
      </c>
      <c r="CQ1089">
        <v>0</v>
      </c>
    </row>
    <row r="1090" spans="1:95" hidden="1">
      <c r="A1090" t="s">
        <v>8160</v>
      </c>
      <c r="B1090" t="s">
        <v>999</v>
      </c>
      <c r="C1090" t="s">
        <v>1144</v>
      </c>
      <c r="D1090" t="s">
        <v>1144</v>
      </c>
      <c r="E1090" t="s">
        <v>146</v>
      </c>
      <c r="F1090" t="s">
        <v>8161</v>
      </c>
      <c r="G1090">
        <v>1300</v>
      </c>
      <c r="H1090">
        <v>6</v>
      </c>
      <c r="I1090">
        <f t="shared" si="16"/>
        <v>7800</v>
      </c>
      <c r="J1090">
        <v>38.7342564</v>
      </c>
      <c r="K1090">
        <v>-122.14</v>
      </c>
      <c r="M1090" t="s">
        <v>3865</v>
      </c>
      <c r="N1090" t="s">
        <v>8162</v>
      </c>
      <c r="O1090" t="s">
        <v>8163</v>
      </c>
      <c r="P1090" t="s">
        <v>214</v>
      </c>
      <c r="Q1090">
        <v>95606</v>
      </c>
      <c r="R1090" t="s">
        <v>107</v>
      </c>
      <c r="S1090" t="s">
        <v>8164</v>
      </c>
      <c r="T1090" t="s">
        <v>8157</v>
      </c>
      <c r="X1090" t="s">
        <v>218</v>
      </c>
      <c r="Y1090" t="s">
        <v>219</v>
      </c>
      <c r="Z1090" t="s">
        <v>92</v>
      </c>
      <c r="AA1090" t="s">
        <v>164</v>
      </c>
      <c r="AC1090" t="s">
        <v>124</v>
      </c>
      <c r="AD1090" t="s">
        <v>8165</v>
      </c>
      <c r="AE1090">
        <v>0</v>
      </c>
      <c r="AH1090" t="s">
        <v>1151</v>
      </c>
      <c r="AM1090" t="s">
        <v>8166</v>
      </c>
      <c r="AQ1090">
        <v>0</v>
      </c>
      <c r="AR1090" t="s">
        <v>750</v>
      </c>
      <c r="AS1090">
        <v>0</v>
      </c>
      <c r="AT1090">
        <v>0</v>
      </c>
      <c r="AW1090">
        <v>0</v>
      </c>
      <c r="AZ1090">
        <v>0</v>
      </c>
      <c r="BC1090">
        <v>0</v>
      </c>
      <c r="BO1090">
        <v>0</v>
      </c>
      <c r="BP1090">
        <v>0</v>
      </c>
      <c r="BQ1090">
        <v>0</v>
      </c>
      <c r="BR1090">
        <v>0</v>
      </c>
      <c r="BS1090">
        <v>1</v>
      </c>
      <c r="BT1090">
        <v>0</v>
      </c>
      <c r="BU1090">
        <v>1</v>
      </c>
      <c r="BV1090">
        <v>0</v>
      </c>
      <c r="BW1090">
        <v>0</v>
      </c>
      <c r="BX1090">
        <v>0</v>
      </c>
      <c r="BY1090">
        <v>0</v>
      </c>
      <c r="BZ1090">
        <v>0</v>
      </c>
      <c r="CA1090">
        <v>0</v>
      </c>
      <c r="CB1090">
        <v>0</v>
      </c>
      <c r="CC1090">
        <v>0</v>
      </c>
      <c r="CD1090">
        <v>0</v>
      </c>
      <c r="CE1090">
        <v>0</v>
      </c>
      <c r="CF1090">
        <v>0</v>
      </c>
      <c r="CG1090">
        <v>0</v>
      </c>
      <c r="CH1090">
        <v>0</v>
      </c>
      <c r="CI1090">
        <v>0</v>
      </c>
      <c r="CJ1090">
        <v>0</v>
      </c>
      <c r="CK1090">
        <v>0</v>
      </c>
      <c r="CL1090">
        <v>0</v>
      </c>
      <c r="CM1090">
        <v>0</v>
      </c>
      <c r="CN1090">
        <v>0</v>
      </c>
      <c r="CO1090">
        <v>0</v>
      </c>
      <c r="CP1090">
        <v>0</v>
      </c>
      <c r="CQ1090">
        <v>0</v>
      </c>
    </row>
    <row r="1091" spans="1:95" hidden="1">
      <c r="A1091" t="s">
        <v>8167</v>
      </c>
      <c r="B1091" t="s">
        <v>999</v>
      </c>
      <c r="C1091" t="s">
        <v>1144</v>
      </c>
      <c r="D1091" t="s">
        <v>1144</v>
      </c>
      <c r="E1091" t="s">
        <v>146</v>
      </c>
      <c r="F1091" t="s">
        <v>8168</v>
      </c>
      <c r="G1091">
        <v>2300</v>
      </c>
      <c r="H1091">
        <v>8</v>
      </c>
      <c r="I1091">
        <f t="shared" ref="I1091:I1154" si="17">H1091*G1091</f>
        <v>18400</v>
      </c>
      <c r="J1091">
        <v>32.694882</v>
      </c>
      <c r="K1091">
        <v>-96.79</v>
      </c>
      <c r="M1091" t="s">
        <v>3865</v>
      </c>
      <c r="N1091" t="s">
        <v>8169</v>
      </c>
      <c r="O1091" t="s">
        <v>448</v>
      </c>
      <c r="P1091" t="s">
        <v>416</v>
      </c>
      <c r="Q1091">
        <v>75216</v>
      </c>
      <c r="R1091" t="s">
        <v>107</v>
      </c>
      <c r="S1091" t="s">
        <v>8170</v>
      </c>
      <c r="U1091" t="s">
        <v>8171</v>
      </c>
      <c r="X1091" t="s">
        <v>419</v>
      </c>
      <c r="Y1091" t="s">
        <v>8172</v>
      </c>
      <c r="Z1091" t="s">
        <v>92</v>
      </c>
      <c r="AA1091" t="s">
        <v>164</v>
      </c>
      <c r="AC1091" t="s">
        <v>124</v>
      </c>
      <c r="AD1091" t="s">
        <v>8173</v>
      </c>
      <c r="AE1091">
        <v>0</v>
      </c>
      <c r="AH1091" t="s">
        <v>1151</v>
      </c>
      <c r="AJ1091" t="s">
        <v>8174</v>
      </c>
      <c r="AQ1091">
        <v>20</v>
      </c>
      <c r="AR1091" t="s">
        <v>8175</v>
      </c>
      <c r="AS1091">
        <v>0</v>
      </c>
      <c r="AT1091">
        <v>0</v>
      </c>
      <c r="AW1091">
        <v>0</v>
      </c>
      <c r="AZ1091">
        <v>0</v>
      </c>
      <c r="BC1091">
        <v>0</v>
      </c>
      <c r="BO1091">
        <v>0</v>
      </c>
      <c r="BP1091">
        <v>0</v>
      </c>
      <c r="BQ1091">
        <v>0</v>
      </c>
      <c r="BR1091">
        <v>0</v>
      </c>
      <c r="BS1091">
        <v>1</v>
      </c>
      <c r="BT1091">
        <v>0</v>
      </c>
      <c r="BU1091">
        <v>1</v>
      </c>
      <c r="BV1091">
        <v>0</v>
      </c>
      <c r="BW1091">
        <v>0</v>
      </c>
      <c r="BX1091">
        <v>0</v>
      </c>
      <c r="BY1091">
        <v>0</v>
      </c>
      <c r="BZ1091">
        <v>0</v>
      </c>
      <c r="CA1091">
        <v>0</v>
      </c>
      <c r="CB1091">
        <v>0</v>
      </c>
      <c r="CC1091">
        <v>0</v>
      </c>
      <c r="CD1091">
        <v>0</v>
      </c>
      <c r="CE1091">
        <v>0</v>
      </c>
      <c r="CF1091">
        <v>0</v>
      </c>
      <c r="CG1091">
        <v>0</v>
      </c>
      <c r="CH1091">
        <v>0</v>
      </c>
      <c r="CI1091">
        <v>0</v>
      </c>
      <c r="CJ1091">
        <v>0</v>
      </c>
      <c r="CK1091">
        <v>0</v>
      </c>
      <c r="CL1091">
        <v>0</v>
      </c>
      <c r="CM1091">
        <v>0</v>
      </c>
      <c r="CN1091">
        <v>0</v>
      </c>
      <c r="CO1091">
        <v>0</v>
      </c>
      <c r="CP1091">
        <v>0</v>
      </c>
      <c r="CQ1091">
        <v>0</v>
      </c>
    </row>
    <row r="1092" spans="1:95" hidden="1">
      <c r="A1092" t="s">
        <v>8176</v>
      </c>
      <c r="B1092" t="s">
        <v>999</v>
      </c>
      <c r="C1092" t="s">
        <v>1144</v>
      </c>
      <c r="D1092" t="s">
        <v>1144</v>
      </c>
      <c r="E1092" t="s">
        <v>146</v>
      </c>
      <c r="F1092" t="s">
        <v>8177</v>
      </c>
      <c r="G1092">
        <v>580</v>
      </c>
      <c r="H1092">
        <v>8</v>
      </c>
      <c r="I1092">
        <f t="shared" si="17"/>
        <v>4640</v>
      </c>
      <c r="J1092">
        <v>29.382629999999999</v>
      </c>
      <c r="K1092">
        <v>-98.61</v>
      </c>
      <c r="M1092" t="s">
        <v>3865</v>
      </c>
      <c r="N1092" t="s">
        <v>8178</v>
      </c>
      <c r="O1092" t="s">
        <v>1262</v>
      </c>
      <c r="P1092" t="s">
        <v>416</v>
      </c>
      <c r="Q1092">
        <v>78299</v>
      </c>
      <c r="R1092" t="s">
        <v>107</v>
      </c>
      <c r="S1092" t="s">
        <v>8179</v>
      </c>
      <c r="T1092" t="s">
        <v>8157</v>
      </c>
      <c r="X1092" t="s">
        <v>419</v>
      </c>
      <c r="AA1092" t="s">
        <v>164</v>
      </c>
      <c r="AC1092" t="s">
        <v>124</v>
      </c>
      <c r="AD1092" t="s">
        <v>8180</v>
      </c>
      <c r="AE1092">
        <v>0</v>
      </c>
      <c r="AH1092" t="s">
        <v>1151</v>
      </c>
      <c r="AM1092" t="s">
        <v>8181</v>
      </c>
      <c r="AN1092" t="s">
        <v>8182</v>
      </c>
      <c r="AQ1092">
        <v>0</v>
      </c>
      <c r="AS1092">
        <v>0</v>
      </c>
      <c r="AT1092">
        <v>0</v>
      </c>
      <c r="AW1092">
        <v>0</v>
      </c>
      <c r="AZ1092">
        <v>0</v>
      </c>
      <c r="BC1092">
        <v>0</v>
      </c>
      <c r="BO1092">
        <v>0</v>
      </c>
      <c r="BP1092">
        <v>0</v>
      </c>
      <c r="BQ1092">
        <v>0</v>
      </c>
      <c r="BR1092">
        <v>0</v>
      </c>
      <c r="BS1092">
        <v>1</v>
      </c>
      <c r="BT1092">
        <v>0</v>
      </c>
      <c r="BU1092">
        <v>1</v>
      </c>
      <c r="BV1092">
        <v>0</v>
      </c>
      <c r="BW1092">
        <v>0</v>
      </c>
      <c r="BX1092">
        <v>0</v>
      </c>
      <c r="BY1092">
        <v>0</v>
      </c>
      <c r="BZ1092">
        <v>0</v>
      </c>
      <c r="CA1092">
        <v>0</v>
      </c>
      <c r="CB1092">
        <v>0</v>
      </c>
      <c r="CC1092">
        <v>0</v>
      </c>
      <c r="CD1092">
        <v>0</v>
      </c>
      <c r="CE1092">
        <v>0</v>
      </c>
      <c r="CF1092">
        <v>0</v>
      </c>
      <c r="CG1092">
        <v>0</v>
      </c>
      <c r="CH1092">
        <v>0</v>
      </c>
      <c r="CI1092">
        <v>0</v>
      </c>
      <c r="CJ1092">
        <v>0</v>
      </c>
      <c r="CK1092">
        <v>0</v>
      </c>
      <c r="CL1092">
        <v>0</v>
      </c>
      <c r="CM1092">
        <v>0</v>
      </c>
      <c r="CN1092">
        <v>0</v>
      </c>
      <c r="CO1092">
        <v>0</v>
      </c>
      <c r="CP1092">
        <v>0</v>
      </c>
      <c r="CQ1092">
        <v>0</v>
      </c>
    </row>
    <row r="1093" spans="1:95" hidden="1">
      <c r="A1093" t="s">
        <v>8183</v>
      </c>
      <c r="B1093" t="s">
        <v>999</v>
      </c>
      <c r="C1093" t="s">
        <v>1144</v>
      </c>
      <c r="D1093" t="s">
        <v>1144</v>
      </c>
      <c r="E1093" t="s">
        <v>146</v>
      </c>
      <c r="F1093" t="s">
        <v>8184</v>
      </c>
      <c r="G1093">
        <v>700</v>
      </c>
      <c r="H1093">
        <v>8</v>
      </c>
      <c r="I1093">
        <f t="shared" si="17"/>
        <v>5600</v>
      </c>
      <c r="J1093">
        <v>40.967890500000003</v>
      </c>
      <c r="K1093">
        <v>-76.61</v>
      </c>
      <c r="M1093" t="s">
        <v>3865</v>
      </c>
      <c r="N1093" t="s">
        <v>8185</v>
      </c>
      <c r="O1093" t="s">
        <v>8186</v>
      </c>
      <c r="P1093" t="s">
        <v>763</v>
      </c>
      <c r="Q1093">
        <v>17822</v>
      </c>
      <c r="R1093" t="s">
        <v>107</v>
      </c>
      <c r="S1093" t="s">
        <v>8187</v>
      </c>
      <c r="T1093" t="s">
        <v>8157</v>
      </c>
      <c r="X1093" t="s">
        <v>376</v>
      </c>
      <c r="AA1093" t="s">
        <v>164</v>
      </c>
      <c r="AC1093" t="s">
        <v>124</v>
      </c>
      <c r="AD1093" t="s">
        <v>8188</v>
      </c>
      <c r="AE1093">
        <v>0</v>
      </c>
      <c r="AH1093" t="s">
        <v>1151</v>
      </c>
      <c r="AJ1093" t="s">
        <v>8189</v>
      </c>
      <c r="AQ1093">
        <v>0</v>
      </c>
      <c r="AR1093" t="s">
        <v>8190</v>
      </c>
      <c r="AS1093">
        <v>0</v>
      </c>
      <c r="AT1093">
        <v>0</v>
      </c>
      <c r="AW1093">
        <v>0</v>
      </c>
      <c r="AZ1093">
        <v>0</v>
      </c>
      <c r="BC1093">
        <v>0</v>
      </c>
      <c r="BO1093">
        <v>0</v>
      </c>
      <c r="BP1093">
        <v>0</v>
      </c>
      <c r="BQ1093">
        <v>0</v>
      </c>
      <c r="BR1093">
        <v>0</v>
      </c>
      <c r="BS1093">
        <v>1</v>
      </c>
      <c r="BT1093">
        <v>0</v>
      </c>
      <c r="BU1093">
        <v>1</v>
      </c>
      <c r="BV1093">
        <v>0</v>
      </c>
      <c r="BW1093">
        <v>0</v>
      </c>
      <c r="BX1093">
        <v>0</v>
      </c>
      <c r="BY1093">
        <v>0</v>
      </c>
      <c r="BZ1093">
        <v>0</v>
      </c>
      <c r="CA1093">
        <v>0</v>
      </c>
      <c r="CB1093">
        <v>0</v>
      </c>
      <c r="CC1093">
        <v>0</v>
      </c>
      <c r="CD1093">
        <v>0</v>
      </c>
      <c r="CE1093">
        <v>0</v>
      </c>
      <c r="CF1093">
        <v>0</v>
      </c>
      <c r="CG1093">
        <v>0</v>
      </c>
      <c r="CH1093">
        <v>0</v>
      </c>
      <c r="CI1093">
        <v>0</v>
      </c>
      <c r="CJ1093">
        <v>0</v>
      </c>
      <c r="CK1093">
        <v>0</v>
      </c>
      <c r="CL1093">
        <v>0</v>
      </c>
      <c r="CM1093">
        <v>0</v>
      </c>
      <c r="CN1093">
        <v>0</v>
      </c>
      <c r="CO1093">
        <v>0</v>
      </c>
      <c r="CP1093">
        <v>0</v>
      </c>
      <c r="CQ1093">
        <v>0</v>
      </c>
    </row>
    <row r="1094" spans="1:95" hidden="1">
      <c r="A1094" t="s">
        <v>8191</v>
      </c>
      <c r="B1094" t="s">
        <v>999</v>
      </c>
      <c r="C1094" t="s">
        <v>1144</v>
      </c>
      <c r="D1094" t="s">
        <v>1144</v>
      </c>
      <c r="E1094" t="s">
        <v>146</v>
      </c>
      <c r="F1094" t="s">
        <v>8192</v>
      </c>
      <c r="G1094">
        <v>875</v>
      </c>
      <c r="H1094">
        <v>8</v>
      </c>
      <c r="I1094">
        <f t="shared" si="17"/>
        <v>7000</v>
      </c>
      <c r="J1094">
        <v>26.305205900000001</v>
      </c>
      <c r="K1094">
        <v>-98.18</v>
      </c>
      <c r="M1094" t="s">
        <v>3865</v>
      </c>
      <c r="N1094" t="s">
        <v>8193</v>
      </c>
      <c r="O1094" t="s">
        <v>8194</v>
      </c>
      <c r="P1094" t="s">
        <v>416</v>
      </c>
      <c r="Q1094">
        <v>78539</v>
      </c>
      <c r="R1094" t="s">
        <v>107</v>
      </c>
      <c r="S1094" t="s">
        <v>8195</v>
      </c>
      <c r="U1094" t="s">
        <v>6441</v>
      </c>
      <c r="X1094" t="s">
        <v>419</v>
      </c>
      <c r="AC1094" t="s">
        <v>124</v>
      </c>
      <c r="AD1094" t="s">
        <v>8196</v>
      </c>
      <c r="AE1094">
        <v>0</v>
      </c>
      <c r="AH1094" t="s">
        <v>1151</v>
      </c>
      <c r="AQ1094">
        <v>0</v>
      </c>
      <c r="AR1094" t="s">
        <v>750</v>
      </c>
      <c r="AS1094">
        <v>0</v>
      </c>
      <c r="AT1094">
        <v>0</v>
      </c>
      <c r="AW1094">
        <v>0</v>
      </c>
      <c r="AZ1094">
        <v>0</v>
      </c>
      <c r="BC1094">
        <v>0</v>
      </c>
      <c r="BO1094">
        <v>0</v>
      </c>
      <c r="BP1094">
        <v>0</v>
      </c>
      <c r="BQ1094">
        <v>0</v>
      </c>
      <c r="BR1094">
        <v>0</v>
      </c>
      <c r="BS1094">
        <v>1</v>
      </c>
      <c r="BT1094">
        <v>0</v>
      </c>
      <c r="BU1094">
        <v>1</v>
      </c>
      <c r="BV1094">
        <v>0</v>
      </c>
      <c r="BW1094">
        <v>0</v>
      </c>
      <c r="BX1094">
        <v>0</v>
      </c>
      <c r="BY1094">
        <v>0</v>
      </c>
      <c r="BZ1094">
        <v>0</v>
      </c>
      <c r="CA1094">
        <v>0</v>
      </c>
      <c r="CB1094">
        <v>0</v>
      </c>
      <c r="CC1094">
        <v>0</v>
      </c>
      <c r="CD1094">
        <v>0</v>
      </c>
      <c r="CE1094">
        <v>0</v>
      </c>
      <c r="CF1094">
        <v>0</v>
      </c>
      <c r="CG1094">
        <v>0</v>
      </c>
      <c r="CH1094">
        <v>0</v>
      </c>
      <c r="CI1094">
        <v>0</v>
      </c>
      <c r="CJ1094">
        <v>0</v>
      </c>
      <c r="CK1094">
        <v>0</v>
      </c>
      <c r="CL1094">
        <v>0</v>
      </c>
      <c r="CM1094">
        <v>0</v>
      </c>
      <c r="CN1094">
        <v>0</v>
      </c>
      <c r="CO1094">
        <v>0</v>
      </c>
      <c r="CP1094">
        <v>0</v>
      </c>
      <c r="CQ1094">
        <v>0</v>
      </c>
    </row>
    <row r="1095" spans="1:95" hidden="1">
      <c r="A1095" t="s">
        <v>8197</v>
      </c>
      <c r="B1095" t="s">
        <v>999</v>
      </c>
      <c r="C1095" t="s">
        <v>1144</v>
      </c>
      <c r="D1095" t="s">
        <v>1144</v>
      </c>
      <c r="E1095" t="s">
        <v>146</v>
      </c>
      <c r="F1095" t="s">
        <v>8198</v>
      </c>
      <c r="G1095">
        <v>6400</v>
      </c>
      <c r="H1095">
        <v>8</v>
      </c>
      <c r="I1095">
        <f t="shared" si="17"/>
        <v>51200</v>
      </c>
      <c r="J1095">
        <v>32.780139900000002</v>
      </c>
      <c r="K1095">
        <v>-96.8</v>
      </c>
      <c r="M1095" t="s">
        <v>3865</v>
      </c>
      <c r="O1095" t="s">
        <v>448</v>
      </c>
      <c r="P1095" t="s">
        <v>416</v>
      </c>
      <c r="R1095" t="s">
        <v>107</v>
      </c>
      <c r="S1095" t="s">
        <v>8199</v>
      </c>
      <c r="T1095" t="s">
        <v>8157</v>
      </c>
      <c r="X1095" t="s">
        <v>419</v>
      </c>
      <c r="Y1095" t="s">
        <v>8172</v>
      </c>
      <c r="Z1095" t="s">
        <v>92</v>
      </c>
      <c r="AA1095" t="s">
        <v>164</v>
      </c>
      <c r="AC1095" t="s">
        <v>124</v>
      </c>
      <c r="AD1095" t="s">
        <v>8200</v>
      </c>
      <c r="AE1095">
        <v>0</v>
      </c>
      <c r="AH1095" t="s">
        <v>1151</v>
      </c>
      <c r="AL1095" t="s">
        <v>8200</v>
      </c>
      <c r="AQ1095">
        <v>0</v>
      </c>
      <c r="AR1095" t="s">
        <v>750</v>
      </c>
      <c r="AS1095">
        <v>0</v>
      </c>
      <c r="AT1095">
        <v>0</v>
      </c>
      <c r="AW1095">
        <v>0</v>
      </c>
      <c r="AZ1095">
        <v>0</v>
      </c>
      <c r="BC1095">
        <v>0</v>
      </c>
      <c r="BO1095">
        <v>0</v>
      </c>
      <c r="BP1095">
        <v>0</v>
      </c>
      <c r="BQ1095">
        <v>0</v>
      </c>
      <c r="BR1095">
        <v>0</v>
      </c>
      <c r="BS1095">
        <v>1</v>
      </c>
      <c r="BT1095">
        <v>0</v>
      </c>
      <c r="BU1095">
        <v>1</v>
      </c>
      <c r="BV1095">
        <v>0</v>
      </c>
      <c r="BW1095">
        <v>0</v>
      </c>
      <c r="BX1095">
        <v>0</v>
      </c>
      <c r="BY1095">
        <v>0</v>
      </c>
      <c r="BZ1095">
        <v>0</v>
      </c>
      <c r="CA1095">
        <v>0</v>
      </c>
      <c r="CB1095">
        <v>0</v>
      </c>
      <c r="CC1095">
        <v>0</v>
      </c>
      <c r="CD1095">
        <v>0</v>
      </c>
      <c r="CE1095">
        <v>0</v>
      </c>
      <c r="CF1095">
        <v>0</v>
      </c>
      <c r="CG1095">
        <v>0</v>
      </c>
      <c r="CH1095">
        <v>0</v>
      </c>
      <c r="CI1095">
        <v>0</v>
      </c>
      <c r="CJ1095">
        <v>0</v>
      </c>
      <c r="CK1095">
        <v>0</v>
      </c>
      <c r="CL1095">
        <v>0</v>
      </c>
      <c r="CM1095">
        <v>0</v>
      </c>
      <c r="CN1095">
        <v>0</v>
      </c>
      <c r="CO1095">
        <v>0</v>
      </c>
      <c r="CP1095">
        <v>0</v>
      </c>
      <c r="CQ1095">
        <v>0</v>
      </c>
    </row>
    <row r="1096" spans="1:95" hidden="1">
      <c r="A1096" t="s">
        <v>8201</v>
      </c>
      <c r="B1096" t="s">
        <v>999</v>
      </c>
      <c r="C1096" t="s">
        <v>1144</v>
      </c>
      <c r="D1096" t="s">
        <v>1144</v>
      </c>
      <c r="E1096" t="s">
        <v>146</v>
      </c>
      <c r="F1096" t="s">
        <v>8202</v>
      </c>
      <c r="G1096">
        <v>274</v>
      </c>
      <c r="H1096">
        <v>2.5</v>
      </c>
      <c r="I1096">
        <f t="shared" si="17"/>
        <v>685</v>
      </c>
      <c r="J1096">
        <v>38.522449999999999</v>
      </c>
      <c r="K1096">
        <v>-77.290000000000006</v>
      </c>
      <c r="M1096" t="s">
        <v>3865</v>
      </c>
      <c r="O1096" t="s">
        <v>8203</v>
      </c>
      <c r="P1096" t="s">
        <v>1147</v>
      </c>
      <c r="R1096" t="s">
        <v>107</v>
      </c>
      <c r="S1096" t="s">
        <v>8204</v>
      </c>
      <c r="T1096" t="s">
        <v>8157</v>
      </c>
      <c r="X1096" t="s">
        <v>376</v>
      </c>
      <c r="AA1096" t="s">
        <v>164</v>
      </c>
      <c r="AC1096" t="s">
        <v>124</v>
      </c>
      <c r="AD1096" t="s">
        <v>8205</v>
      </c>
      <c r="AE1096">
        <v>0</v>
      </c>
      <c r="AH1096" t="s">
        <v>1151</v>
      </c>
      <c r="AJ1096" t="s">
        <v>8206</v>
      </c>
      <c r="AQ1096">
        <v>0</v>
      </c>
      <c r="AR1096" t="s">
        <v>750</v>
      </c>
      <c r="AS1096">
        <v>0</v>
      </c>
      <c r="AT1096">
        <v>0</v>
      </c>
      <c r="AW1096">
        <v>0</v>
      </c>
      <c r="AZ1096">
        <v>0</v>
      </c>
      <c r="BC1096">
        <v>0</v>
      </c>
      <c r="BO1096">
        <v>0</v>
      </c>
      <c r="BP1096">
        <v>0</v>
      </c>
      <c r="BQ1096">
        <v>0</v>
      </c>
      <c r="BR1096">
        <v>0</v>
      </c>
      <c r="BS1096">
        <v>1</v>
      </c>
      <c r="BT1096">
        <v>0</v>
      </c>
      <c r="BU1096">
        <v>1</v>
      </c>
      <c r="BV1096">
        <v>0</v>
      </c>
      <c r="BW1096">
        <v>0</v>
      </c>
      <c r="BX1096">
        <v>0</v>
      </c>
      <c r="BY1096">
        <v>0</v>
      </c>
      <c r="BZ1096">
        <v>0</v>
      </c>
      <c r="CA1096">
        <v>0</v>
      </c>
      <c r="CB1096">
        <v>0</v>
      </c>
      <c r="CC1096">
        <v>0</v>
      </c>
      <c r="CD1096">
        <v>0</v>
      </c>
      <c r="CE1096">
        <v>0</v>
      </c>
      <c r="CF1096">
        <v>0</v>
      </c>
      <c r="CG1096">
        <v>0</v>
      </c>
      <c r="CH1096">
        <v>0</v>
      </c>
      <c r="CI1096">
        <v>0</v>
      </c>
      <c r="CJ1096">
        <v>0</v>
      </c>
      <c r="CK1096">
        <v>0</v>
      </c>
      <c r="CL1096">
        <v>0</v>
      </c>
      <c r="CM1096">
        <v>0</v>
      </c>
      <c r="CN1096">
        <v>0</v>
      </c>
      <c r="CO1096">
        <v>0</v>
      </c>
      <c r="CP1096">
        <v>0</v>
      </c>
      <c r="CQ1096">
        <v>0</v>
      </c>
    </row>
    <row r="1097" spans="1:95" hidden="1">
      <c r="A1097" t="s">
        <v>8207</v>
      </c>
      <c r="B1097" t="s">
        <v>999</v>
      </c>
      <c r="C1097" t="s">
        <v>1144</v>
      </c>
      <c r="D1097" t="s">
        <v>1144</v>
      </c>
      <c r="E1097" t="s">
        <v>146</v>
      </c>
      <c r="F1097" t="s">
        <v>8208</v>
      </c>
      <c r="G1097">
        <v>1500</v>
      </c>
      <c r="H1097">
        <v>2</v>
      </c>
      <c r="I1097">
        <f t="shared" si="17"/>
        <v>3000</v>
      </c>
      <c r="J1097">
        <v>39</v>
      </c>
      <c r="K1097">
        <v>-77</v>
      </c>
      <c r="M1097" t="s">
        <v>8209</v>
      </c>
      <c r="O1097" t="s">
        <v>8210</v>
      </c>
      <c r="P1097" t="s">
        <v>1147</v>
      </c>
      <c r="R1097" t="s">
        <v>107</v>
      </c>
      <c r="S1097" t="s">
        <v>1148</v>
      </c>
      <c r="U1097" t="s">
        <v>1149</v>
      </c>
      <c r="X1097" t="s">
        <v>376</v>
      </c>
      <c r="AA1097" t="s">
        <v>164</v>
      </c>
      <c r="AC1097" t="s">
        <v>124</v>
      </c>
      <c r="AD1097" t="s">
        <v>8211</v>
      </c>
      <c r="AE1097">
        <v>0</v>
      </c>
      <c r="AH1097" t="s">
        <v>1151</v>
      </c>
      <c r="AM1097" t="s">
        <v>8212</v>
      </c>
      <c r="AN1097" t="s">
        <v>8213</v>
      </c>
      <c r="AQ1097">
        <v>0</v>
      </c>
      <c r="AR1097" t="s">
        <v>750</v>
      </c>
      <c r="AS1097">
        <v>0</v>
      </c>
      <c r="AT1097">
        <v>0</v>
      </c>
      <c r="AW1097">
        <v>0</v>
      </c>
      <c r="AZ1097">
        <v>0</v>
      </c>
      <c r="BC1097">
        <v>0</v>
      </c>
      <c r="BO1097">
        <v>0</v>
      </c>
      <c r="BP1097">
        <v>0</v>
      </c>
      <c r="BQ1097">
        <v>0</v>
      </c>
      <c r="BR1097">
        <v>0</v>
      </c>
      <c r="BS1097">
        <v>1</v>
      </c>
      <c r="BT1097">
        <v>0</v>
      </c>
      <c r="BU1097">
        <v>0</v>
      </c>
      <c r="BV1097">
        <v>0</v>
      </c>
      <c r="BW1097">
        <v>0</v>
      </c>
      <c r="BX1097">
        <v>1</v>
      </c>
      <c r="BY1097">
        <v>0</v>
      </c>
      <c r="BZ1097">
        <v>1</v>
      </c>
      <c r="CA1097">
        <v>0</v>
      </c>
      <c r="CB1097">
        <v>0</v>
      </c>
      <c r="CC1097">
        <v>0</v>
      </c>
      <c r="CD1097">
        <v>0</v>
      </c>
      <c r="CE1097">
        <v>0</v>
      </c>
      <c r="CF1097">
        <v>0</v>
      </c>
      <c r="CG1097">
        <v>0</v>
      </c>
      <c r="CH1097">
        <v>0</v>
      </c>
      <c r="CI1097">
        <v>0</v>
      </c>
      <c r="CJ1097">
        <v>0</v>
      </c>
      <c r="CK1097">
        <v>0</v>
      </c>
      <c r="CL1097">
        <v>0</v>
      </c>
      <c r="CM1097">
        <v>0</v>
      </c>
      <c r="CN1097">
        <v>0</v>
      </c>
      <c r="CO1097">
        <v>0</v>
      </c>
      <c r="CP1097">
        <v>0</v>
      </c>
      <c r="CQ1097">
        <v>0</v>
      </c>
    </row>
    <row r="1098" spans="1:95" hidden="1">
      <c r="A1098" t="s">
        <v>8214</v>
      </c>
      <c r="B1098" t="s">
        <v>999</v>
      </c>
      <c r="C1098" t="s">
        <v>1144</v>
      </c>
      <c r="D1098" t="s">
        <v>1144</v>
      </c>
      <c r="E1098" t="s">
        <v>146</v>
      </c>
      <c r="F1098" t="s">
        <v>8215</v>
      </c>
      <c r="G1098">
        <v>422</v>
      </c>
      <c r="H1098">
        <v>8</v>
      </c>
      <c r="I1098">
        <f t="shared" si="17"/>
        <v>3376</v>
      </c>
      <c r="J1098">
        <v>29.528015499999999</v>
      </c>
      <c r="K1098">
        <v>-98.48</v>
      </c>
      <c r="M1098" t="s">
        <v>3865</v>
      </c>
      <c r="N1098" t="s">
        <v>8216</v>
      </c>
      <c r="O1098" t="s">
        <v>1262</v>
      </c>
      <c r="P1098" t="s">
        <v>416</v>
      </c>
      <c r="Q1098">
        <v>78216</v>
      </c>
      <c r="R1098" t="s">
        <v>107</v>
      </c>
      <c r="S1098" t="s">
        <v>8217</v>
      </c>
      <c r="U1098" t="s">
        <v>2294</v>
      </c>
      <c r="X1098" t="s">
        <v>419</v>
      </c>
      <c r="AA1098" t="s">
        <v>164</v>
      </c>
      <c r="AC1098" t="s">
        <v>124</v>
      </c>
      <c r="AD1098" t="s">
        <v>8218</v>
      </c>
      <c r="AE1098">
        <v>0</v>
      </c>
      <c r="AH1098" t="s">
        <v>1151</v>
      </c>
      <c r="AQ1098">
        <v>0</v>
      </c>
      <c r="AS1098">
        <v>0</v>
      </c>
      <c r="AT1098">
        <v>0</v>
      </c>
      <c r="AW1098">
        <v>0</v>
      </c>
      <c r="AZ1098">
        <v>0</v>
      </c>
      <c r="BC1098">
        <v>0</v>
      </c>
      <c r="BO1098">
        <v>0</v>
      </c>
      <c r="BP1098">
        <v>0</v>
      </c>
      <c r="BQ1098">
        <v>0</v>
      </c>
      <c r="BR1098">
        <v>0</v>
      </c>
      <c r="BS1098">
        <v>1</v>
      </c>
      <c r="BT1098">
        <v>0</v>
      </c>
      <c r="BU1098">
        <v>1</v>
      </c>
      <c r="BV1098">
        <v>0</v>
      </c>
      <c r="BW1098">
        <v>0</v>
      </c>
      <c r="BX1098">
        <v>0</v>
      </c>
      <c r="BY1098">
        <v>0</v>
      </c>
      <c r="BZ1098">
        <v>0</v>
      </c>
      <c r="CA1098">
        <v>0</v>
      </c>
      <c r="CB1098">
        <v>0</v>
      </c>
      <c r="CC1098">
        <v>0</v>
      </c>
      <c r="CD1098">
        <v>0</v>
      </c>
      <c r="CE1098">
        <v>0</v>
      </c>
      <c r="CF1098">
        <v>0</v>
      </c>
      <c r="CG1098">
        <v>0</v>
      </c>
      <c r="CH1098">
        <v>0</v>
      </c>
      <c r="CI1098">
        <v>0</v>
      </c>
      <c r="CJ1098">
        <v>0</v>
      </c>
      <c r="CK1098">
        <v>0</v>
      </c>
      <c r="CL1098">
        <v>0</v>
      </c>
      <c r="CM1098">
        <v>0</v>
      </c>
      <c r="CN1098">
        <v>0</v>
      </c>
      <c r="CO1098">
        <v>0</v>
      </c>
      <c r="CP1098">
        <v>0</v>
      </c>
      <c r="CQ1098">
        <v>0</v>
      </c>
    </row>
    <row r="1099" spans="1:95" hidden="1">
      <c r="A1099" t="s">
        <v>8219</v>
      </c>
      <c r="B1099" t="s">
        <v>904</v>
      </c>
      <c r="C1099" t="s">
        <v>1022</v>
      </c>
      <c r="D1099" t="s">
        <v>1800</v>
      </c>
      <c r="E1099" t="s">
        <v>146</v>
      </c>
      <c r="F1099" t="s">
        <v>8220</v>
      </c>
      <c r="G1099">
        <v>300</v>
      </c>
      <c r="H1099">
        <v>4</v>
      </c>
      <c r="I1099">
        <f t="shared" si="17"/>
        <v>1200</v>
      </c>
      <c r="J1099">
        <v>31.6137467</v>
      </c>
      <c r="K1099">
        <v>-98.57</v>
      </c>
      <c r="M1099" t="s">
        <v>203</v>
      </c>
      <c r="O1099" t="s">
        <v>486</v>
      </c>
      <c r="P1099" t="s">
        <v>416</v>
      </c>
      <c r="R1099" t="s">
        <v>107</v>
      </c>
      <c r="S1099" t="s">
        <v>8221</v>
      </c>
      <c r="T1099" t="s">
        <v>7084</v>
      </c>
      <c r="U1099" t="s">
        <v>4889</v>
      </c>
      <c r="X1099" t="s">
        <v>419</v>
      </c>
      <c r="AA1099" t="s">
        <v>93</v>
      </c>
      <c r="AC1099" t="s">
        <v>124</v>
      </c>
      <c r="AD1099" t="s">
        <v>1375</v>
      </c>
      <c r="AE1099">
        <v>0</v>
      </c>
      <c r="AH1099" t="s">
        <v>5469</v>
      </c>
      <c r="AL1099" t="s">
        <v>8222</v>
      </c>
      <c r="AQ1099">
        <v>0</v>
      </c>
      <c r="AS1099">
        <v>0</v>
      </c>
      <c r="AT1099">
        <v>0</v>
      </c>
      <c r="AW1099">
        <v>0</v>
      </c>
      <c r="AZ1099">
        <v>0</v>
      </c>
      <c r="BC1099">
        <v>0</v>
      </c>
      <c r="BO1099">
        <v>0</v>
      </c>
      <c r="BP1099">
        <v>0</v>
      </c>
      <c r="BQ1099">
        <v>0</v>
      </c>
      <c r="BR1099">
        <v>0</v>
      </c>
      <c r="BS1099">
        <v>0</v>
      </c>
      <c r="BT1099">
        <v>0</v>
      </c>
      <c r="BU1099">
        <v>0</v>
      </c>
      <c r="BV1099">
        <v>0</v>
      </c>
      <c r="BW1099">
        <v>0</v>
      </c>
      <c r="BX1099">
        <v>0</v>
      </c>
      <c r="BY1099">
        <v>1</v>
      </c>
      <c r="BZ1099">
        <v>0</v>
      </c>
      <c r="CA1099">
        <v>0</v>
      </c>
      <c r="CB1099">
        <v>0</v>
      </c>
      <c r="CC1099">
        <v>0</v>
      </c>
      <c r="CD1099">
        <v>0</v>
      </c>
      <c r="CE1099">
        <v>0</v>
      </c>
      <c r="CF1099">
        <v>0</v>
      </c>
      <c r="CG1099">
        <v>1</v>
      </c>
      <c r="CH1099">
        <v>1</v>
      </c>
      <c r="CI1099">
        <v>0</v>
      </c>
      <c r="CJ1099">
        <v>0</v>
      </c>
      <c r="CK1099">
        <v>0</v>
      </c>
      <c r="CL1099">
        <v>0</v>
      </c>
      <c r="CM1099">
        <v>0</v>
      </c>
      <c r="CN1099">
        <v>0</v>
      </c>
      <c r="CO1099">
        <v>0</v>
      </c>
      <c r="CP1099">
        <v>0</v>
      </c>
      <c r="CQ1099">
        <v>0</v>
      </c>
    </row>
    <row r="1100" spans="1:95" hidden="1">
      <c r="A1100" t="s">
        <v>8223</v>
      </c>
      <c r="B1100" t="s">
        <v>904</v>
      </c>
      <c r="C1100" t="s">
        <v>826</v>
      </c>
      <c r="D1100" t="s">
        <v>826</v>
      </c>
      <c r="E1100" t="s">
        <v>146</v>
      </c>
      <c r="F1100" t="s">
        <v>8224</v>
      </c>
      <c r="G1100">
        <v>11000</v>
      </c>
      <c r="H1100">
        <v>2.5</v>
      </c>
      <c r="I1100">
        <f t="shared" si="17"/>
        <v>27500</v>
      </c>
      <c r="J1100">
        <v>20.790969700000002</v>
      </c>
      <c r="K1100">
        <v>-156.33000000000001</v>
      </c>
      <c r="M1100" t="s">
        <v>8225</v>
      </c>
      <c r="O1100" t="s">
        <v>2066</v>
      </c>
      <c r="P1100" t="s">
        <v>181</v>
      </c>
      <c r="R1100" t="s">
        <v>107</v>
      </c>
      <c r="S1100" t="s">
        <v>8226</v>
      </c>
      <c r="U1100" t="s">
        <v>7782</v>
      </c>
      <c r="X1100" t="s">
        <v>1007</v>
      </c>
      <c r="AC1100" t="s">
        <v>95</v>
      </c>
      <c r="AD1100" t="s">
        <v>8227</v>
      </c>
      <c r="AE1100">
        <v>0</v>
      </c>
      <c r="AH1100" t="s">
        <v>6830</v>
      </c>
      <c r="AI1100" t="s">
        <v>1229</v>
      </c>
      <c r="AQ1100">
        <v>20</v>
      </c>
      <c r="AS1100">
        <v>0</v>
      </c>
      <c r="AT1100">
        <v>0</v>
      </c>
      <c r="AW1100">
        <v>0</v>
      </c>
      <c r="AZ1100">
        <v>0</v>
      </c>
      <c r="BC1100">
        <v>0</v>
      </c>
      <c r="BO1100">
        <v>0</v>
      </c>
      <c r="BP1100">
        <v>0</v>
      </c>
      <c r="BQ1100">
        <v>0</v>
      </c>
      <c r="BR1100">
        <v>0</v>
      </c>
      <c r="BS1100">
        <v>0</v>
      </c>
      <c r="BT1100">
        <v>0</v>
      </c>
      <c r="BU1100">
        <v>0</v>
      </c>
      <c r="BV1100">
        <v>0</v>
      </c>
      <c r="BW1100">
        <v>0</v>
      </c>
      <c r="BX1100">
        <v>0</v>
      </c>
      <c r="BY1100">
        <v>0</v>
      </c>
      <c r="BZ1100">
        <v>0</v>
      </c>
      <c r="CA1100">
        <v>0</v>
      </c>
      <c r="CB1100">
        <v>0</v>
      </c>
      <c r="CC1100">
        <v>0</v>
      </c>
      <c r="CD1100">
        <v>0</v>
      </c>
      <c r="CE1100">
        <v>0</v>
      </c>
      <c r="CF1100">
        <v>1</v>
      </c>
      <c r="CG1100">
        <v>0</v>
      </c>
      <c r="CH1100">
        <v>0</v>
      </c>
      <c r="CI1100">
        <v>0</v>
      </c>
      <c r="CJ1100">
        <v>0</v>
      </c>
      <c r="CK1100">
        <v>0</v>
      </c>
      <c r="CL1100">
        <v>0</v>
      </c>
      <c r="CM1100">
        <v>0</v>
      </c>
      <c r="CN1100">
        <v>0</v>
      </c>
      <c r="CO1100">
        <v>0</v>
      </c>
      <c r="CP1100">
        <v>0</v>
      </c>
      <c r="CQ1100">
        <v>0</v>
      </c>
    </row>
    <row r="1101" spans="1:95">
      <c r="A1101" t="s">
        <v>8228</v>
      </c>
      <c r="B1101" t="s">
        <v>904</v>
      </c>
      <c r="C1101" t="s">
        <v>905</v>
      </c>
      <c r="D1101" t="s">
        <v>906</v>
      </c>
      <c r="E1101" t="s">
        <v>146</v>
      </c>
      <c r="F1101" t="s">
        <v>8229</v>
      </c>
      <c r="G1101">
        <v>1000</v>
      </c>
      <c r="H1101">
        <v>2</v>
      </c>
      <c r="I1101">
        <f t="shared" si="17"/>
        <v>2000</v>
      </c>
      <c r="J1101">
        <v>37.094430799999998</v>
      </c>
      <c r="K1101">
        <v>-94.53</v>
      </c>
      <c r="M1101" t="s">
        <v>8230</v>
      </c>
      <c r="N1101" t="s">
        <v>8231</v>
      </c>
      <c r="O1101" t="s">
        <v>8232</v>
      </c>
      <c r="P1101" t="s">
        <v>2711</v>
      </c>
      <c r="Q1101">
        <v>64804</v>
      </c>
      <c r="R1101" t="s">
        <v>107</v>
      </c>
      <c r="S1101" t="s">
        <v>8233</v>
      </c>
      <c r="U1101" t="s">
        <v>4608</v>
      </c>
      <c r="V1101" t="s">
        <v>8234</v>
      </c>
      <c r="X1101" t="s">
        <v>738</v>
      </c>
      <c r="Y1101" t="s">
        <v>2716</v>
      </c>
      <c r="Z1101" t="s">
        <v>599</v>
      </c>
      <c r="AA1101" t="s">
        <v>164</v>
      </c>
      <c r="AB1101" t="s">
        <v>8235</v>
      </c>
      <c r="AC1101" t="s">
        <v>124</v>
      </c>
      <c r="AD1101" t="s">
        <v>6780</v>
      </c>
      <c r="AE1101">
        <v>0</v>
      </c>
      <c r="AH1101" t="s">
        <v>6780</v>
      </c>
      <c r="AI1101" t="s">
        <v>2042</v>
      </c>
      <c r="AJ1101" t="s">
        <v>6780</v>
      </c>
      <c r="AQ1101">
        <v>12</v>
      </c>
      <c r="AS1101">
        <v>1400000</v>
      </c>
      <c r="AT1101">
        <v>0</v>
      </c>
      <c r="AW1101">
        <v>0</v>
      </c>
      <c r="AZ1101">
        <v>0</v>
      </c>
      <c r="BC1101">
        <v>0</v>
      </c>
      <c r="BO1101">
        <v>0</v>
      </c>
      <c r="BP1101">
        <v>0</v>
      </c>
      <c r="BQ1101">
        <v>0</v>
      </c>
      <c r="BR1101">
        <v>0</v>
      </c>
      <c r="BS1101">
        <v>1</v>
      </c>
      <c r="BT1101">
        <v>0</v>
      </c>
      <c r="BU1101">
        <v>1</v>
      </c>
      <c r="BV1101">
        <v>0</v>
      </c>
      <c r="BW1101">
        <v>1</v>
      </c>
      <c r="BX1101">
        <v>0</v>
      </c>
      <c r="BY1101">
        <v>0</v>
      </c>
      <c r="BZ1101">
        <v>0</v>
      </c>
      <c r="CA1101">
        <v>0</v>
      </c>
      <c r="CB1101">
        <v>0</v>
      </c>
      <c r="CC1101">
        <v>0</v>
      </c>
      <c r="CD1101">
        <v>1</v>
      </c>
      <c r="CE1101">
        <v>0</v>
      </c>
      <c r="CF1101">
        <v>0</v>
      </c>
      <c r="CG1101">
        <v>0</v>
      </c>
      <c r="CH1101">
        <v>1</v>
      </c>
      <c r="CI1101">
        <v>0</v>
      </c>
      <c r="CJ1101">
        <v>0</v>
      </c>
      <c r="CK1101">
        <v>0</v>
      </c>
      <c r="CL1101">
        <v>0</v>
      </c>
      <c r="CM1101">
        <v>0</v>
      </c>
      <c r="CN1101">
        <v>0</v>
      </c>
      <c r="CO1101">
        <v>0</v>
      </c>
      <c r="CP1101">
        <v>0</v>
      </c>
      <c r="CQ1101">
        <v>0</v>
      </c>
    </row>
    <row r="1102" spans="1:95" hidden="1">
      <c r="A1102" t="s">
        <v>8236</v>
      </c>
      <c r="B1102" t="s">
        <v>904</v>
      </c>
      <c r="C1102" t="s">
        <v>826</v>
      </c>
      <c r="D1102" t="s">
        <v>826</v>
      </c>
      <c r="E1102" t="s">
        <v>146</v>
      </c>
      <c r="F1102" t="s">
        <v>8237</v>
      </c>
      <c r="G1102">
        <v>2000</v>
      </c>
      <c r="H1102">
        <v>0.25</v>
      </c>
      <c r="I1102">
        <f t="shared" si="17"/>
        <v>500</v>
      </c>
      <c r="J1102">
        <v>33.658895100000002</v>
      </c>
      <c r="K1102">
        <v>-117.83</v>
      </c>
      <c r="M1102" t="s">
        <v>225</v>
      </c>
      <c r="O1102" t="s">
        <v>1225</v>
      </c>
      <c r="P1102" t="s">
        <v>214</v>
      </c>
      <c r="Q1102">
        <v>92612</v>
      </c>
      <c r="R1102" t="s">
        <v>107</v>
      </c>
      <c r="S1102" t="s">
        <v>8238</v>
      </c>
      <c r="U1102" t="s">
        <v>1653</v>
      </c>
      <c r="X1102" t="s">
        <v>218</v>
      </c>
      <c r="Y1102" t="s">
        <v>322</v>
      </c>
      <c r="Z1102" t="s">
        <v>92</v>
      </c>
      <c r="AC1102" t="s">
        <v>112</v>
      </c>
      <c r="AD1102" t="s">
        <v>322</v>
      </c>
      <c r="AE1102">
        <v>0</v>
      </c>
      <c r="AH1102" t="s">
        <v>6509</v>
      </c>
      <c r="AL1102" t="s">
        <v>6509</v>
      </c>
      <c r="AM1102" t="s">
        <v>6509</v>
      </c>
      <c r="AQ1102">
        <v>0</v>
      </c>
      <c r="AR1102" t="s">
        <v>750</v>
      </c>
      <c r="AS1102">
        <v>0</v>
      </c>
      <c r="AT1102">
        <v>0</v>
      </c>
      <c r="AU1102" t="s">
        <v>770</v>
      </c>
      <c r="AV1102" t="s">
        <v>771</v>
      </c>
      <c r="AW1102">
        <v>0</v>
      </c>
      <c r="AZ1102">
        <v>0</v>
      </c>
      <c r="BC1102">
        <v>0</v>
      </c>
      <c r="BD1102" t="s">
        <v>8239</v>
      </c>
      <c r="BF1102" t="s">
        <v>8240</v>
      </c>
      <c r="BO1102">
        <v>0</v>
      </c>
      <c r="BP1102">
        <v>0</v>
      </c>
      <c r="BQ1102">
        <v>0</v>
      </c>
      <c r="BR1102">
        <v>0</v>
      </c>
      <c r="BS1102">
        <v>0</v>
      </c>
      <c r="BT1102">
        <v>0</v>
      </c>
      <c r="BU1102">
        <v>1</v>
      </c>
      <c r="BV1102">
        <v>0</v>
      </c>
      <c r="BW1102">
        <v>0</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0</v>
      </c>
      <c r="CQ1102">
        <v>0</v>
      </c>
    </row>
    <row r="1103" spans="1:95" hidden="1">
      <c r="A1103" t="s">
        <v>8241</v>
      </c>
      <c r="B1103" t="s">
        <v>904</v>
      </c>
      <c r="C1103" t="s">
        <v>1313</v>
      </c>
      <c r="D1103" t="s">
        <v>5110</v>
      </c>
      <c r="E1103" t="s">
        <v>146</v>
      </c>
      <c r="F1103" t="s">
        <v>8242</v>
      </c>
      <c r="G1103">
        <v>500</v>
      </c>
      <c r="H1103">
        <v>6</v>
      </c>
      <c r="I1103">
        <f t="shared" si="17"/>
        <v>3000</v>
      </c>
      <c r="J1103">
        <v>42</v>
      </c>
      <c r="K1103">
        <v>-72</v>
      </c>
      <c r="M1103" t="s">
        <v>8243</v>
      </c>
      <c r="O1103" t="s">
        <v>8244</v>
      </c>
      <c r="P1103" t="s">
        <v>391</v>
      </c>
      <c r="R1103" t="s">
        <v>107</v>
      </c>
      <c r="S1103" t="s">
        <v>8245</v>
      </c>
      <c r="T1103" t="s">
        <v>8246</v>
      </c>
      <c r="U1103" t="s">
        <v>4043</v>
      </c>
      <c r="V1103" t="s">
        <v>4906</v>
      </c>
      <c r="X1103" t="s">
        <v>394</v>
      </c>
      <c r="Y1103" t="s">
        <v>4537</v>
      </c>
      <c r="Z1103" t="s">
        <v>92</v>
      </c>
      <c r="AB1103" t="s">
        <v>8247</v>
      </c>
      <c r="AC1103" t="s">
        <v>112</v>
      </c>
      <c r="AD1103" t="s">
        <v>4537</v>
      </c>
      <c r="AE1103">
        <v>0</v>
      </c>
      <c r="AH1103" t="s">
        <v>8248</v>
      </c>
      <c r="AK1103" t="s">
        <v>4537</v>
      </c>
      <c r="AL1103" t="s">
        <v>4537</v>
      </c>
      <c r="AQ1103">
        <v>0</v>
      </c>
      <c r="AR1103" t="s">
        <v>750</v>
      </c>
      <c r="AS1103">
        <v>0</v>
      </c>
      <c r="AT1103">
        <v>0</v>
      </c>
      <c r="AU1103" t="s">
        <v>770</v>
      </c>
      <c r="AV1103" t="s">
        <v>771</v>
      </c>
      <c r="AW1103">
        <v>6062552</v>
      </c>
      <c r="AZ1103">
        <v>0</v>
      </c>
      <c r="BC1103">
        <v>0</v>
      </c>
      <c r="BO1103">
        <v>0</v>
      </c>
      <c r="BP1103">
        <v>0</v>
      </c>
      <c r="BQ1103">
        <v>0</v>
      </c>
      <c r="BR1103">
        <v>0</v>
      </c>
      <c r="BS1103">
        <v>0</v>
      </c>
      <c r="BT1103">
        <v>0</v>
      </c>
      <c r="BU1103">
        <v>1</v>
      </c>
      <c r="BV1103">
        <v>0</v>
      </c>
      <c r="BW1103">
        <v>0</v>
      </c>
      <c r="BX1103">
        <v>0</v>
      </c>
      <c r="BY1103">
        <v>0</v>
      </c>
      <c r="BZ1103">
        <v>1</v>
      </c>
      <c r="CA1103">
        <v>0</v>
      </c>
      <c r="CB1103">
        <v>0</v>
      </c>
      <c r="CC1103">
        <v>0</v>
      </c>
      <c r="CD1103">
        <v>0</v>
      </c>
      <c r="CE1103">
        <v>0</v>
      </c>
      <c r="CF1103">
        <v>0</v>
      </c>
      <c r="CG1103">
        <v>1</v>
      </c>
      <c r="CH1103">
        <v>1</v>
      </c>
      <c r="CI1103">
        <v>0</v>
      </c>
      <c r="CJ1103">
        <v>0</v>
      </c>
      <c r="CK1103">
        <v>0</v>
      </c>
      <c r="CL1103">
        <v>0</v>
      </c>
      <c r="CM1103">
        <v>0</v>
      </c>
      <c r="CN1103">
        <v>0</v>
      </c>
      <c r="CO1103">
        <v>0</v>
      </c>
      <c r="CP1103">
        <v>0</v>
      </c>
      <c r="CQ1103">
        <v>1</v>
      </c>
    </row>
    <row r="1104" spans="1:95" hidden="1">
      <c r="A1104" t="s">
        <v>8249</v>
      </c>
      <c r="B1104" t="s">
        <v>904</v>
      </c>
      <c r="C1104" t="s">
        <v>826</v>
      </c>
      <c r="D1104" t="s">
        <v>8250</v>
      </c>
      <c r="E1104" t="s">
        <v>146</v>
      </c>
      <c r="F1104" t="s">
        <v>8251</v>
      </c>
      <c r="G1104">
        <v>1000</v>
      </c>
      <c r="H1104">
        <v>1</v>
      </c>
      <c r="I1104">
        <f t="shared" si="17"/>
        <v>1000</v>
      </c>
      <c r="J1104">
        <v>33.593410400000003</v>
      </c>
      <c r="K1104">
        <v>-102.03</v>
      </c>
      <c r="M1104" t="s">
        <v>8252</v>
      </c>
      <c r="N1104" t="s">
        <v>8253</v>
      </c>
      <c r="O1104" t="s">
        <v>8254</v>
      </c>
      <c r="P1104" t="s">
        <v>416</v>
      </c>
      <c r="R1104" t="s">
        <v>107</v>
      </c>
      <c r="S1104" t="s">
        <v>8255</v>
      </c>
      <c r="T1104" t="s">
        <v>8256</v>
      </c>
      <c r="U1104" t="s">
        <v>3049</v>
      </c>
      <c r="X1104" t="s">
        <v>419</v>
      </c>
      <c r="Y1104" t="s">
        <v>8257</v>
      </c>
      <c r="Z1104" t="s">
        <v>111</v>
      </c>
      <c r="AA1104" t="s">
        <v>93</v>
      </c>
      <c r="AC1104" t="s">
        <v>112</v>
      </c>
      <c r="AD1104" t="s">
        <v>8257</v>
      </c>
      <c r="AE1104">
        <v>100</v>
      </c>
      <c r="AH1104" t="s">
        <v>1480</v>
      </c>
      <c r="AI1104" t="s">
        <v>8258</v>
      </c>
      <c r="AK1104" t="s">
        <v>8259</v>
      </c>
      <c r="AL1104" t="s">
        <v>8260</v>
      </c>
      <c r="AQ1104">
        <v>0</v>
      </c>
      <c r="AR1104" t="s">
        <v>8261</v>
      </c>
      <c r="AS1104">
        <v>2000000</v>
      </c>
      <c r="AT1104">
        <v>0</v>
      </c>
      <c r="AU1104" t="s">
        <v>770</v>
      </c>
      <c r="AV1104" t="s">
        <v>771</v>
      </c>
      <c r="AW1104">
        <v>13500000</v>
      </c>
      <c r="AZ1104">
        <v>0</v>
      </c>
      <c r="BC1104">
        <v>0</v>
      </c>
      <c r="BD1104" t="s">
        <v>8262</v>
      </c>
      <c r="BE1104" t="s">
        <v>8263</v>
      </c>
      <c r="BO1104">
        <v>0</v>
      </c>
      <c r="BP1104">
        <v>0</v>
      </c>
      <c r="BQ1104">
        <v>0</v>
      </c>
      <c r="BR1104">
        <v>0</v>
      </c>
      <c r="BS1104">
        <v>0</v>
      </c>
      <c r="BT1104">
        <v>0</v>
      </c>
      <c r="BU1104">
        <v>0</v>
      </c>
      <c r="BV1104">
        <v>0</v>
      </c>
      <c r="BW1104">
        <v>0</v>
      </c>
      <c r="BX1104">
        <v>1</v>
      </c>
      <c r="BY1104">
        <v>1</v>
      </c>
      <c r="BZ1104">
        <v>0</v>
      </c>
      <c r="CA1104">
        <v>0</v>
      </c>
      <c r="CB1104">
        <v>0</v>
      </c>
      <c r="CC1104">
        <v>0</v>
      </c>
      <c r="CD1104">
        <v>0</v>
      </c>
      <c r="CE1104">
        <v>0</v>
      </c>
      <c r="CF1104">
        <v>1</v>
      </c>
      <c r="CG1104">
        <v>1</v>
      </c>
      <c r="CH1104">
        <v>0</v>
      </c>
      <c r="CI1104">
        <v>0</v>
      </c>
      <c r="CJ1104">
        <v>0</v>
      </c>
      <c r="CK1104">
        <v>0</v>
      </c>
      <c r="CL1104">
        <v>0</v>
      </c>
      <c r="CM1104">
        <v>0</v>
      </c>
      <c r="CN1104">
        <v>0</v>
      </c>
      <c r="CO1104">
        <v>0</v>
      </c>
      <c r="CP1104">
        <v>0</v>
      </c>
      <c r="CQ1104">
        <v>1</v>
      </c>
    </row>
    <row r="1105" spans="1:95" hidden="1">
      <c r="A1105" t="s">
        <v>8264</v>
      </c>
      <c r="B1105" t="s">
        <v>904</v>
      </c>
      <c r="C1105" t="s">
        <v>826</v>
      </c>
      <c r="D1105" t="s">
        <v>826</v>
      </c>
      <c r="E1105" t="s">
        <v>146</v>
      </c>
      <c r="F1105" t="s">
        <v>8265</v>
      </c>
      <c r="G1105">
        <v>1000</v>
      </c>
      <c r="H1105">
        <v>1</v>
      </c>
      <c r="I1105">
        <f t="shared" si="17"/>
        <v>1000</v>
      </c>
      <c r="J1105">
        <v>21</v>
      </c>
      <c r="K1105">
        <v>-156</v>
      </c>
      <c r="M1105" t="s">
        <v>8266</v>
      </c>
      <c r="N1105" t="s">
        <v>8267</v>
      </c>
      <c r="O1105" t="s">
        <v>8268</v>
      </c>
      <c r="P1105" t="s">
        <v>181</v>
      </c>
      <c r="Q1105">
        <v>96753</v>
      </c>
      <c r="R1105" t="s">
        <v>107</v>
      </c>
      <c r="S1105" t="s">
        <v>8269</v>
      </c>
      <c r="T1105" t="s">
        <v>6508</v>
      </c>
      <c r="U1105" t="s">
        <v>8270</v>
      </c>
      <c r="X1105" t="s">
        <v>1007</v>
      </c>
      <c r="Y1105" t="s">
        <v>8271</v>
      </c>
      <c r="Z1105" t="s">
        <v>92</v>
      </c>
      <c r="AA1105" t="s">
        <v>93</v>
      </c>
      <c r="AB1105" t="s">
        <v>8272</v>
      </c>
      <c r="AC1105" t="s">
        <v>112</v>
      </c>
      <c r="AD1105" t="s">
        <v>8271</v>
      </c>
      <c r="AE1105">
        <v>0</v>
      </c>
      <c r="AH1105" t="s">
        <v>6814</v>
      </c>
      <c r="AL1105" t="s">
        <v>8273</v>
      </c>
      <c r="AM1105" t="s">
        <v>6814</v>
      </c>
      <c r="AQ1105">
        <v>15</v>
      </c>
      <c r="AR1105" t="s">
        <v>750</v>
      </c>
      <c r="AS1105">
        <v>0</v>
      </c>
      <c r="AT1105">
        <v>0</v>
      </c>
      <c r="AU1105" t="s">
        <v>770</v>
      </c>
      <c r="AV1105" t="s">
        <v>771</v>
      </c>
      <c r="AW1105">
        <v>0</v>
      </c>
      <c r="AZ1105">
        <v>0</v>
      </c>
      <c r="BC1105">
        <v>0</v>
      </c>
      <c r="BD1105" t="s">
        <v>8274</v>
      </c>
      <c r="BE1105" t="s">
        <v>6549</v>
      </c>
      <c r="BF1105" t="s">
        <v>6550</v>
      </c>
      <c r="BO1105">
        <v>0</v>
      </c>
      <c r="BP1105">
        <v>0</v>
      </c>
      <c r="BQ1105">
        <v>0</v>
      </c>
      <c r="BR1105">
        <v>0</v>
      </c>
      <c r="BS1105">
        <v>0</v>
      </c>
      <c r="BT1105">
        <v>0</v>
      </c>
      <c r="BU1105">
        <v>1</v>
      </c>
      <c r="BV1105">
        <v>0</v>
      </c>
      <c r="BW1105">
        <v>0</v>
      </c>
      <c r="BX1105">
        <v>0</v>
      </c>
      <c r="BY1105">
        <v>0</v>
      </c>
      <c r="BZ1105">
        <v>0</v>
      </c>
      <c r="CA1105">
        <v>0</v>
      </c>
      <c r="CB1105">
        <v>0</v>
      </c>
      <c r="CC1105">
        <v>0</v>
      </c>
      <c r="CD1105">
        <v>0</v>
      </c>
      <c r="CE1105">
        <v>0</v>
      </c>
      <c r="CF1105">
        <v>0</v>
      </c>
      <c r="CG1105">
        <v>1</v>
      </c>
      <c r="CH1105">
        <v>1</v>
      </c>
      <c r="CI1105">
        <v>0</v>
      </c>
      <c r="CJ1105">
        <v>0</v>
      </c>
      <c r="CK1105">
        <v>1</v>
      </c>
      <c r="CL1105">
        <v>0</v>
      </c>
      <c r="CM1105">
        <v>0</v>
      </c>
      <c r="CN1105">
        <v>0</v>
      </c>
      <c r="CO1105">
        <v>1</v>
      </c>
      <c r="CP1105">
        <v>0</v>
      </c>
      <c r="CQ1105">
        <v>1</v>
      </c>
    </row>
    <row r="1106" spans="1:95" hidden="1">
      <c r="A1106" t="s">
        <v>8275</v>
      </c>
      <c r="B1106" t="s">
        <v>985</v>
      </c>
      <c r="C1106" t="s">
        <v>2176</v>
      </c>
      <c r="D1106" t="s">
        <v>2176</v>
      </c>
      <c r="E1106" t="s">
        <v>146</v>
      </c>
      <c r="F1106" t="s">
        <v>11885</v>
      </c>
      <c r="G1106">
        <v>29000</v>
      </c>
      <c r="I1106">
        <f t="shared" si="17"/>
        <v>0</v>
      </c>
      <c r="J1106">
        <v>41.58258</v>
      </c>
      <c r="K1106">
        <v>-73.430000000000007</v>
      </c>
      <c r="M1106" t="s">
        <v>672</v>
      </c>
      <c r="N1106" t="s">
        <v>8276</v>
      </c>
      <c r="O1106" t="s">
        <v>8277</v>
      </c>
      <c r="P1106" t="s">
        <v>8278</v>
      </c>
      <c r="Q1106">
        <v>6776</v>
      </c>
      <c r="R1106" t="s">
        <v>107</v>
      </c>
      <c r="S1106" t="s">
        <v>8279</v>
      </c>
      <c r="U1106" t="s">
        <v>2181</v>
      </c>
      <c r="X1106" t="s">
        <v>394</v>
      </c>
      <c r="Y1106" t="s">
        <v>8280</v>
      </c>
      <c r="AA1106" t="s">
        <v>93</v>
      </c>
      <c r="AC1106" t="s">
        <v>95</v>
      </c>
      <c r="AD1106" t="s">
        <v>8280</v>
      </c>
      <c r="AE1106">
        <v>100</v>
      </c>
      <c r="AL1106" t="s">
        <v>8281</v>
      </c>
      <c r="AQ1106">
        <v>0</v>
      </c>
      <c r="AR1106" t="s">
        <v>750</v>
      </c>
      <c r="AS1106">
        <v>0</v>
      </c>
      <c r="AT1106">
        <v>0</v>
      </c>
      <c r="AW1106">
        <v>0</v>
      </c>
      <c r="AZ1106">
        <v>0</v>
      </c>
      <c r="BC1106">
        <v>0</v>
      </c>
      <c r="BO1106">
        <v>0</v>
      </c>
      <c r="BP1106">
        <v>0</v>
      </c>
      <c r="BQ1106">
        <v>0</v>
      </c>
      <c r="BR1106">
        <v>0</v>
      </c>
      <c r="BS1106">
        <v>0</v>
      </c>
      <c r="BT1106">
        <v>0</v>
      </c>
      <c r="BU1106">
        <v>1</v>
      </c>
      <c r="BV1106">
        <v>1</v>
      </c>
      <c r="BW1106">
        <v>0</v>
      </c>
      <c r="BX1106">
        <v>0</v>
      </c>
      <c r="BY1106">
        <v>0</v>
      </c>
      <c r="BZ1106">
        <v>0</v>
      </c>
      <c r="CA1106">
        <v>0</v>
      </c>
      <c r="CB1106">
        <v>0</v>
      </c>
      <c r="CC1106">
        <v>0</v>
      </c>
      <c r="CD1106">
        <v>0</v>
      </c>
      <c r="CE1106">
        <v>0</v>
      </c>
      <c r="CF1106">
        <v>0</v>
      </c>
      <c r="CG1106">
        <v>0</v>
      </c>
      <c r="CH1106">
        <v>0</v>
      </c>
      <c r="CI1106">
        <v>0</v>
      </c>
      <c r="CJ1106">
        <v>0</v>
      </c>
      <c r="CK1106">
        <v>0</v>
      </c>
      <c r="CL1106">
        <v>0</v>
      </c>
      <c r="CM1106">
        <v>0</v>
      </c>
      <c r="CN1106">
        <v>0</v>
      </c>
      <c r="CO1106">
        <v>0</v>
      </c>
      <c r="CP1106">
        <v>0</v>
      </c>
      <c r="CQ1106">
        <v>0</v>
      </c>
    </row>
    <row r="1107" spans="1:95" hidden="1">
      <c r="A1107" t="s">
        <v>8282</v>
      </c>
      <c r="B1107" t="s">
        <v>904</v>
      </c>
      <c r="C1107" t="s">
        <v>826</v>
      </c>
      <c r="D1107" t="s">
        <v>826</v>
      </c>
      <c r="E1107" t="s">
        <v>146</v>
      </c>
      <c r="F1107" t="s">
        <v>8283</v>
      </c>
      <c r="G1107">
        <v>25000</v>
      </c>
      <c r="H1107">
        <v>0.56999999999999995</v>
      </c>
      <c r="I1107">
        <f t="shared" si="17"/>
        <v>14249.999999999998</v>
      </c>
      <c r="J1107">
        <v>61.216365500000002</v>
      </c>
      <c r="K1107">
        <v>-149.88999999999999</v>
      </c>
      <c r="M1107" t="s">
        <v>8284</v>
      </c>
      <c r="N1107" t="s">
        <v>5104</v>
      </c>
      <c r="O1107" t="s">
        <v>105</v>
      </c>
      <c r="P1107" t="s">
        <v>106</v>
      </c>
      <c r="Q1107">
        <v>99501</v>
      </c>
      <c r="R1107" t="s">
        <v>107</v>
      </c>
      <c r="S1107" t="s">
        <v>8285</v>
      </c>
      <c r="U1107" t="s">
        <v>3937</v>
      </c>
      <c r="X1107" t="s">
        <v>1007</v>
      </c>
      <c r="Y1107" t="s">
        <v>8286</v>
      </c>
      <c r="Z1107" t="s">
        <v>111</v>
      </c>
      <c r="AA1107" t="s">
        <v>93</v>
      </c>
      <c r="AC1107" t="s">
        <v>112</v>
      </c>
      <c r="AD1107" t="s">
        <v>8287</v>
      </c>
      <c r="AE1107">
        <v>0</v>
      </c>
      <c r="AQ1107">
        <v>30</v>
      </c>
      <c r="AR1107" t="s">
        <v>750</v>
      </c>
      <c r="AS1107">
        <v>30200000</v>
      </c>
      <c r="AT1107">
        <v>0</v>
      </c>
      <c r="AW1107">
        <v>0</v>
      </c>
      <c r="AZ1107">
        <v>0</v>
      </c>
      <c r="BC1107">
        <v>0</v>
      </c>
      <c r="BO1107">
        <v>0</v>
      </c>
      <c r="BP1107">
        <v>0</v>
      </c>
      <c r="BQ1107">
        <v>0</v>
      </c>
      <c r="BR1107">
        <v>0</v>
      </c>
      <c r="BS1107">
        <v>0</v>
      </c>
      <c r="BT1107">
        <v>0</v>
      </c>
      <c r="BU1107">
        <v>1</v>
      </c>
      <c r="BV1107">
        <v>0</v>
      </c>
      <c r="BW1107">
        <v>0</v>
      </c>
      <c r="BX1107">
        <v>1</v>
      </c>
      <c r="BY1107">
        <v>0</v>
      </c>
      <c r="BZ1107">
        <v>0</v>
      </c>
      <c r="CA1107">
        <v>0</v>
      </c>
      <c r="CB1107">
        <v>1</v>
      </c>
      <c r="CC1107">
        <v>0</v>
      </c>
      <c r="CD1107">
        <v>0</v>
      </c>
      <c r="CE1107">
        <v>0</v>
      </c>
      <c r="CF1107">
        <v>0</v>
      </c>
      <c r="CG1107">
        <v>0</v>
      </c>
      <c r="CH1107">
        <v>0</v>
      </c>
      <c r="CI1107">
        <v>0</v>
      </c>
      <c r="CJ1107">
        <v>0</v>
      </c>
      <c r="CK1107">
        <v>0</v>
      </c>
      <c r="CL1107">
        <v>0</v>
      </c>
      <c r="CM1107">
        <v>0</v>
      </c>
      <c r="CN1107">
        <v>0</v>
      </c>
      <c r="CO1107">
        <v>1</v>
      </c>
      <c r="CP1107">
        <v>0</v>
      </c>
      <c r="CQ1107">
        <v>0</v>
      </c>
    </row>
    <row r="1108" spans="1:95" hidden="1">
      <c r="A1108" t="s">
        <v>8288</v>
      </c>
      <c r="B1108" t="s">
        <v>904</v>
      </c>
      <c r="C1108" t="s">
        <v>1022</v>
      </c>
      <c r="D1108" t="s">
        <v>1349</v>
      </c>
      <c r="E1108" t="s">
        <v>146</v>
      </c>
      <c r="F1108" t="s">
        <v>8289</v>
      </c>
      <c r="G1108">
        <v>2000</v>
      </c>
      <c r="H1108">
        <v>6</v>
      </c>
      <c r="I1108">
        <f t="shared" si="17"/>
        <v>12000</v>
      </c>
      <c r="J1108">
        <v>38.434532099999998</v>
      </c>
      <c r="K1108">
        <v>-82.13</v>
      </c>
      <c r="M1108" t="s">
        <v>8290</v>
      </c>
      <c r="N1108" t="s">
        <v>8291</v>
      </c>
      <c r="O1108" t="s">
        <v>1316</v>
      </c>
      <c r="P1108" t="s">
        <v>5900</v>
      </c>
      <c r="Q1108">
        <v>25541</v>
      </c>
      <c r="R1108" t="s">
        <v>107</v>
      </c>
      <c r="S1108" t="s">
        <v>8292</v>
      </c>
      <c r="U1108" t="s">
        <v>8293</v>
      </c>
      <c r="X1108" t="s">
        <v>376</v>
      </c>
      <c r="Y1108" t="s">
        <v>6974</v>
      </c>
      <c r="Z1108" t="s">
        <v>92</v>
      </c>
      <c r="AA1108" t="s">
        <v>518</v>
      </c>
      <c r="AC1108" t="s">
        <v>112</v>
      </c>
      <c r="AD1108" t="s">
        <v>4265</v>
      </c>
      <c r="AE1108">
        <v>100</v>
      </c>
      <c r="AH1108" t="s">
        <v>1967</v>
      </c>
      <c r="AI1108" t="s">
        <v>5389</v>
      </c>
      <c r="AJ1108" t="s">
        <v>5389</v>
      </c>
      <c r="AL1108" t="s">
        <v>4265</v>
      </c>
      <c r="AQ1108">
        <v>0</v>
      </c>
      <c r="AR1108" t="s">
        <v>8294</v>
      </c>
      <c r="AS1108">
        <v>0</v>
      </c>
      <c r="AT1108">
        <v>0</v>
      </c>
      <c r="AW1108">
        <v>0</v>
      </c>
      <c r="AZ1108">
        <v>0</v>
      </c>
      <c r="BC1108">
        <v>0</v>
      </c>
      <c r="BO1108">
        <v>0</v>
      </c>
      <c r="BP1108">
        <v>0</v>
      </c>
      <c r="BQ1108">
        <v>0</v>
      </c>
      <c r="BR1108">
        <v>0</v>
      </c>
      <c r="BS1108">
        <v>0</v>
      </c>
      <c r="BT1108">
        <v>0</v>
      </c>
      <c r="BU1108">
        <v>1</v>
      </c>
      <c r="BV1108">
        <v>0</v>
      </c>
      <c r="BW1108">
        <v>0</v>
      </c>
      <c r="BX1108">
        <v>1</v>
      </c>
      <c r="BY1108">
        <v>0</v>
      </c>
      <c r="BZ1108">
        <v>0</v>
      </c>
      <c r="CA1108">
        <v>1</v>
      </c>
      <c r="CB1108">
        <v>0</v>
      </c>
      <c r="CC1108">
        <v>0</v>
      </c>
      <c r="CD1108">
        <v>0</v>
      </c>
      <c r="CE1108">
        <v>0</v>
      </c>
      <c r="CF1108">
        <v>0</v>
      </c>
      <c r="CG1108">
        <v>0</v>
      </c>
      <c r="CH1108">
        <v>0</v>
      </c>
      <c r="CI1108">
        <v>0</v>
      </c>
      <c r="CJ1108">
        <v>0</v>
      </c>
      <c r="CK1108">
        <v>0</v>
      </c>
      <c r="CL1108">
        <v>0</v>
      </c>
      <c r="CM1108">
        <v>0</v>
      </c>
      <c r="CN1108">
        <v>0</v>
      </c>
      <c r="CO1108">
        <v>1</v>
      </c>
      <c r="CP1108">
        <v>0</v>
      </c>
      <c r="CQ1108">
        <v>0</v>
      </c>
    </row>
    <row r="1109" spans="1:95" hidden="1">
      <c r="A1109" t="s">
        <v>8295</v>
      </c>
      <c r="B1109" t="s">
        <v>904</v>
      </c>
      <c r="C1109" t="s">
        <v>1022</v>
      </c>
      <c r="D1109" t="s">
        <v>1349</v>
      </c>
      <c r="E1109" t="s">
        <v>146</v>
      </c>
      <c r="F1109" t="s">
        <v>8296</v>
      </c>
      <c r="G1109">
        <v>2000</v>
      </c>
      <c r="H1109">
        <v>6</v>
      </c>
      <c r="I1109">
        <f t="shared" si="17"/>
        <v>12000</v>
      </c>
      <c r="J1109">
        <v>41.2306034</v>
      </c>
      <c r="K1109">
        <v>-85.32</v>
      </c>
      <c r="M1109" t="s">
        <v>8297</v>
      </c>
      <c r="O1109" t="s">
        <v>8298</v>
      </c>
      <c r="P1109" t="s">
        <v>5838</v>
      </c>
      <c r="R1109" t="s">
        <v>107</v>
      </c>
      <c r="S1109" t="s">
        <v>8299</v>
      </c>
      <c r="U1109" t="s">
        <v>3434</v>
      </c>
      <c r="X1109" t="s">
        <v>376</v>
      </c>
      <c r="Y1109" t="s">
        <v>6974</v>
      </c>
      <c r="Z1109" t="s">
        <v>92</v>
      </c>
      <c r="AA1109" t="s">
        <v>518</v>
      </c>
      <c r="AC1109" t="s">
        <v>112</v>
      </c>
      <c r="AD1109" t="s">
        <v>4265</v>
      </c>
      <c r="AE1109">
        <v>0</v>
      </c>
      <c r="AH1109" t="s">
        <v>1967</v>
      </c>
      <c r="AI1109" t="s">
        <v>5389</v>
      </c>
      <c r="AJ1109" t="s">
        <v>5389</v>
      </c>
      <c r="AL1109" t="s">
        <v>4265</v>
      </c>
      <c r="AQ1109">
        <v>0</v>
      </c>
      <c r="AR1109" t="s">
        <v>8294</v>
      </c>
      <c r="AS1109">
        <v>0</v>
      </c>
      <c r="AT1109">
        <v>0</v>
      </c>
      <c r="AW1109">
        <v>0</v>
      </c>
      <c r="AZ1109">
        <v>0</v>
      </c>
      <c r="BC1109">
        <v>0</v>
      </c>
      <c r="BO1109">
        <v>0</v>
      </c>
      <c r="BP1109">
        <v>0</v>
      </c>
      <c r="BQ1109">
        <v>0</v>
      </c>
      <c r="BR1109">
        <v>0</v>
      </c>
      <c r="BS1109">
        <v>0</v>
      </c>
      <c r="BT1109">
        <v>0</v>
      </c>
      <c r="BU1109">
        <v>1</v>
      </c>
      <c r="BV1109">
        <v>0</v>
      </c>
      <c r="BW1109">
        <v>0</v>
      </c>
      <c r="BX1109">
        <v>1</v>
      </c>
      <c r="BY1109">
        <v>0</v>
      </c>
      <c r="BZ1109">
        <v>0</v>
      </c>
      <c r="CA1109">
        <v>0</v>
      </c>
      <c r="CB1109">
        <v>0</v>
      </c>
      <c r="CC1109">
        <v>0</v>
      </c>
      <c r="CD1109">
        <v>0</v>
      </c>
      <c r="CE1109">
        <v>0</v>
      </c>
      <c r="CF1109">
        <v>0</v>
      </c>
      <c r="CG1109">
        <v>0</v>
      </c>
      <c r="CH1109">
        <v>0</v>
      </c>
      <c r="CI1109">
        <v>0</v>
      </c>
      <c r="CJ1109">
        <v>0</v>
      </c>
      <c r="CK1109">
        <v>0</v>
      </c>
      <c r="CL1109">
        <v>0</v>
      </c>
      <c r="CM1109">
        <v>0</v>
      </c>
      <c r="CN1109">
        <v>0</v>
      </c>
      <c r="CO1109">
        <v>1</v>
      </c>
      <c r="CP1109">
        <v>0</v>
      </c>
      <c r="CQ1109">
        <v>0</v>
      </c>
    </row>
    <row r="1110" spans="1:95" hidden="1">
      <c r="A1110" t="s">
        <v>8300</v>
      </c>
      <c r="B1110" t="s">
        <v>904</v>
      </c>
      <c r="C1110" t="s">
        <v>1022</v>
      </c>
      <c r="D1110" t="s">
        <v>1349</v>
      </c>
      <c r="E1110" t="s">
        <v>146</v>
      </c>
      <c r="F1110" t="s">
        <v>8296</v>
      </c>
      <c r="G1110">
        <v>2000</v>
      </c>
      <c r="H1110">
        <v>6</v>
      </c>
      <c r="I1110">
        <f t="shared" si="17"/>
        <v>12000</v>
      </c>
      <c r="J1110">
        <v>40.895330100000002</v>
      </c>
      <c r="K1110">
        <v>-83.89</v>
      </c>
      <c r="M1110" t="s">
        <v>8297</v>
      </c>
      <c r="O1110" t="s">
        <v>8301</v>
      </c>
      <c r="P1110" t="s">
        <v>1623</v>
      </c>
      <c r="R1110" t="s">
        <v>107</v>
      </c>
      <c r="S1110" t="s">
        <v>8299</v>
      </c>
      <c r="U1110" t="s">
        <v>6355</v>
      </c>
      <c r="X1110" t="s">
        <v>376</v>
      </c>
      <c r="Y1110" t="s">
        <v>6974</v>
      </c>
      <c r="Z1110" t="s">
        <v>92</v>
      </c>
      <c r="AA1110" t="s">
        <v>518</v>
      </c>
      <c r="AC1110" t="s">
        <v>112</v>
      </c>
      <c r="AD1110" t="s">
        <v>4265</v>
      </c>
      <c r="AE1110">
        <v>100</v>
      </c>
      <c r="AH1110" t="s">
        <v>1967</v>
      </c>
      <c r="AI1110" t="s">
        <v>5389</v>
      </c>
      <c r="AJ1110" t="s">
        <v>5389</v>
      </c>
      <c r="AL1110" t="s">
        <v>4265</v>
      </c>
      <c r="AQ1110">
        <v>15</v>
      </c>
      <c r="AR1110" t="s">
        <v>8302</v>
      </c>
      <c r="AS1110">
        <v>0</v>
      </c>
      <c r="AT1110">
        <v>0</v>
      </c>
      <c r="AW1110">
        <v>0</v>
      </c>
      <c r="AZ1110">
        <v>0</v>
      </c>
      <c r="BC1110">
        <v>0</v>
      </c>
      <c r="BO1110">
        <v>0</v>
      </c>
      <c r="BP1110">
        <v>0</v>
      </c>
      <c r="BQ1110">
        <v>0</v>
      </c>
      <c r="BR1110">
        <v>0</v>
      </c>
      <c r="BS1110">
        <v>0</v>
      </c>
      <c r="BT1110">
        <v>0</v>
      </c>
      <c r="BU1110">
        <v>1</v>
      </c>
      <c r="BV1110">
        <v>0</v>
      </c>
      <c r="BW1110">
        <v>0</v>
      </c>
      <c r="BX1110">
        <v>1</v>
      </c>
      <c r="BY1110">
        <v>0</v>
      </c>
      <c r="BZ1110">
        <v>0</v>
      </c>
      <c r="CA1110">
        <v>0</v>
      </c>
      <c r="CB1110">
        <v>0</v>
      </c>
      <c r="CC1110">
        <v>0</v>
      </c>
      <c r="CD1110">
        <v>0</v>
      </c>
      <c r="CE1110">
        <v>0</v>
      </c>
      <c r="CF1110">
        <v>0</v>
      </c>
      <c r="CG1110">
        <v>0</v>
      </c>
      <c r="CH1110">
        <v>0</v>
      </c>
      <c r="CI1110">
        <v>0</v>
      </c>
      <c r="CJ1110">
        <v>0</v>
      </c>
      <c r="CK1110">
        <v>0</v>
      </c>
      <c r="CL1110">
        <v>0</v>
      </c>
      <c r="CM1110">
        <v>0</v>
      </c>
      <c r="CN1110">
        <v>0</v>
      </c>
      <c r="CO1110">
        <v>1</v>
      </c>
      <c r="CP1110">
        <v>0</v>
      </c>
      <c r="CQ1110">
        <v>0</v>
      </c>
    </row>
    <row r="1111" spans="1:95" hidden="1">
      <c r="A1111" t="s">
        <v>8303</v>
      </c>
      <c r="B1111" t="s">
        <v>904</v>
      </c>
      <c r="C1111" t="s">
        <v>826</v>
      </c>
      <c r="D1111" t="s">
        <v>826</v>
      </c>
      <c r="E1111" t="s">
        <v>719</v>
      </c>
      <c r="F1111" t="s">
        <v>8304</v>
      </c>
      <c r="G1111">
        <v>30</v>
      </c>
      <c r="H1111">
        <v>14</v>
      </c>
      <c r="I1111">
        <f t="shared" si="17"/>
        <v>420</v>
      </c>
      <c r="J1111">
        <v>30.120011099999999</v>
      </c>
      <c r="K1111">
        <v>-95.37</v>
      </c>
      <c r="M1111" t="s">
        <v>8305</v>
      </c>
      <c r="N1111" t="s">
        <v>8306</v>
      </c>
      <c r="O1111" t="s">
        <v>8307</v>
      </c>
      <c r="P1111" t="s">
        <v>416</v>
      </c>
      <c r="Q1111">
        <v>77386</v>
      </c>
      <c r="R1111" t="s">
        <v>107</v>
      </c>
      <c r="S1111" t="s">
        <v>8308</v>
      </c>
      <c r="T1111" t="s">
        <v>8309</v>
      </c>
      <c r="X1111" t="s">
        <v>419</v>
      </c>
      <c r="AA1111" t="s">
        <v>164</v>
      </c>
      <c r="AC1111" t="s">
        <v>124</v>
      </c>
      <c r="AD1111" t="s">
        <v>8310</v>
      </c>
      <c r="AE1111">
        <v>0</v>
      </c>
      <c r="AH1111" t="s">
        <v>8311</v>
      </c>
      <c r="AI1111" t="s">
        <v>8312</v>
      </c>
      <c r="AL1111" t="s">
        <v>8260</v>
      </c>
      <c r="AQ1111">
        <v>0</v>
      </c>
      <c r="AR1111" t="s">
        <v>750</v>
      </c>
      <c r="AS1111">
        <v>0</v>
      </c>
      <c r="AT1111">
        <v>0</v>
      </c>
      <c r="AW1111">
        <v>0</v>
      </c>
      <c r="AZ1111">
        <v>0</v>
      </c>
      <c r="BC1111">
        <v>0</v>
      </c>
      <c r="BO1111">
        <v>0</v>
      </c>
      <c r="BP1111">
        <v>0</v>
      </c>
      <c r="BQ1111">
        <v>0</v>
      </c>
      <c r="BR1111">
        <v>0</v>
      </c>
      <c r="BS1111">
        <v>1</v>
      </c>
      <c r="BT1111">
        <v>1</v>
      </c>
      <c r="BU1111">
        <v>0</v>
      </c>
      <c r="BV1111">
        <v>0</v>
      </c>
      <c r="BW1111">
        <v>0</v>
      </c>
      <c r="BX1111">
        <v>0</v>
      </c>
      <c r="BY1111">
        <v>0</v>
      </c>
      <c r="BZ1111">
        <v>0</v>
      </c>
      <c r="CA1111">
        <v>0</v>
      </c>
      <c r="CB1111">
        <v>0</v>
      </c>
      <c r="CC1111">
        <v>0</v>
      </c>
      <c r="CD1111">
        <v>0</v>
      </c>
      <c r="CE1111">
        <v>1</v>
      </c>
      <c r="CF1111">
        <v>0</v>
      </c>
      <c r="CG1111">
        <v>0</v>
      </c>
      <c r="CH1111">
        <v>0</v>
      </c>
      <c r="CI1111">
        <v>0</v>
      </c>
      <c r="CJ1111">
        <v>0</v>
      </c>
      <c r="CK1111">
        <v>0</v>
      </c>
      <c r="CL1111">
        <v>0</v>
      </c>
      <c r="CM1111">
        <v>0</v>
      </c>
      <c r="CN1111">
        <v>0</v>
      </c>
      <c r="CO1111">
        <v>0</v>
      </c>
      <c r="CP1111">
        <v>0</v>
      </c>
      <c r="CQ1111">
        <v>0</v>
      </c>
    </row>
    <row r="1112" spans="1:95" hidden="1">
      <c r="A1112" t="s">
        <v>8313</v>
      </c>
      <c r="B1112" t="s">
        <v>904</v>
      </c>
      <c r="C1112" t="s">
        <v>826</v>
      </c>
      <c r="D1112" t="s">
        <v>1538</v>
      </c>
      <c r="E1112" t="s">
        <v>146</v>
      </c>
      <c r="F1112" t="s">
        <v>8314</v>
      </c>
      <c r="G1112">
        <v>2500</v>
      </c>
      <c r="H1112">
        <v>2</v>
      </c>
      <c r="I1112">
        <f t="shared" si="17"/>
        <v>5000</v>
      </c>
      <c r="J1112">
        <v>32.876920699999999</v>
      </c>
      <c r="K1112">
        <v>-117.24</v>
      </c>
      <c r="M1112" t="s">
        <v>6824</v>
      </c>
      <c r="N1112" t="s">
        <v>8315</v>
      </c>
      <c r="O1112" t="s">
        <v>329</v>
      </c>
      <c r="P1112" t="s">
        <v>214</v>
      </c>
      <c r="Q1112">
        <v>92093</v>
      </c>
      <c r="R1112" t="s">
        <v>107</v>
      </c>
      <c r="S1112" t="s">
        <v>8316</v>
      </c>
      <c r="T1112" t="s">
        <v>8309</v>
      </c>
      <c r="U1112" t="s">
        <v>4634</v>
      </c>
      <c r="V1112" t="s">
        <v>1653</v>
      </c>
      <c r="X1112" t="s">
        <v>218</v>
      </c>
      <c r="Y1112" t="s">
        <v>8317</v>
      </c>
      <c r="Z1112" t="s">
        <v>111</v>
      </c>
      <c r="AB1112" t="s">
        <v>8318</v>
      </c>
      <c r="AC1112" t="s">
        <v>124</v>
      </c>
      <c r="AD1112" t="s">
        <v>6190</v>
      </c>
      <c r="AE1112">
        <v>0</v>
      </c>
      <c r="AH1112" t="s">
        <v>1545</v>
      </c>
      <c r="AQ1112">
        <v>0</v>
      </c>
      <c r="AR1112" t="s">
        <v>750</v>
      </c>
      <c r="AS1112">
        <v>0</v>
      </c>
      <c r="AT1112">
        <v>0</v>
      </c>
      <c r="AU1112" t="s">
        <v>3781</v>
      </c>
      <c r="AV1112" t="s">
        <v>8319</v>
      </c>
      <c r="AW1112">
        <v>3250000</v>
      </c>
      <c r="AZ1112">
        <v>0</v>
      </c>
      <c r="BC1112">
        <v>0</v>
      </c>
      <c r="BD1112" t="s">
        <v>8320</v>
      </c>
      <c r="BE1112" t="s">
        <v>8321</v>
      </c>
      <c r="BO1112">
        <v>0</v>
      </c>
      <c r="BP1112">
        <v>0</v>
      </c>
      <c r="BQ1112">
        <v>0</v>
      </c>
      <c r="BR1112">
        <v>0</v>
      </c>
      <c r="BS1112">
        <v>0</v>
      </c>
      <c r="BT1112">
        <v>1</v>
      </c>
      <c r="BU1112">
        <v>0</v>
      </c>
      <c r="BV1112">
        <v>0</v>
      </c>
      <c r="BW1112">
        <v>0</v>
      </c>
      <c r="BX1112">
        <v>0</v>
      </c>
      <c r="BY1112">
        <v>0</v>
      </c>
      <c r="BZ1112">
        <v>0</v>
      </c>
      <c r="CA1112">
        <v>0</v>
      </c>
      <c r="CB1112">
        <v>0</v>
      </c>
      <c r="CC1112">
        <v>0</v>
      </c>
      <c r="CD1112">
        <v>0</v>
      </c>
      <c r="CE1112">
        <v>1</v>
      </c>
      <c r="CF1112">
        <v>0</v>
      </c>
      <c r="CG1112">
        <v>0</v>
      </c>
      <c r="CH1112">
        <v>0</v>
      </c>
      <c r="CI1112">
        <v>0</v>
      </c>
      <c r="CJ1112">
        <v>0</v>
      </c>
      <c r="CK1112">
        <v>0</v>
      </c>
      <c r="CL1112">
        <v>0</v>
      </c>
      <c r="CM1112">
        <v>0</v>
      </c>
      <c r="CN1112">
        <v>0</v>
      </c>
      <c r="CO1112">
        <v>0</v>
      </c>
      <c r="CP1112">
        <v>0</v>
      </c>
      <c r="CQ1112">
        <v>0</v>
      </c>
    </row>
    <row r="1113" spans="1:95" hidden="1">
      <c r="A1113" t="s">
        <v>8322</v>
      </c>
      <c r="B1113" t="s">
        <v>904</v>
      </c>
      <c r="C1113" t="s">
        <v>826</v>
      </c>
      <c r="D1113" t="s">
        <v>85</v>
      </c>
      <c r="E1113" t="s">
        <v>146</v>
      </c>
      <c r="F1113" t="s">
        <v>8323</v>
      </c>
      <c r="G1113">
        <v>1000</v>
      </c>
      <c r="H1113">
        <v>1</v>
      </c>
      <c r="I1113">
        <f t="shared" si="17"/>
        <v>1000</v>
      </c>
      <c r="J1113">
        <v>49.261045000000003</v>
      </c>
      <c r="K1113">
        <v>-123.25</v>
      </c>
      <c r="M1113" t="s">
        <v>8324</v>
      </c>
      <c r="N1113" t="s">
        <v>8325</v>
      </c>
      <c r="O1113" t="s">
        <v>8326</v>
      </c>
      <c r="P1113" t="s">
        <v>4204</v>
      </c>
      <c r="Q1113" t="s">
        <v>8327</v>
      </c>
      <c r="R1113" t="s">
        <v>195</v>
      </c>
      <c r="S1113" t="s">
        <v>8328</v>
      </c>
      <c r="T1113" t="s">
        <v>8123</v>
      </c>
      <c r="U1113" t="s">
        <v>6848</v>
      </c>
      <c r="V1113" t="s">
        <v>6561</v>
      </c>
      <c r="X1113" t="s">
        <v>1007</v>
      </c>
      <c r="AC1113" t="s">
        <v>124</v>
      </c>
      <c r="AD1113" t="s">
        <v>8329</v>
      </c>
      <c r="AE1113">
        <v>0</v>
      </c>
      <c r="AH1113" t="s">
        <v>8330</v>
      </c>
      <c r="AI1113" t="s">
        <v>8331</v>
      </c>
      <c r="AL1113" t="s">
        <v>8329</v>
      </c>
      <c r="AQ1113">
        <v>0</v>
      </c>
      <c r="AR1113" t="s">
        <v>8332</v>
      </c>
      <c r="AS1113">
        <v>5100000</v>
      </c>
      <c r="AT1113">
        <v>0</v>
      </c>
      <c r="AW1113">
        <v>0</v>
      </c>
      <c r="AZ1113">
        <v>0</v>
      </c>
      <c r="BC1113">
        <v>0</v>
      </c>
      <c r="BD1113" t="s">
        <v>8329</v>
      </c>
      <c r="BF1113" t="s">
        <v>8333</v>
      </c>
      <c r="BO1113">
        <v>0</v>
      </c>
      <c r="BP1113">
        <v>0</v>
      </c>
      <c r="BQ1113">
        <v>0</v>
      </c>
      <c r="BR1113">
        <v>0</v>
      </c>
      <c r="BS1113">
        <v>0</v>
      </c>
      <c r="BT1113">
        <v>0</v>
      </c>
      <c r="BU1113">
        <v>0</v>
      </c>
      <c r="BV1113">
        <v>0</v>
      </c>
      <c r="BW1113">
        <v>0</v>
      </c>
      <c r="BX1113">
        <v>0</v>
      </c>
      <c r="BY1113">
        <v>0</v>
      </c>
      <c r="BZ1113">
        <v>1</v>
      </c>
      <c r="CA1113">
        <v>0</v>
      </c>
      <c r="CB1113">
        <v>0</v>
      </c>
      <c r="CC1113">
        <v>0</v>
      </c>
      <c r="CD1113">
        <v>1</v>
      </c>
      <c r="CE1113">
        <v>0</v>
      </c>
      <c r="CF1113">
        <v>0</v>
      </c>
      <c r="CG1113">
        <v>1</v>
      </c>
      <c r="CH1113">
        <v>1</v>
      </c>
      <c r="CI1113">
        <v>0</v>
      </c>
      <c r="CJ1113">
        <v>0</v>
      </c>
      <c r="CK1113">
        <v>0</v>
      </c>
      <c r="CL1113">
        <v>0</v>
      </c>
      <c r="CM1113">
        <v>0</v>
      </c>
      <c r="CN1113">
        <v>0</v>
      </c>
      <c r="CO1113">
        <v>0</v>
      </c>
      <c r="CP1113">
        <v>0</v>
      </c>
      <c r="CQ1113">
        <v>0</v>
      </c>
    </row>
    <row r="1114" spans="1:95" hidden="1">
      <c r="A1114" t="s">
        <v>8334</v>
      </c>
      <c r="B1114" t="s">
        <v>904</v>
      </c>
      <c r="C1114" t="s">
        <v>826</v>
      </c>
      <c r="D1114" t="s">
        <v>826</v>
      </c>
      <c r="E1114" t="s">
        <v>146</v>
      </c>
      <c r="F1114" t="s">
        <v>8335</v>
      </c>
      <c r="G1114">
        <v>1000</v>
      </c>
      <c r="H1114">
        <v>0.5</v>
      </c>
      <c r="I1114">
        <f t="shared" si="17"/>
        <v>500</v>
      </c>
      <c r="J1114">
        <v>47.936630299999997</v>
      </c>
      <c r="K1114">
        <v>-122.25</v>
      </c>
      <c r="M1114" t="s">
        <v>6736</v>
      </c>
      <c r="N1114" t="s">
        <v>6737</v>
      </c>
      <c r="O1114" t="s">
        <v>6738</v>
      </c>
      <c r="P1114" t="s">
        <v>1932</v>
      </c>
      <c r="Q1114">
        <v>98203</v>
      </c>
      <c r="R1114" t="s">
        <v>107</v>
      </c>
      <c r="S1114" t="s">
        <v>6739</v>
      </c>
      <c r="T1114" t="s">
        <v>528</v>
      </c>
      <c r="U1114" t="s">
        <v>8336</v>
      </c>
      <c r="V1114" t="s">
        <v>4875</v>
      </c>
      <c r="X1114" t="s">
        <v>1007</v>
      </c>
      <c r="Y1114" t="s">
        <v>6741</v>
      </c>
      <c r="Z1114" t="s">
        <v>599</v>
      </c>
      <c r="AA1114" t="s">
        <v>518</v>
      </c>
      <c r="AC1114" t="s">
        <v>112</v>
      </c>
      <c r="AD1114" t="s">
        <v>6742</v>
      </c>
      <c r="AE1114">
        <v>100</v>
      </c>
      <c r="AH1114" t="s">
        <v>8337</v>
      </c>
      <c r="AI1114" t="s">
        <v>2472</v>
      </c>
      <c r="AJ1114" t="s">
        <v>6743</v>
      </c>
      <c r="AK1114" t="s">
        <v>6742</v>
      </c>
      <c r="AL1114" t="s">
        <v>6742</v>
      </c>
      <c r="AQ1114">
        <v>10</v>
      </c>
      <c r="AS1114">
        <v>0</v>
      </c>
      <c r="AT1114">
        <v>0</v>
      </c>
      <c r="AW1114">
        <v>0</v>
      </c>
      <c r="AZ1114">
        <v>0</v>
      </c>
      <c r="BC1114">
        <v>0</v>
      </c>
      <c r="BD1114" t="s">
        <v>6744</v>
      </c>
      <c r="BE1114" t="s">
        <v>6745</v>
      </c>
      <c r="BF1114" t="s">
        <v>6746</v>
      </c>
      <c r="BO1114">
        <v>0</v>
      </c>
      <c r="BP1114">
        <v>0</v>
      </c>
      <c r="BQ1114">
        <v>0</v>
      </c>
      <c r="BR1114">
        <v>0</v>
      </c>
      <c r="BS1114">
        <v>0</v>
      </c>
      <c r="BT1114">
        <v>0</v>
      </c>
      <c r="BU1114">
        <v>1</v>
      </c>
      <c r="BV1114">
        <v>0</v>
      </c>
      <c r="BW1114">
        <v>0</v>
      </c>
      <c r="BX1114">
        <v>0</v>
      </c>
      <c r="BY1114">
        <v>0</v>
      </c>
      <c r="BZ1114">
        <v>0</v>
      </c>
      <c r="CA1114">
        <v>0</v>
      </c>
      <c r="CB1114">
        <v>1</v>
      </c>
      <c r="CC1114">
        <v>0</v>
      </c>
      <c r="CD1114">
        <v>0</v>
      </c>
      <c r="CE1114">
        <v>0</v>
      </c>
      <c r="CF1114">
        <v>0</v>
      </c>
      <c r="CG1114">
        <v>1</v>
      </c>
      <c r="CH1114">
        <v>0</v>
      </c>
      <c r="CI1114">
        <v>0</v>
      </c>
      <c r="CJ1114">
        <v>0</v>
      </c>
      <c r="CK1114">
        <v>0</v>
      </c>
      <c r="CL1114">
        <v>0</v>
      </c>
      <c r="CM1114">
        <v>0</v>
      </c>
      <c r="CN1114">
        <v>0</v>
      </c>
      <c r="CO1114">
        <v>0</v>
      </c>
      <c r="CP1114">
        <v>0</v>
      </c>
      <c r="CQ1114">
        <v>1</v>
      </c>
    </row>
    <row r="1115" spans="1:95" hidden="1">
      <c r="A1115" t="s">
        <v>8338</v>
      </c>
      <c r="B1115" t="s">
        <v>904</v>
      </c>
      <c r="C1115" t="s">
        <v>905</v>
      </c>
      <c r="D1115" t="s">
        <v>1532</v>
      </c>
      <c r="E1115" t="s">
        <v>146</v>
      </c>
      <c r="F1115" t="s">
        <v>8339</v>
      </c>
      <c r="G1115">
        <v>500</v>
      </c>
      <c r="H1115">
        <v>0.5</v>
      </c>
      <c r="I1115">
        <f t="shared" si="17"/>
        <v>250</v>
      </c>
      <c r="J1115">
        <v>41</v>
      </c>
      <c r="K1115">
        <v>-80</v>
      </c>
      <c r="M1115" t="s">
        <v>116</v>
      </c>
      <c r="N1115" t="s">
        <v>8340</v>
      </c>
      <c r="O1115" t="s">
        <v>1795</v>
      </c>
      <c r="P1115" t="s">
        <v>763</v>
      </c>
      <c r="Q1115">
        <v>16105</v>
      </c>
      <c r="R1115" t="s">
        <v>107</v>
      </c>
      <c r="S1115" t="s">
        <v>8341</v>
      </c>
      <c r="T1115" t="s">
        <v>8342</v>
      </c>
      <c r="U1115" t="s">
        <v>8342</v>
      </c>
      <c r="V1115" t="s">
        <v>6245</v>
      </c>
      <c r="X1115" t="s">
        <v>376</v>
      </c>
      <c r="Y1115" t="s">
        <v>8343</v>
      </c>
      <c r="Z1115" t="s">
        <v>92</v>
      </c>
      <c r="AA1115" t="s">
        <v>164</v>
      </c>
      <c r="AC1115" t="s">
        <v>124</v>
      </c>
      <c r="AD1115" t="s">
        <v>8344</v>
      </c>
      <c r="AE1115">
        <v>0</v>
      </c>
      <c r="AH1115" t="s">
        <v>1957</v>
      </c>
      <c r="AI1115" t="s">
        <v>1056</v>
      </c>
      <c r="AJ1115" t="s">
        <v>1957</v>
      </c>
      <c r="AK1115" t="s">
        <v>1957</v>
      </c>
      <c r="AQ1115">
        <v>0</v>
      </c>
      <c r="AS1115">
        <v>0</v>
      </c>
      <c r="AT1115">
        <v>0</v>
      </c>
      <c r="AW1115">
        <v>0</v>
      </c>
      <c r="AZ1115">
        <v>0</v>
      </c>
      <c r="BC1115">
        <v>0</v>
      </c>
      <c r="BO1115">
        <v>0</v>
      </c>
      <c r="BP1115">
        <v>0</v>
      </c>
      <c r="BQ1115">
        <v>0</v>
      </c>
      <c r="BR1115">
        <v>0</v>
      </c>
      <c r="BS1115">
        <v>0</v>
      </c>
      <c r="BT1115">
        <v>0</v>
      </c>
      <c r="BU1115">
        <v>0</v>
      </c>
      <c r="BV1115">
        <v>0</v>
      </c>
      <c r="BW1115">
        <v>0</v>
      </c>
      <c r="BX1115">
        <v>0</v>
      </c>
      <c r="BY1115">
        <v>1</v>
      </c>
      <c r="BZ1115">
        <v>0</v>
      </c>
      <c r="CA1115">
        <v>0</v>
      </c>
      <c r="CB1115">
        <v>0</v>
      </c>
      <c r="CC1115">
        <v>0</v>
      </c>
      <c r="CD1115">
        <v>0</v>
      </c>
      <c r="CE1115">
        <v>0</v>
      </c>
      <c r="CF1115">
        <v>0</v>
      </c>
      <c r="CG1115">
        <v>0</v>
      </c>
      <c r="CH1115">
        <v>0</v>
      </c>
      <c r="CI1115">
        <v>0</v>
      </c>
      <c r="CJ1115">
        <v>0</v>
      </c>
      <c r="CK1115">
        <v>0</v>
      </c>
      <c r="CL1115">
        <v>0</v>
      </c>
      <c r="CM1115">
        <v>0</v>
      </c>
      <c r="CN1115">
        <v>0</v>
      </c>
      <c r="CO1115">
        <v>0</v>
      </c>
      <c r="CP1115">
        <v>0</v>
      </c>
      <c r="CQ1115">
        <v>0</v>
      </c>
    </row>
    <row r="1116" spans="1:95" hidden="1">
      <c r="A1116" t="s">
        <v>8345</v>
      </c>
      <c r="B1116" t="s">
        <v>999</v>
      </c>
      <c r="C1116" t="s">
        <v>1000</v>
      </c>
      <c r="D1116" t="s">
        <v>1000</v>
      </c>
      <c r="E1116" t="s">
        <v>146</v>
      </c>
      <c r="F1116" t="s">
        <v>8346</v>
      </c>
      <c r="G1116">
        <v>1200</v>
      </c>
      <c r="H1116">
        <v>6</v>
      </c>
      <c r="I1116">
        <f t="shared" si="17"/>
        <v>7200</v>
      </c>
      <c r="J1116">
        <v>21.291288099999999</v>
      </c>
      <c r="K1116">
        <v>-157.84</v>
      </c>
      <c r="M1116" t="s">
        <v>3865</v>
      </c>
      <c r="N1116" t="s">
        <v>8347</v>
      </c>
      <c r="O1116" t="s">
        <v>1193</v>
      </c>
      <c r="P1116" t="s">
        <v>181</v>
      </c>
      <c r="Q1116">
        <v>96814</v>
      </c>
      <c r="R1116" t="s">
        <v>107</v>
      </c>
      <c r="S1116" t="s">
        <v>8348</v>
      </c>
      <c r="U1116" t="s">
        <v>8349</v>
      </c>
      <c r="X1116" t="s">
        <v>1007</v>
      </c>
      <c r="Y1116" t="s">
        <v>184</v>
      </c>
      <c r="Z1116" t="s">
        <v>92</v>
      </c>
      <c r="AA1116" t="s">
        <v>164</v>
      </c>
      <c r="AC1116" t="s">
        <v>124</v>
      </c>
      <c r="AD1116" t="s">
        <v>8350</v>
      </c>
      <c r="AE1116">
        <v>0</v>
      </c>
      <c r="AH1116" t="s">
        <v>5450</v>
      </c>
      <c r="AQ1116">
        <v>0</v>
      </c>
      <c r="AR1116" t="s">
        <v>8351</v>
      </c>
      <c r="AS1116">
        <v>0</v>
      </c>
      <c r="AT1116">
        <v>0</v>
      </c>
      <c r="AW1116">
        <v>0</v>
      </c>
      <c r="AZ1116">
        <v>0</v>
      </c>
      <c r="BC1116">
        <v>0</v>
      </c>
      <c r="BO1116">
        <v>0</v>
      </c>
      <c r="BP1116">
        <v>0</v>
      </c>
      <c r="BQ1116">
        <v>0</v>
      </c>
      <c r="BR1116">
        <v>0</v>
      </c>
      <c r="BS1116">
        <v>1</v>
      </c>
      <c r="BT1116">
        <v>0</v>
      </c>
      <c r="BU1116">
        <v>1</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0</v>
      </c>
      <c r="CP1116">
        <v>0</v>
      </c>
      <c r="CQ1116">
        <v>0</v>
      </c>
    </row>
    <row r="1117" spans="1:95" hidden="1">
      <c r="A1117" t="s">
        <v>8352</v>
      </c>
      <c r="B1117" t="s">
        <v>904</v>
      </c>
      <c r="C1117" t="s">
        <v>826</v>
      </c>
      <c r="D1117" t="s">
        <v>1897</v>
      </c>
      <c r="E1117" t="s">
        <v>146</v>
      </c>
      <c r="F1117" t="s">
        <v>8353</v>
      </c>
      <c r="G1117">
        <v>1000</v>
      </c>
      <c r="H1117">
        <v>0.25</v>
      </c>
      <c r="I1117">
        <f t="shared" si="17"/>
        <v>250</v>
      </c>
      <c r="J1117">
        <v>40.477612100000002</v>
      </c>
      <c r="K1117">
        <v>-75.77</v>
      </c>
      <c r="M1117" t="s">
        <v>8354</v>
      </c>
      <c r="N1117" t="s">
        <v>8355</v>
      </c>
      <c r="O1117" t="s">
        <v>8356</v>
      </c>
      <c r="P1117" t="s">
        <v>763</v>
      </c>
      <c r="R1117" t="s">
        <v>107</v>
      </c>
      <c r="S1117" t="s">
        <v>8357</v>
      </c>
      <c r="U1117" t="s">
        <v>645</v>
      </c>
      <c r="V1117" t="s">
        <v>8293</v>
      </c>
      <c r="X1117" t="s">
        <v>376</v>
      </c>
      <c r="AC1117" t="s">
        <v>95</v>
      </c>
      <c r="AD1117" t="s">
        <v>3862</v>
      </c>
      <c r="AE1117">
        <v>0</v>
      </c>
      <c r="AH1117" t="s">
        <v>6533</v>
      </c>
      <c r="AM1117" t="s">
        <v>3862</v>
      </c>
      <c r="AQ1117">
        <v>20</v>
      </c>
      <c r="AR1117" t="s">
        <v>8358</v>
      </c>
      <c r="AS1117">
        <v>0</v>
      </c>
      <c r="AT1117">
        <v>2000</v>
      </c>
      <c r="AW1117">
        <v>0</v>
      </c>
      <c r="AZ1117">
        <v>0</v>
      </c>
      <c r="BC1117">
        <v>0</v>
      </c>
      <c r="BO1117">
        <v>0</v>
      </c>
      <c r="BP1117">
        <v>0</v>
      </c>
      <c r="BQ1117">
        <v>0</v>
      </c>
      <c r="BR1117">
        <v>0</v>
      </c>
      <c r="BS1117">
        <v>0</v>
      </c>
      <c r="BT1117">
        <v>0</v>
      </c>
      <c r="BU1117">
        <v>0</v>
      </c>
      <c r="BV1117">
        <v>0</v>
      </c>
      <c r="BW1117">
        <v>0</v>
      </c>
      <c r="BX1117">
        <v>0</v>
      </c>
      <c r="BY1117">
        <v>1</v>
      </c>
      <c r="BZ1117">
        <v>1</v>
      </c>
      <c r="CA1117">
        <v>0</v>
      </c>
      <c r="CB1117">
        <v>0</v>
      </c>
      <c r="CC1117">
        <v>0</v>
      </c>
      <c r="CD1117">
        <v>0</v>
      </c>
      <c r="CE1117">
        <v>0</v>
      </c>
      <c r="CF1117">
        <v>0</v>
      </c>
      <c r="CG1117">
        <v>0</v>
      </c>
      <c r="CH1117">
        <v>1</v>
      </c>
      <c r="CI1117">
        <v>0</v>
      </c>
      <c r="CJ1117">
        <v>0</v>
      </c>
      <c r="CK1117">
        <v>0</v>
      </c>
      <c r="CL1117">
        <v>0</v>
      </c>
      <c r="CM1117">
        <v>0</v>
      </c>
      <c r="CN1117">
        <v>0</v>
      </c>
      <c r="CO1117">
        <v>0</v>
      </c>
      <c r="CP1117">
        <v>0</v>
      </c>
      <c r="CQ1117">
        <v>0</v>
      </c>
    </row>
    <row r="1118" spans="1:95">
      <c r="A1118" t="s">
        <v>8359</v>
      </c>
      <c r="B1118" t="s">
        <v>904</v>
      </c>
      <c r="C1118" t="s">
        <v>826</v>
      </c>
      <c r="D1118" t="s">
        <v>851</v>
      </c>
      <c r="E1118" t="s">
        <v>146</v>
      </c>
      <c r="F1118" t="s">
        <v>8360</v>
      </c>
      <c r="G1118">
        <v>1000</v>
      </c>
      <c r="H1118">
        <v>1</v>
      </c>
      <c r="I1118">
        <f t="shared" si="17"/>
        <v>1000</v>
      </c>
      <c r="J1118">
        <v>39.040287900000003</v>
      </c>
      <c r="K1118">
        <v>-94.57</v>
      </c>
      <c r="M1118" t="s">
        <v>8361</v>
      </c>
      <c r="N1118" t="s">
        <v>8362</v>
      </c>
      <c r="O1118" t="s">
        <v>8363</v>
      </c>
      <c r="P1118" t="s">
        <v>2711</v>
      </c>
      <c r="Q1118">
        <v>64110</v>
      </c>
      <c r="R1118" t="s">
        <v>107</v>
      </c>
      <c r="S1118" t="s">
        <v>8364</v>
      </c>
      <c r="T1118" t="s">
        <v>652</v>
      </c>
      <c r="U1118" t="s">
        <v>8365</v>
      </c>
      <c r="X1118" t="s">
        <v>738</v>
      </c>
      <c r="Y1118" t="s">
        <v>8366</v>
      </c>
      <c r="Z1118" t="s">
        <v>92</v>
      </c>
      <c r="AA1118" t="s">
        <v>518</v>
      </c>
      <c r="AC1118" t="s">
        <v>112</v>
      </c>
      <c r="AD1118" t="s">
        <v>8366</v>
      </c>
      <c r="AE1118">
        <v>0</v>
      </c>
      <c r="AH1118" t="s">
        <v>1977</v>
      </c>
      <c r="AI1118" t="s">
        <v>5389</v>
      </c>
      <c r="AJ1118" t="s">
        <v>5389</v>
      </c>
      <c r="AL1118" t="s">
        <v>8366</v>
      </c>
      <c r="AM1118" t="s">
        <v>5389</v>
      </c>
      <c r="AQ1118">
        <v>0</v>
      </c>
      <c r="AR1118" t="s">
        <v>750</v>
      </c>
      <c r="AS1118">
        <v>49830280</v>
      </c>
      <c r="AT1118">
        <v>0</v>
      </c>
      <c r="AU1118" t="s">
        <v>770</v>
      </c>
      <c r="AV1118" t="s">
        <v>8367</v>
      </c>
      <c r="AW1118">
        <v>23940112</v>
      </c>
      <c r="AZ1118">
        <v>0</v>
      </c>
      <c r="BC1118">
        <v>0</v>
      </c>
      <c r="BD1118" t="s">
        <v>8368</v>
      </c>
      <c r="BE1118" t="s">
        <v>8369</v>
      </c>
      <c r="BF1118" t="s">
        <v>8370</v>
      </c>
      <c r="BO1118">
        <v>0</v>
      </c>
      <c r="BP1118">
        <v>0</v>
      </c>
      <c r="BQ1118">
        <v>1</v>
      </c>
      <c r="BR1118">
        <v>0</v>
      </c>
      <c r="BS1118">
        <v>1</v>
      </c>
      <c r="BT1118">
        <v>0</v>
      </c>
      <c r="BU1118">
        <v>0</v>
      </c>
      <c r="BV1118">
        <v>1</v>
      </c>
      <c r="BW1118">
        <v>0</v>
      </c>
      <c r="BX1118">
        <v>0</v>
      </c>
      <c r="BY1118">
        <v>0</v>
      </c>
      <c r="BZ1118">
        <v>1</v>
      </c>
      <c r="CA1118">
        <v>1</v>
      </c>
      <c r="CB1118">
        <v>0</v>
      </c>
      <c r="CC1118">
        <v>0</v>
      </c>
      <c r="CD1118">
        <v>0</v>
      </c>
      <c r="CE1118">
        <v>0</v>
      </c>
      <c r="CF1118">
        <v>0</v>
      </c>
      <c r="CG1118">
        <v>0</v>
      </c>
      <c r="CH1118">
        <v>0</v>
      </c>
      <c r="CI1118">
        <v>0</v>
      </c>
      <c r="CJ1118">
        <v>0</v>
      </c>
      <c r="CK1118">
        <v>0</v>
      </c>
      <c r="CL1118">
        <v>0</v>
      </c>
      <c r="CM1118">
        <v>0</v>
      </c>
      <c r="CN1118">
        <v>0</v>
      </c>
      <c r="CO1118">
        <v>0</v>
      </c>
      <c r="CP1118">
        <v>0</v>
      </c>
      <c r="CQ1118">
        <v>0</v>
      </c>
    </row>
    <row r="1119" spans="1:95" hidden="1">
      <c r="A1119" t="s">
        <v>8371</v>
      </c>
      <c r="B1119" t="s">
        <v>904</v>
      </c>
      <c r="C1119" t="s">
        <v>826</v>
      </c>
      <c r="D1119" t="s">
        <v>826</v>
      </c>
      <c r="E1119" t="s">
        <v>146</v>
      </c>
      <c r="F1119" t="s">
        <v>8372</v>
      </c>
      <c r="G1119">
        <v>2000</v>
      </c>
      <c r="H1119">
        <v>0.5</v>
      </c>
      <c r="I1119">
        <f t="shared" si="17"/>
        <v>1000</v>
      </c>
      <c r="J1119">
        <v>41.462198399999998</v>
      </c>
      <c r="K1119">
        <v>15.54</v>
      </c>
      <c r="M1119" t="s">
        <v>6808</v>
      </c>
      <c r="O1119" t="s">
        <v>8373</v>
      </c>
      <c r="P1119" t="s">
        <v>8374</v>
      </c>
      <c r="R1119" t="s">
        <v>1803</v>
      </c>
      <c r="S1119" t="s">
        <v>8375</v>
      </c>
      <c r="T1119" t="s">
        <v>6767</v>
      </c>
      <c r="U1119" t="s">
        <v>8376</v>
      </c>
      <c r="X1119" t="s">
        <v>1007</v>
      </c>
      <c r="Y1119" t="s">
        <v>1806</v>
      </c>
      <c r="Z1119" t="s">
        <v>92</v>
      </c>
      <c r="AA1119" t="s">
        <v>518</v>
      </c>
      <c r="AB1119" t="s">
        <v>6598</v>
      </c>
      <c r="AC1119" t="s">
        <v>112</v>
      </c>
      <c r="AD1119" t="s">
        <v>7710</v>
      </c>
      <c r="AE1119">
        <v>100</v>
      </c>
      <c r="AH1119" t="s">
        <v>1690</v>
      </c>
      <c r="AL1119" t="s">
        <v>6377</v>
      </c>
      <c r="AQ1119">
        <v>0</v>
      </c>
      <c r="AS1119">
        <v>0</v>
      </c>
      <c r="AT1119">
        <v>0</v>
      </c>
      <c r="AU1119" t="s">
        <v>234</v>
      </c>
      <c r="AV1119" t="s">
        <v>6815</v>
      </c>
      <c r="AW1119">
        <v>0</v>
      </c>
      <c r="AZ1119">
        <v>0</v>
      </c>
      <c r="BC1119">
        <v>0</v>
      </c>
      <c r="BO1119">
        <v>0</v>
      </c>
      <c r="BP1119">
        <v>0</v>
      </c>
      <c r="BQ1119">
        <v>0</v>
      </c>
      <c r="BR1119">
        <v>0</v>
      </c>
      <c r="BS1119">
        <v>0</v>
      </c>
      <c r="BT1119">
        <v>0</v>
      </c>
      <c r="BU1119">
        <v>0</v>
      </c>
      <c r="BV1119">
        <v>0</v>
      </c>
      <c r="BW1119">
        <v>0</v>
      </c>
      <c r="BX1119">
        <v>0</v>
      </c>
      <c r="BY1119">
        <v>0</v>
      </c>
      <c r="BZ1119">
        <v>0</v>
      </c>
      <c r="CA1119">
        <v>0</v>
      </c>
      <c r="CB1119">
        <v>0</v>
      </c>
      <c r="CC1119">
        <v>0</v>
      </c>
      <c r="CD1119">
        <v>0</v>
      </c>
      <c r="CE1119">
        <v>0</v>
      </c>
      <c r="CF1119">
        <v>1</v>
      </c>
      <c r="CG1119">
        <v>0</v>
      </c>
      <c r="CH1119">
        <v>0</v>
      </c>
      <c r="CI1119">
        <v>0</v>
      </c>
      <c r="CJ1119">
        <v>1</v>
      </c>
      <c r="CK1119">
        <v>0</v>
      </c>
      <c r="CL1119">
        <v>0</v>
      </c>
      <c r="CM1119">
        <v>0</v>
      </c>
      <c r="CN1119">
        <v>0</v>
      </c>
      <c r="CO1119">
        <v>0</v>
      </c>
      <c r="CP1119">
        <v>0</v>
      </c>
      <c r="CQ1119">
        <v>0</v>
      </c>
    </row>
    <row r="1120" spans="1:95" hidden="1">
      <c r="A1120" t="s">
        <v>8377</v>
      </c>
      <c r="B1120" t="s">
        <v>985</v>
      </c>
      <c r="C1120" t="s">
        <v>2176</v>
      </c>
      <c r="D1120" t="s">
        <v>2176</v>
      </c>
      <c r="E1120" t="s">
        <v>146</v>
      </c>
      <c r="F1120" t="s">
        <v>8378</v>
      </c>
      <c r="G1120">
        <v>1652000</v>
      </c>
      <c r="H1120">
        <v>22</v>
      </c>
      <c r="I1120">
        <f t="shared" si="17"/>
        <v>36344000</v>
      </c>
      <c r="J1120">
        <v>35.019816300000002</v>
      </c>
      <c r="K1120">
        <v>-85.37</v>
      </c>
      <c r="M1120" t="s">
        <v>672</v>
      </c>
      <c r="N1120" t="s">
        <v>8379</v>
      </c>
      <c r="O1120" t="s">
        <v>8380</v>
      </c>
      <c r="P1120" t="s">
        <v>8381</v>
      </c>
      <c r="Q1120">
        <v>37419</v>
      </c>
      <c r="R1120" t="s">
        <v>107</v>
      </c>
      <c r="S1120" t="s">
        <v>8382</v>
      </c>
      <c r="U1120" t="s">
        <v>549</v>
      </c>
      <c r="V1120" t="s">
        <v>2316</v>
      </c>
      <c r="X1120" t="s">
        <v>1007</v>
      </c>
      <c r="Y1120" t="s">
        <v>2344</v>
      </c>
      <c r="Z1120" t="s">
        <v>123</v>
      </c>
      <c r="AA1120" t="s">
        <v>93</v>
      </c>
      <c r="AC1120" t="s">
        <v>112</v>
      </c>
      <c r="AD1120" t="s">
        <v>2344</v>
      </c>
      <c r="AE1120">
        <v>100</v>
      </c>
      <c r="AQ1120">
        <v>0</v>
      </c>
      <c r="AR1120" t="s">
        <v>8383</v>
      </c>
      <c r="AS1120">
        <v>300000000</v>
      </c>
      <c r="AT1120">
        <v>0</v>
      </c>
      <c r="AW1120">
        <v>0</v>
      </c>
      <c r="AZ1120">
        <v>0</v>
      </c>
      <c r="BC1120">
        <v>0</v>
      </c>
      <c r="BO1120">
        <v>0</v>
      </c>
      <c r="BP1120">
        <v>0</v>
      </c>
      <c r="BQ1120">
        <v>0</v>
      </c>
      <c r="BR1120">
        <v>0</v>
      </c>
      <c r="BS1120">
        <v>0</v>
      </c>
      <c r="BT1120">
        <v>0</v>
      </c>
      <c r="BU1120">
        <v>1</v>
      </c>
      <c r="BV1120">
        <v>1</v>
      </c>
      <c r="BW1120">
        <v>0</v>
      </c>
      <c r="BX1120">
        <v>0</v>
      </c>
      <c r="BY1120">
        <v>0</v>
      </c>
      <c r="BZ1120">
        <v>0</v>
      </c>
      <c r="CA1120">
        <v>0</v>
      </c>
      <c r="CB1120">
        <v>0</v>
      </c>
      <c r="CC1120">
        <v>0</v>
      </c>
      <c r="CD1120">
        <v>0</v>
      </c>
      <c r="CE1120">
        <v>0</v>
      </c>
      <c r="CF1120">
        <v>0</v>
      </c>
      <c r="CG1120">
        <v>0</v>
      </c>
      <c r="CH1120">
        <v>0</v>
      </c>
      <c r="CI1120">
        <v>0</v>
      </c>
      <c r="CJ1120">
        <v>0</v>
      </c>
      <c r="CK1120">
        <v>0</v>
      </c>
      <c r="CL1120">
        <v>0</v>
      </c>
      <c r="CM1120">
        <v>0</v>
      </c>
      <c r="CN1120">
        <v>0</v>
      </c>
      <c r="CO1120">
        <v>0</v>
      </c>
      <c r="CP1120">
        <v>0</v>
      </c>
      <c r="CQ1120">
        <v>0</v>
      </c>
    </row>
    <row r="1121" spans="1:95" hidden="1">
      <c r="A1121" t="s">
        <v>11886</v>
      </c>
      <c r="B1121" t="s">
        <v>985</v>
      </c>
      <c r="C1121" t="s">
        <v>2176</v>
      </c>
      <c r="D1121" t="s">
        <v>2176</v>
      </c>
      <c r="E1121" t="s">
        <v>146</v>
      </c>
      <c r="F1121" t="s">
        <v>11887</v>
      </c>
      <c r="G1121">
        <v>240000</v>
      </c>
      <c r="H1121" s="5"/>
      <c r="I1121">
        <f t="shared" si="17"/>
        <v>0</v>
      </c>
      <c r="J1121">
        <v>43.142983999999998</v>
      </c>
      <c r="K1121">
        <v>-79.02</v>
      </c>
      <c r="M1121" t="s">
        <v>2954</v>
      </c>
      <c r="N1121" t="s">
        <v>8384</v>
      </c>
      <c r="O1121" t="s">
        <v>8385</v>
      </c>
      <c r="P1121" t="s">
        <v>817</v>
      </c>
      <c r="R1121" t="s">
        <v>107</v>
      </c>
      <c r="S1121" t="s">
        <v>8386</v>
      </c>
      <c r="U1121" t="s">
        <v>8387</v>
      </c>
      <c r="V1121" t="s">
        <v>8388</v>
      </c>
      <c r="X1121" t="s">
        <v>819</v>
      </c>
      <c r="Y1121" t="s">
        <v>3777</v>
      </c>
      <c r="Z1121" t="s">
        <v>599</v>
      </c>
      <c r="AA1121" t="s">
        <v>93</v>
      </c>
      <c r="AC1121" t="s">
        <v>112</v>
      </c>
      <c r="AD1121" t="s">
        <v>3777</v>
      </c>
      <c r="AE1121">
        <v>100</v>
      </c>
      <c r="AH1121" t="s">
        <v>2656</v>
      </c>
      <c r="AM1121" t="s">
        <v>8389</v>
      </c>
      <c r="AQ1121">
        <v>0</v>
      </c>
      <c r="AR1121" t="s">
        <v>750</v>
      </c>
      <c r="AS1121">
        <v>0</v>
      </c>
      <c r="AT1121">
        <v>0</v>
      </c>
      <c r="AW1121">
        <v>0</v>
      </c>
      <c r="AZ1121">
        <v>0</v>
      </c>
      <c r="BC1121">
        <v>0</v>
      </c>
      <c r="BO1121">
        <v>0</v>
      </c>
      <c r="BP1121">
        <v>0</v>
      </c>
      <c r="BQ1121">
        <v>0</v>
      </c>
      <c r="BR1121">
        <v>0</v>
      </c>
      <c r="BS1121">
        <v>0</v>
      </c>
      <c r="BT1121">
        <v>0</v>
      </c>
      <c r="BU1121">
        <v>1</v>
      </c>
      <c r="BV1121">
        <v>1</v>
      </c>
      <c r="BW1121">
        <v>0</v>
      </c>
      <c r="BX1121">
        <v>1</v>
      </c>
      <c r="BY1121">
        <v>0</v>
      </c>
      <c r="BZ1121">
        <v>0</v>
      </c>
      <c r="CA1121">
        <v>0</v>
      </c>
      <c r="CB1121">
        <v>0</v>
      </c>
      <c r="CC1121">
        <v>0</v>
      </c>
      <c r="CD1121">
        <v>0</v>
      </c>
      <c r="CE1121">
        <v>0</v>
      </c>
      <c r="CF1121">
        <v>0</v>
      </c>
      <c r="CG1121">
        <v>0</v>
      </c>
      <c r="CH1121">
        <v>0</v>
      </c>
      <c r="CI1121">
        <v>0</v>
      </c>
      <c r="CJ1121">
        <v>0</v>
      </c>
      <c r="CK1121">
        <v>0</v>
      </c>
      <c r="CL1121">
        <v>0</v>
      </c>
      <c r="CM1121">
        <v>0</v>
      </c>
      <c r="CN1121">
        <v>0</v>
      </c>
      <c r="CO1121">
        <v>0</v>
      </c>
      <c r="CP1121">
        <v>0</v>
      </c>
      <c r="CQ1121">
        <v>0</v>
      </c>
    </row>
    <row r="1122" spans="1:95" hidden="1">
      <c r="A1122" t="s">
        <v>8390</v>
      </c>
      <c r="B1122" t="s">
        <v>985</v>
      </c>
      <c r="C1122" t="s">
        <v>2176</v>
      </c>
      <c r="D1122" t="s">
        <v>2176</v>
      </c>
      <c r="E1122" t="s">
        <v>146</v>
      </c>
      <c r="F1122" t="s">
        <v>8391</v>
      </c>
      <c r="G1122">
        <v>400000</v>
      </c>
      <c r="H1122">
        <v>6</v>
      </c>
      <c r="I1122">
        <f t="shared" si="17"/>
        <v>2400000</v>
      </c>
      <c r="J1122">
        <v>41.000950000000003</v>
      </c>
      <c r="K1122">
        <v>-75.03</v>
      </c>
      <c r="M1122" t="s">
        <v>3634</v>
      </c>
      <c r="O1122" t="s">
        <v>8392</v>
      </c>
      <c r="P1122" t="s">
        <v>373</v>
      </c>
      <c r="R1122" t="s">
        <v>107</v>
      </c>
      <c r="S1122" t="s">
        <v>8393</v>
      </c>
      <c r="U1122" t="s">
        <v>2193</v>
      </c>
      <c r="X1122" t="s">
        <v>376</v>
      </c>
      <c r="Y1122" t="s">
        <v>8394</v>
      </c>
      <c r="Z1122" t="s">
        <v>92</v>
      </c>
      <c r="AA1122" t="s">
        <v>93</v>
      </c>
      <c r="AC1122" t="s">
        <v>112</v>
      </c>
      <c r="AD1122" t="s">
        <v>8395</v>
      </c>
      <c r="AE1122">
        <v>50</v>
      </c>
      <c r="AF1122" t="s">
        <v>8396</v>
      </c>
      <c r="AG1122">
        <v>50</v>
      </c>
      <c r="AQ1122">
        <v>0</v>
      </c>
      <c r="AR1122" t="s">
        <v>750</v>
      </c>
      <c r="AS1122">
        <v>15000000</v>
      </c>
      <c r="AT1122">
        <v>0</v>
      </c>
      <c r="AW1122">
        <v>0</v>
      </c>
      <c r="AZ1122">
        <v>0</v>
      </c>
      <c r="BC1122">
        <v>0</v>
      </c>
      <c r="BO1122">
        <v>0</v>
      </c>
      <c r="BP1122">
        <v>0</v>
      </c>
      <c r="BQ1122">
        <v>0</v>
      </c>
      <c r="BR1122">
        <v>0</v>
      </c>
      <c r="BS1122">
        <v>0</v>
      </c>
      <c r="BT1122">
        <v>0</v>
      </c>
      <c r="BU1122">
        <v>1</v>
      </c>
      <c r="BV1122">
        <v>0</v>
      </c>
      <c r="BW1122">
        <v>0</v>
      </c>
      <c r="BX1122">
        <v>1</v>
      </c>
      <c r="BY1122">
        <v>0</v>
      </c>
      <c r="BZ1122">
        <v>0</v>
      </c>
      <c r="CA1122">
        <v>0</v>
      </c>
      <c r="CB1122">
        <v>0</v>
      </c>
      <c r="CC1122">
        <v>0</v>
      </c>
      <c r="CD1122">
        <v>0</v>
      </c>
      <c r="CE1122">
        <v>0</v>
      </c>
      <c r="CF1122">
        <v>0</v>
      </c>
      <c r="CG1122">
        <v>0</v>
      </c>
      <c r="CH1122">
        <v>0</v>
      </c>
      <c r="CI1122">
        <v>0</v>
      </c>
      <c r="CJ1122">
        <v>0</v>
      </c>
      <c r="CK1122">
        <v>0</v>
      </c>
      <c r="CL1122">
        <v>0</v>
      </c>
      <c r="CM1122">
        <v>0</v>
      </c>
      <c r="CN1122">
        <v>0</v>
      </c>
      <c r="CO1122">
        <v>0</v>
      </c>
      <c r="CP1122">
        <v>0</v>
      </c>
      <c r="CQ1122">
        <v>0</v>
      </c>
    </row>
    <row r="1123" spans="1:95" hidden="1">
      <c r="A1123" t="s">
        <v>11888</v>
      </c>
      <c r="B1123" t="s">
        <v>985</v>
      </c>
      <c r="C1123" t="s">
        <v>2176</v>
      </c>
      <c r="D1123" t="s">
        <v>2176</v>
      </c>
      <c r="E1123" t="s">
        <v>146</v>
      </c>
      <c r="F1123" t="s">
        <v>8397</v>
      </c>
      <c r="G1123">
        <v>440000</v>
      </c>
      <c r="I1123">
        <f t="shared" si="17"/>
        <v>0</v>
      </c>
      <c r="J1123">
        <v>41.831299000000001</v>
      </c>
      <c r="K1123">
        <v>-79.010000000000005</v>
      </c>
      <c r="M1123" t="s">
        <v>3634</v>
      </c>
      <c r="O1123" t="s">
        <v>8398</v>
      </c>
      <c r="P1123" t="s">
        <v>763</v>
      </c>
      <c r="R1123" t="s">
        <v>107</v>
      </c>
      <c r="S1123" t="s">
        <v>8399</v>
      </c>
      <c r="U1123" t="s">
        <v>2316</v>
      </c>
      <c r="X1123" t="s">
        <v>376</v>
      </c>
      <c r="AC1123" t="s">
        <v>95</v>
      </c>
      <c r="AD1123" t="s">
        <v>8400</v>
      </c>
      <c r="AE1123">
        <v>100</v>
      </c>
      <c r="AL1123" t="s">
        <v>8401</v>
      </c>
      <c r="AQ1123">
        <v>0</v>
      </c>
      <c r="AR1123" t="s">
        <v>8402</v>
      </c>
      <c r="AS1123">
        <v>61000000</v>
      </c>
      <c r="AT1123">
        <v>0</v>
      </c>
      <c r="AW1123">
        <v>0</v>
      </c>
      <c r="AZ1123">
        <v>0</v>
      </c>
      <c r="BC1123">
        <v>0</v>
      </c>
      <c r="BO1123">
        <v>0</v>
      </c>
      <c r="BP1123">
        <v>0</v>
      </c>
      <c r="BQ1123">
        <v>0</v>
      </c>
      <c r="BR1123">
        <v>0</v>
      </c>
      <c r="BS1123">
        <v>0</v>
      </c>
      <c r="BT1123">
        <v>0</v>
      </c>
      <c r="BU1123">
        <v>1</v>
      </c>
      <c r="BV1123">
        <v>0</v>
      </c>
      <c r="BW1123">
        <v>0</v>
      </c>
      <c r="BX1123">
        <v>1</v>
      </c>
      <c r="BY1123">
        <v>0</v>
      </c>
      <c r="BZ1123">
        <v>0</v>
      </c>
      <c r="CA1123">
        <v>0</v>
      </c>
      <c r="CB1123">
        <v>0</v>
      </c>
      <c r="CC1123">
        <v>0</v>
      </c>
      <c r="CD1123">
        <v>0</v>
      </c>
      <c r="CE1123">
        <v>0</v>
      </c>
      <c r="CF1123">
        <v>0</v>
      </c>
      <c r="CG1123">
        <v>0</v>
      </c>
      <c r="CH1123">
        <v>0</v>
      </c>
      <c r="CI1123">
        <v>0</v>
      </c>
      <c r="CJ1123">
        <v>0</v>
      </c>
      <c r="CK1123">
        <v>0</v>
      </c>
      <c r="CL1123">
        <v>0</v>
      </c>
      <c r="CM1123">
        <v>0</v>
      </c>
      <c r="CN1123">
        <v>0</v>
      </c>
      <c r="CO1123">
        <v>0</v>
      </c>
      <c r="CP1123">
        <v>0</v>
      </c>
      <c r="CQ1123">
        <v>0</v>
      </c>
    </row>
    <row r="1124" spans="1:95" hidden="1">
      <c r="A1124" t="s">
        <v>8403</v>
      </c>
      <c r="B1124" t="s">
        <v>985</v>
      </c>
      <c r="C1124" t="s">
        <v>2176</v>
      </c>
      <c r="D1124" t="s">
        <v>2176</v>
      </c>
      <c r="E1124" t="s">
        <v>146</v>
      </c>
      <c r="F1124" t="s">
        <v>8404</v>
      </c>
      <c r="G1124">
        <v>600000</v>
      </c>
      <c r="I1124">
        <f t="shared" si="17"/>
        <v>0</v>
      </c>
      <c r="J1124">
        <v>34.025194999999997</v>
      </c>
      <c r="K1124">
        <v>-82.59</v>
      </c>
      <c r="M1124" t="s">
        <v>672</v>
      </c>
      <c r="O1124" t="s">
        <v>8405</v>
      </c>
      <c r="P1124" t="s">
        <v>3794</v>
      </c>
      <c r="R1124" t="s">
        <v>107</v>
      </c>
      <c r="S1124" t="s">
        <v>8406</v>
      </c>
      <c r="U1124" t="s">
        <v>2578</v>
      </c>
      <c r="V1124" t="s">
        <v>2413</v>
      </c>
      <c r="X1124" t="s">
        <v>1007</v>
      </c>
      <c r="AA1124" t="s">
        <v>93</v>
      </c>
      <c r="AC1124" t="s">
        <v>95</v>
      </c>
      <c r="AD1124" t="s">
        <v>8407</v>
      </c>
      <c r="AE1124">
        <v>100</v>
      </c>
      <c r="AK1124" t="s">
        <v>8408</v>
      </c>
      <c r="AL1124" t="s">
        <v>8407</v>
      </c>
      <c r="AQ1124">
        <v>0</v>
      </c>
      <c r="AR1124" t="s">
        <v>750</v>
      </c>
      <c r="AS1124">
        <v>137900000</v>
      </c>
      <c r="AT1124">
        <v>0</v>
      </c>
      <c r="AW1124">
        <v>0</v>
      </c>
      <c r="AZ1124">
        <v>0</v>
      </c>
      <c r="BC1124">
        <v>0</v>
      </c>
      <c r="BO1124">
        <v>0</v>
      </c>
      <c r="BP1124">
        <v>0</v>
      </c>
      <c r="BQ1124">
        <v>0</v>
      </c>
      <c r="BR1124">
        <v>0</v>
      </c>
      <c r="BS1124">
        <v>0</v>
      </c>
      <c r="BT1124">
        <v>0</v>
      </c>
      <c r="BU1124">
        <v>1</v>
      </c>
      <c r="BV1124">
        <v>1</v>
      </c>
      <c r="BW1124">
        <v>0</v>
      </c>
      <c r="BX1124">
        <v>0</v>
      </c>
      <c r="BY1124">
        <v>0</v>
      </c>
      <c r="BZ1124">
        <v>0</v>
      </c>
      <c r="CA1124">
        <v>0</v>
      </c>
      <c r="CB1124">
        <v>0</v>
      </c>
      <c r="CC1124">
        <v>0</v>
      </c>
      <c r="CD1124">
        <v>0</v>
      </c>
      <c r="CE1124">
        <v>0</v>
      </c>
      <c r="CF1124">
        <v>0</v>
      </c>
      <c r="CG1124">
        <v>0</v>
      </c>
      <c r="CH1124">
        <v>0</v>
      </c>
      <c r="CI1124">
        <v>0</v>
      </c>
      <c r="CJ1124">
        <v>0</v>
      </c>
      <c r="CK1124">
        <v>0</v>
      </c>
      <c r="CL1124">
        <v>0</v>
      </c>
      <c r="CM1124">
        <v>0</v>
      </c>
      <c r="CN1124">
        <v>0</v>
      </c>
      <c r="CO1124">
        <v>0</v>
      </c>
      <c r="CP1124">
        <v>0</v>
      </c>
      <c r="CQ1124">
        <v>0</v>
      </c>
    </row>
    <row r="1125" spans="1:95" hidden="1">
      <c r="A1125" t="s">
        <v>8409</v>
      </c>
      <c r="B1125" t="s">
        <v>985</v>
      </c>
      <c r="C1125" t="s">
        <v>2176</v>
      </c>
      <c r="D1125" t="s">
        <v>2176</v>
      </c>
      <c r="E1125" t="s">
        <v>146</v>
      </c>
      <c r="F1125" t="s">
        <v>8410</v>
      </c>
      <c r="G1125">
        <v>260000</v>
      </c>
      <c r="I1125">
        <f t="shared" si="17"/>
        <v>0</v>
      </c>
      <c r="J1125">
        <v>36.265659999999997</v>
      </c>
      <c r="K1125">
        <v>-95.1</v>
      </c>
      <c r="M1125" t="s">
        <v>672</v>
      </c>
      <c r="O1125" t="s">
        <v>8411</v>
      </c>
      <c r="P1125" t="s">
        <v>8412</v>
      </c>
      <c r="R1125" t="s">
        <v>107</v>
      </c>
      <c r="S1125" t="s">
        <v>8413</v>
      </c>
      <c r="U1125" t="s">
        <v>2202</v>
      </c>
      <c r="X1125" t="s">
        <v>738</v>
      </c>
      <c r="AA1125" t="s">
        <v>93</v>
      </c>
      <c r="AC1125" t="s">
        <v>95</v>
      </c>
      <c r="AD1125" t="s">
        <v>8414</v>
      </c>
      <c r="AE1125">
        <v>100</v>
      </c>
      <c r="AL1125" t="s">
        <v>8414</v>
      </c>
      <c r="AQ1125">
        <v>0</v>
      </c>
      <c r="AR1125" t="s">
        <v>750</v>
      </c>
      <c r="AS1125">
        <v>0</v>
      </c>
      <c r="AT1125">
        <v>0</v>
      </c>
      <c r="AW1125">
        <v>0</v>
      </c>
      <c r="AZ1125">
        <v>0</v>
      </c>
      <c r="BC1125">
        <v>0</v>
      </c>
      <c r="BO1125">
        <v>0</v>
      </c>
      <c r="BP1125">
        <v>0</v>
      </c>
      <c r="BQ1125">
        <v>0</v>
      </c>
      <c r="BR1125">
        <v>0</v>
      </c>
      <c r="BS1125">
        <v>0</v>
      </c>
      <c r="BT1125">
        <v>0</v>
      </c>
      <c r="BU1125">
        <v>1</v>
      </c>
      <c r="BV1125">
        <v>1</v>
      </c>
      <c r="BW1125">
        <v>0</v>
      </c>
      <c r="BX1125">
        <v>0</v>
      </c>
      <c r="BY1125">
        <v>0</v>
      </c>
      <c r="BZ1125">
        <v>0</v>
      </c>
      <c r="CA1125">
        <v>0</v>
      </c>
      <c r="CB1125">
        <v>0</v>
      </c>
      <c r="CC1125">
        <v>0</v>
      </c>
      <c r="CD1125">
        <v>0</v>
      </c>
      <c r="CE1125">
        <v>0</v>
      </c>
      <c r="CF1125">
        <v>0</v>
      </c>
      <c r="CG1125">
        <v>0</v>
      </c>
      <c r="CH1125">
        <v>0</v>
      </c>
      <c r="CI1125">
        <v>0</v>
      </c>
      <c r="CJ1125">
        <v>0</v>
      </c>
      <c r="CK1125">
        <v>0</v>
      </c>
      <c r="CL1125">
        <v>0</v>
      </c>
      <c r="CM1125">
        <v>0</v>
      </c>
      <c r="CN1125">
        <v>0</v>
      </c>
      <c r="CO1125">
        <v>0</v>
      </c>
      <c r="CP1125">
        <v>0</v>
      </c>
      <c r="CQ1125">
        <v>0</v>
      </c>
    </row>
    <row r="1126" spans="1:95" hidden="1">
      <c r="A1126" t="s">
        <v>8415</v>
      </c>
      <c r="B1126" t="s">
        <v>985</v>
      </c>
      <c r="C1126" t="s">
        <v>2176</v>
      </c>
      <c r="D1126" t="s">
        <v>2176</v>
      </c>
      <c r="E1126" t="s">
        <v>146</v>
      </c>
      <c r="F1126" t="s">
        <v>8416</v>
      </c>
      <c r="G1126">
        <v>250000</v>
      </c>
      <c r="I1126">
        <f t="shared" si="17"/>
        <v>0</v>
      </c>
      <c r="J1126">
        <v>34.765914500000001</v>
      </c>
      <c r="K1126">
        <v>-84.77</v>
      </c>
      <c r="M1126" t="s">
        <v>672</v>
      </c>
      <c r="O1126" t="s">
        <v>8417</v>
      </c>
      <c r="P1126" t="s">
        <v>3794</v>
      </c>
      <c r="R1126" t="s">
        <v>107</v>
      </c>
      <c r="S1126" t="s">
        <v>8418</v>
      </c>
      <c r="U1126" t="s">
        <v>2597</v>
      </c>
      <c r="X1126" t="s">
        <v>1007</v>
      </c>
      <c r="AA1126" t="s">
        <v>93</v>
      </c>
      <c r="AC1126" t="s">
        <v>95</v>
      </c>
      <c r="AD1126" t="s">
        <v>8407</v>
      </c>
      <c r="AE1126">
        <v>100</v>
      </c>
      <c r="AL1126" t="s">
        <v>8407</v>
      </c>
      <c r="AQ1126">
        <v>0</v>
      </c>
      <c r="AR1126" t="s">
        <v>8419</v>
      </c>
      <c r="AS1126">
        <v>0</v>
      </c>
      <c r="AT1126">
        <v>0</v>
      </c>
      <c r="AW1126">
        <v>0</v>
      </c>
      <c r="AZ1126">
        <v>0</v>
      </c>
      <c r="BC1126">
        <v>0</v>
      </c>
      <c r="BO1126">
        <v>0</v>
      </c>
      <c r="BP1126">
        <v>0</v>
      </c>
      <c r="BQ1126">
        <v>0</v>
      </c>
      <c r="BR1126">
        <v>0</v>
      </c>
      <c r="BS1126">
        <v>0</v>
      </c>
      <c r="BT1126">
        <v>0</v>
      </c>
      <c r="BU1126">
        <v>1</v>
      </c>
      <c r="BV1126">
        <v>1</v>
      </c>
      <c r="BW1126">
        <v>0</v>
      </c>
      <c r="BX1126">
        <v>0</v>
      </c>
      <c r="BY1126">
        <v>0</v>
      </c>
      <c r="BZ1126">
        <v>0</v>
      </c>
      <c r="CA1126">
        <v>0</v>
      </c>
      <c r="CB1126">
        <v>0</v>
      </c>
      <c r="CC1126">
        <v>0</v>
      </c>
      <c r="CD1126">
        <v>0</v>
      </c>
      <c r="CE1126">
        <v>0</v>
      </c>
      <c r="CF1126">
        <v>0</v>
      </c>
      <c r="CG1126">
        <v>0</v>
      </c>
      <c r="CH1126">
        <v>0</v>
      </c>
      <c r="CI1126">
        <v>0</v>
      </c>
      <c r="CJ1126">
        <v>0</v>
      </c>
      <c r="CK1126">
        <v>0</v>
      </c>
      <c r="CL1126">
        <v>0</v>
      </c>
      <c r="CM1126">
        <v>0</v>
      </c>
      <c r="CN1126">
        <v>0</v>
      </c>
      <c r="CO1126">
        <v>0</v>
      </c>
      <c r="CP1126">
        <v>0</v>
      </c>
      <c r="CQ1126">
        <v>0</v>
      </c>
    </row>
    <row r="1127" spans="1:95" hidden="1">
      <c r="A1127" t="s">
        <v>8420</v>
      </c>
      <c r="B1127" t="s">
        <v>985</v>
      </c>
      <c r="C1127" t="s">
        <v>2176</v>
      </c>
      <c r="D1127" t="s">
        <v>2176</v>
      </c>
      <c r="E1127" t="s">
        <v>146</v>
      </c>
      <c r="F1127" t="s">
        <v>8421</v>
      </c>
      <c r="G1127">
        <v>560000</v>
      </c>
      <c r="I1127">
        <f t="shared" si="17"/>
        <v>0</v>
      </c>
      <c r="J1127">
        <v>37.049713400000002</v>
      </c>
      <c r="K1127">
        <v>-79.64</v>
      </c>
      <c r="M1127" t="s">
        <v>672</v>
      </c>
      <c r="O1127" t="s">
        <v>8422</v>
      </c>
      <c r="P1127" t="s">
        <v>1147</v>
      </c>
      <c r="R1127" t="s">
        <v>107</v>
      </c>
      <c r="S1127" t="s">
        <v>8423</v>
      </c>
      <c r="U1127" t="s">
        <v>8424</v>
      </c>
      <c r="X1127" t="s">
        <v>376</v>
      </c>
      <c r="Y1127" t="s">
        <v>8425</v>
      </c>
      <c r="Z1127" t="s">
        <v>92</v>
      </c>
      <c r="AA1127" t="s">
        <v>93</v>
      </c>
      <c r="AC1127" t="s">
        <v>112</v>
      </c>
      <c r="AD1127" t="s">
        <v>8426</v>
      </c>
      <c r="AE1127">
        <v>100</v>
      </c>
      <c r="AL1127" t="s">
        <v>8425</v>
      </c>
      <c r="AQ1127">
        <v>0</v>
      </c>
      <c r="AR1127" t="s">
        <v>750</v>
      </c>
      <c r="AS1127">
        <v>0</v>
      </c>
      <c r="AT1127">
        <v>0</v>
      </c>
      <c r="AW1127">
        <v>0</v>
      </c>
      <c r="AZ1127">
        <v>0</v>
      </c>
      <c r="BC1127">
        <v>0</v>
      </c>
      <c r="BO1127">
        <v>0</v>
      </c>
      <c r="BP1127">
        <v>0</v>
      </c>
      <c r="BQ1127">
        <v>0</v>
      </c>
      <c r="BR1127">
        <v>0</v>
      </c>
      <c r="BS1127">
        <v>0</v>
      </c>
      <c r="BT1127">
        <v>0</v>
      </c>
      <c r="BU1127">
        <v>1</v>
      </c>
      <c r="BV1127">
        <v>1</v>
      </c>
      <c r="BW1127">
        <v>0</v>
      </c>
      <c r="BX1127">
        <v>0</v>
      </c>
      <c r="BY1127">
        <v>0</v>
      </c>
      <c r="BZ1127">
        <v>0</v>
      </c>
      <c r="CA1127">
        <v>0</v>
      </c>
      <c r="CB1127">
        <v>0</v>
      </c>
      <c r="CC1127">
        <v>0</v>
      </c>
      <c r="CD1127">
        <v>0</v>
      </c>
      <c r="CE1127">
        <v>0</v>
      </c>
      <c r="CF1127">
        <v>0</v>
      </c>
      <c r="CG1127">
        <v>0</v>
      </c>
      <c r="CH1127">
        <v>0</v>
      </c>
      <c r="CI1127">
        <v>0</v>
      </c>
      <c r="CJ1127">
        <v>0</v>
      </c>
      <c r="CK1127">
        <v>0</v>
      </c>
      <c r="CL1127">
        <v>0</v>
      </c>
      <c r="CM1127">
        <v>0</v>
      </c>
      <c r="CN1127">
        <v>0</v>
      </c>
      <c r="CO1127">
        <v>0</v>
      </c>
      <c r="CP1127">
        <v>0</v>
      </c>
      <c r="CQ1127">
        <v>0</v>
      </c>
    </row>
    <row r="1128" spans="1:95">
      <c r="A1128" t="s">
        <v>8427</v>
      </c>
      <c r="B1128" t="s">
        <v>985</v>
      </c>
      <c r="C1128" t="s">
        <v>2176</v>
      </c>
      <c r="D1128" t="s">
        <v>2176</v>
      </c>
      <c r="E1128" t="s">
        <v>146</v>
      </c>
      <c r="F1128" t="s">
        <v>8428</v>
      </c>
      <c r="G1128">
        <v>58000</v>
      </c>
      <c r="I1128">
        <f t="shared" si="17"/>
        <v>0</v>
      </c>
      <c r="J1128">
        <v>39.524633000000001</v>
      </c>
      <c r="K1128">
        <v>-91.64</v>
      </c>
      <c r="M1128" t="s">
        <v>672</v>
      </c>
      <c r="O1128" t="s">
        <v>8429</v>
      </c>
      <c r="P1128" t="s">
        <v>2711</v>
      </c>
      <c r="R1128" t="s">
        <v>107</v>
      </c>
      <c r="S1128" t="s">
        <v>8430</v>
      </c>
      <c r="U1128" t="s">
        <v>2592</v>
      </c>
      <c r="X1128" t="s">
        <v>403</v>
      </c>
      <c r="AA1128" t="s">
        <v>93</v>
      </c>
      <c r="AC1128" t="s">
        <v>95</v>
      </c>
      <c r="AD1128" t="s">
        <v>8407</v>
      </c>
      <c r="AE1128">
        <v>100</v>
      </c>
      <c r="AL1128" t="s">
        <v>8431</v>
      </c>
      <c r="AQ1128">
        <v>0</v>
      </c>
      <c r="AR1128" t="s">
        <v>750</v>
      </c>
      <c r="AS1128">
        <v>0</v>
      </c>
      <c r="AT1128">
        <v>0</v>
      </c>
      <c r="AW1128">
        <v>0</v>
      </c>
      <c r="AZ1128">
        <v>0</v>
      </c>
      <c r="BC1128">
        <v>0</v>
      </c>
      <c r="BO1128">
        <v>0</v>
      </c>
      <c r="BP1128">
        <v>0</v>
      </c>
      <c r="BQ1128">
        <v>0</v>
      </c>
      <c r="BR1128">
        <v>0</v>
      </c>
      <c r="BS1128">
        <v>0</v>
      </c>
      <c r="BT1128">
        <v>0</v>
      </c>
      <c r="BU1128">
        <v>1</v>
      </c>
      <c r="BV1128">
        <v>1</v>
      </c>
      <c r="BW1128">
        <v>0</v>
      </c>
      <c r="BX1128">
        <v>0</v>
      </c>
      <c r="BY1128">
        <v>0</v>
      </c>
      <c r="BZ1128">
        <v>0</v>
      </c>
      <c r="CA1128">
        <v>0</v>
      </c>
      <c r="CB1128">
        <v>0</v>
      </c>
      <c r="CC1128">
        <v>0</v>
      </c>
      <c r="CD1128">
        <v>0</v>
      </c>
      <c r="CE1128">
        <v>0</v>
      </c>
      <c r="CF1128">
        <v>0</v>
      </c>
      <c r="CG1128">
        <v>0</v>
      </c>
      <c r="CH1128">
        <v>0</v>
      </c>
      <c r="CI1128">
        <v>0</v>
      </c>
      <c r="CJ1128">
        <v>0</v>
      </c>
      <c r="CK1128">
        <v>0</v>
      </c>
      <c r="CL1128">
        <v>0</v>
      </c>
      <c r="CM1128">
        <v>0</v>
      </c>
      <c r="CN1128">
        <v>0</v>
      </c>
      <c r="CO1128">
        <v>0</v>
      </c>
      <c r="CP1128">
        <v>0</v>
      </c>
      <c r="CQ1128">
        <v>0</v>
      </c>
    </row>
    <row r="1129" spans="1:95" hidden="1">
      <c r="A1129" t="s">
        <v>8432</v>
      </c>
      <c r="B1129" t="s">
        <v>985</v>
      </c>
      <c r="C1129" t="s">
        <v>2176</v>
      </c>
      <c r="D1129" t="s">
        <v>2176</v>
      </c>
      <c r="E1129" t="s">
        <v>146</v>
      </c>
      <c r="F1129" t="s">
        <v>8433</v>
      </c>
      <c r="G1129">
        <v>28000</v>
      </c>
      <c r="I1129">
        <f t="shared" si="17"/>
        <v>0</v>
      </c>
      <c r="J1129">
        <v>34.213624000000003</v>
      </c>
      <c r="K1129">
        <v>-93.11</v>
      </c>
      <c r="M1129" t="s">
        <v>672</v>
      </c>
      <c r="O1129" t="s">
        <v>8434</v>
      </c>
      <c r="P1129" t="s">
        <v>8435</v>
      </c>
      <c r="R1129" t="s">
        <v>107</v>
      </c>
      <c r="S1129" t="s">
        <v>8436</v>
      </c>
      <c r="U1129" t="s">
        <v>2225</v>
      </c>
      <c r="X1129" t="s">
        <v>1007</v>
      </c>
      <c r="AA1129" t="s">
        <v>93</v>
      </c>
      <c r="AC1129" t="s">
        <v>95</v>
      </c>
      <c r="AD1129" t="s">
        <v>8407</v>
      </c>
      <c r="AE1129">
        <v>100</v>
      </c>
      <c r="AQ1129">
        <v>0</v>
      </c>
      <c r="AR1129" t="s">
        <v>750</v>
      </c>
      <c r="AS1129">
        <v>0</v>
      </c>
      <c r="AT1129">
        <v>0</v>
      </c>
      <c r="AW1129">
        <v>0</v>
      </c>
      <c r="AZ1129">
        <v>0</v>
      </c>
      <c r="BC1129">
        <v>0</v>
      </c>
      <c r="BO1129">
        <v>0</v>
      </c>
      <c r="BP1129">
        <v>0</v>
      </c>
      <c r="BQ1129">
        <v>0</v>
      </c>
      <c r="BR1129">
        <v>0</v>
      </c>
      <c r="BS1129">
        <v>0</v>
      </c>
      <c r="BT1129">
        <v>0</v>
      </c>
      <c r="BU1129">
        <v>1</v>
      </c>
      <c r="BV1129">
        <v>1</v>
      </c>
      <c r="BW1129">
        <v>0</v>
      </c>
      <c r="BX1129">
        <v>0</v>
      </c>
      <c r="BY1129">
        <v>0</v>
      </c>
      <c r="BZ1129">
        <v>0</v>
      </c>
      <c r="CA1129">
        <v>0</v>
      </c>
      <c r="CB1129">
        <v>0</v>
      </c>
      <c r="CC1129">
        <v>0</v>
      </c>
      <c r="CD1129">
        <v>0</v>
      </c>
      <c r="CE1129">
        <v>0</v>
      </c>
      <c r="CF1129">
        <v>0</v>
      </c>
      <c r="CG1129">
        <v>0</v>
      </c>
      <c r="CH1129">
        <v>0</v>
      </c>
      <c r="CI1129">
        <v>0</v>
      </c>
      <c r="CJ1129">
        <v>0</v>
      </c>
      <c r="CK1129">
        <v>0</v>
      </c>
      <c r="CL1129">
        <v>0</v>
      </c>
      <c r="CM1129">
        <v>0</v>
      </c>
      <c r="CN1129">
        <v>0</v>
      </c>
      <c r="CO1129">
        <v>0</v>
      </c>
      <c r="CP1129">
        <v>0</v>
      </c>
      <c r="CQ1129">
        <v>0</v>
      </c>
    </row>
    <row r="1130" spans="1:95" hidden="1">
      <c r="A1130" t="s">
        <v>8437</v>
      </c>
      <c r="B1130" t="s">
        <v>904</v>
      </c>
      <c r="C1130" t="s">
        <v>826</v>
      </c>
      <c r="D1130" t="s">
        <v>826</v>
      </c>
      <c r="E1130" t="s">
        <v>719</v>
      </c>
      <c r="F1130" t="s">
        <v>8438</v>
      </c>
      <c r="G1130">
        <v>100</v>
      </c>
      <c r="H1130">
        <v>0.25</v>
      </c>
      <c r="I1130">
        <f t="shared" si="17"/>
        <v>25</v>
      </c>
      <c r="J1130">
        <v>37.668820500000002</v>
      </c>
      <c r="K1130">
        <v>-122.08</v>
      </c>
      <c r="M1130" t="s">
        <v>1466</v>
      </c>
      <c r="O1130" t="s">
        <v>8147</v>
      </c>
      <c r="P1130" t="s">
        <v>214</v>
      </c>
      <c r="R1130" t="s">
        <v>107</v>
      </c>
      <c r="S1130" t="s">
        <v>8439</v>
      </c>
      <c r="U1130" t="s">
        <v>8440</v>
      </c>
      <c r="W1130" t="s">
        <v>8441</v>
      </c>
      <c r="X1130" t="s">
        <v>218</v>
      </c>
      <c r="AC1130" t="s">
        <v>95</v>
      </c>
      <c r="AD1130" t="s">
        <v>8442</v>
      </c>
      <c r="AE1130">
        <v>0</v>
      </c>
      <c r="AH1130" t="s">
        <v>8442</v>
      </c>
      <c r="AL1130" t="s">
        <v>8442</v>
      </c>
      <c r="AQ1130">
        <v>0</v>
      </c>
      <c r="AR1130" t="s">
        <v>8443</v>
      </c>
      <c r="AS1130">
        <v>12393122</v>
      </c>
      <c r="AT1130">
        <v>0</v>
      </c>
      <c r="AU1130" t="s">
        <v>770</v>
      </c>
      <c r="AV1130" t="s">
        <v>771</v>
      </c>
      <c r="AW1130">
        <v>6196060</v>
      </c>
      <c r="AZ1130">
        <v>0</v>
      </c>
      <c r="BC1130">
        <v>0</v>
      </c>
      <c r="BD1130" t="s">
        <v>8444</v>
      </c>
      <c r="BF1130" t="s">
        <v>8445</v>
      </c>
      <c r="BO1130">
        <v>0</v>
      </c>
      <c r="BP1130">
        <v>0</v>
      </c>
      <c r="BQ1130">
        <v>0</v>
      </c>
      <c r="BR1130">
        <v>0</v>
      </c>
      <c r="BS1130">
        <v>0</v>
      </c>
      <c r="BT1130">
        <v>0</v>
      </c>
      <c r="BU1130">
        <v>0</v>
      </c>
      <c r="BV1130">
        <v>0</v>
      </c>
      <c r="BW1130">
        <v>0</v>
      </c>
      <c r="BX1130">
        <v>0</v>
      </c>
      <c r="BY1130">
        <v>0</v>
      </c>
      <c r="BZ1130">
        <v>1</v>
      </c>
      <c r="CA1130">
        <v>1</v>
      </c>
      <c r="CB1130">
        <v>0</v>
      </c>
      <c r="CC1130">
        <v>0</v>
      </c>
      <c r="CD1130">
        <v>0</v>
      </c>
      <c r="CE1130">
        <v>0</v>
      </c>
      <c r="CF1130">
        <v>0</v>
      </c>
      <c r="CG1130">
        <v>0</v>
      </c>
      <c r="CH1130">
        <v>0</v>
      </c>
      <c r="CI1130">
        <v>0</v>
      </c>
      <c r="CJ1130">
        <v>0</v>
      </c>
      <c r="CK1130">
        <v>0</v>
      </c>
      <c r="CL1130">
        <v>0</v>
      </c>
      <c r="CM1130">
        <v>0</v>
      </c>
      <c r="CN1130">
        <v>0</v>
      </c>
      <c r="CO1130">
        <v>0</v>
      </c>
      <c r="CP1130">
        <v>0</v>
      </c>
      <c r="CQ1130">
        <v>0</v>
      </c>
    </row>
    <row r="1131" spans="1:95" hidden="1">
      <c r="A1131" t="s">
        <v>8446</v>
      </c>
      <c r="B1131" t="s">
        <v>999</v>
      </c>
      <c r="C1131" t="s">
        <v>1000</v>
      </c>
      <c r="D1131" t="s">
        <v>1000</v>
      </c>
      <c r="E1131" t="s">
        <v>146</v>
      </c>
      <c r="F1131" t="s">
        <v>8447</v>
      </c>
      <c r="G1131">
        <v>1425</v>
      </c>
      <c r="H1131">
        <v>16</v>
      </c>
      <c r="I1131">
        <f t="shared" si="17"/>
        <v>22800</v>
      </c>
      <c r="J1131">
        <v>42.508645000000001</v>
      </c>
      <c r="K1131">
        <v>-83.41</v>
      </c>
      <c r="M1131" t="s">
        <v>4185</v>
      </c>
      <c r="O1131" t="s">
        <v>8448</v>
      </c>
      <c r="P1131" t="s">
        <v>400</v>
      </c>
      <c r="Q1131">
        <v>48331</v>
      </c>
      <c r="R1131" t="s">
        <v>107</v>
      </c>
      <c r="S1131" t="s">
        <v>8449</v>
      </c>
      <c r="U1131" t="s">
        <v>8450</v>
      </c>
      <c r="X1131" t="s">
        <v>403</v>
      </c>
      <c r="Z1131" t="s">
        <v>92</v>
      </c>
      <c r="AA1131" t="s">
        <v>164</v>
      </c>
      <c r="AC1131" t="s">
        <v>124</v>
      </c>
      <c r="AD1131" t="s">
        <v>1055</v>
      </c>
      <c r="AE1131">
        <v>100</v>
      </c>
      <c r="AQ1131">
        <v>25</v>
      </c>
      <c r="AR1131" t="s">
        <v>4192</v>
      </c>
      <c r="AS1131">
        <v>0</v>
      </c>
      <c r="AT1131">
        <v>0</v>
      </c>
      <c r="AW1131">
        <v>0</v>
      </c>
      <c r="AZ1131">
        <v>0</v>
      </c>
      <c r="BC1131">
        <v>0</v>
      </c>
      <c r="BO1131">
        <v>0</v>
      </c>
      <c r="BP1131">
        <v>0</v>
      </c>
      <c r="BQ1131">
        <v>0</v>
      </c>
      <c r="BR1131">
        <v>0</v>
      </c>
      <c r="BS1131">
        <v>1</v>
      </c>
      <c r="BT1131">
        <v>0</v>
      </c>
      <c r="BU1131">
        <v>1</v>
      </c>
      <c r="BV1131">
        <v>0</v>
      </c>
      <c r="BW1131">
        <v>1</v>
      </c>
      <c r="BX1131">
        <v>0</v>
      </c>
      <c r="BY1131">
        <v>0</v>
      </c>
      <c r="BZ1131">
        <v>0</v>
      </c>
      <c r="CA1131">
        <v>0</v>
      </c>
      <c r="CB1131">
        <v>0</v>
      </c>
      <c r="CC1131">
        <v>0</v>
      </c>
      <c r="CD1131">
        <v>0</v>
      </c>
      <c r="CE1131">
        <v>0</v>
      </c>
      <c r="CF1131">
        <v>0</v>
      </c>
      <c r="CG1131">
        <v>0</v>
      </c>
      <c r="CH1131">
        <v>0</v>
      </c>
      <c r="CI1131">
        <v>0</v>
      </c>
      <c r="CJ1131">
        <v>0</v>
      </c>
      <c r="CK1131">
        <v>0</v>
      </c>
      <c r="CL1131">
        <v>0</v>
      </c>
      <c r="CM1131">
        <v>0</v>
      </c>
      <c r="CN1131">
        <v>0</v>
      </c>
      <c r="CO1131">
        <v>0</v>
      </c>
      <c r="CP1131">
        <v>0</v>
      </c>
      <c r="CQ1131">
        <v>0</v>
      </c>
    </row>
    <row r="1132" spans="1:95" hidden="1">
      <c r="A1132" t="s">
        <v>8451</v>
      </c>
      <c r="B1132" t="s">
        <v>999</v>
      </c>
      <c r="C1132" t="s">
        <v>1000</v>
      </c>
      <c r="D1132" t="s">
        <v>1000</v>
      </c>
      <c r="E1132" t="s">
        <v>146</v>
      </c>
      <c r="F1132" t="s">
        <v>8452</v>
      </c>
      <c r="G1132">
        <v>4425</v>
      </c>
      <c r="H1132">
        <v>12</v>
      </c>
      <c r="I1132">
        <f t="shared" si="17"/>
        <v>53100</v>
      </c>
      <c r="J1132">
        <v>33.0796578</v>
      </c>
      <c r="K1132">
        <v>-96.83</v>
      </c>
      <c r="M1132" t="s">
        <v>4185</v>
      </c>
      <c r="N1132" t="s">
        <v>8453</v>
      </c>
      <c r="O1132" t="s">
        <v>8454</v>
      </c>
      <c r="P1132" t="s">
        <v>416</v>
      </c>
      <c r="Q1132">
        <v>75301</v>
      </c>
      <c r="R1132" t="s">
        <v>107</v>
      </c>
      <c r="S1132" t="s">
        <v>8455</v>
      </c>
      <c r="U1132" t="s">
        <v>808</v>
      </c>
      <c r="X1132" t="s">
        <v>419</v>
      </c>
      <c r="Z1132" t="s">
        <v>92</v>
      </c>
      <c r="AA1132" t="s">
        <v>164</v>
      </c>
      <c r="AC1132" t="s">
        <v>124</v>
      </c>
      <c r="AD1132" t="s">
        <v>8456</v>
      </c>
      <c r="AE1132">
        <v>100</v>
      </c>
      <c r="AH1132" t="s">
        <v>5450</v>
      </c>
      <c r="AQ1132">
        <v>25</v>
      </c>
      <c r="AR1132" t="s">
        <v>4192</v>
      </c>
      <c r="AS1132">
        <v>0</v>
      </c>
      <c r="AT1132">
        <v>0</v>
      </c>
      <c r="AW1132">
        <v>0</v>
      </c>
      <c r="AZ1132">
        <v>0</v>
      </c>
      <c r="BC1132">
        <v>0</v>
      </c>
      <c r="BO1132">
        <v>0</v>
      </c>
      <c r="BP1132">
        <v>0</v>
      </c>
      <c r="BQ1132">
        <v>0</v>
      </c>
      <c r="BR1132">
        <v>0</v>
      </c>
      <c r="BS1132">
        <v>1</v>
      </c>
      <c r="BT1132">
        <v>0</v>
      </c>
      <c r="BU1132">
        <v>1</v>
      </c>
      <c r="BV1132">
        <v>0</v>
      </c>
      <c r="BW1132">
        <v>1</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0</v>
      </c>
      <c r="CP1132">
        <v>0</v>
      </c>
      <c r="CQ1132">
        <v>0</v>
      </c>
    </row>
    <row r="1133" spans="1:95" hidden="1">
      <c r="A1133" t="s">
        <v>8457</v>
      </c>
      <c r="B1133" t="s">
        <v>999</v>
      </c>
      <c r="C1133" t="s">
        <v>1000</v>
      </c>
      <c r="D1133" t="s">
        <v>1000</v>
      </c>
      <c r="E1133" t="s">
        <v>146</v>
      </c>
      <c r="F1133" t="s">
        <v>8458</v>
      </c>
      <c r="G1133">
        <v>1250</v>
      </c>
      <c r="H1133">
        <v>14</v>
      </c>
      <c r="I1133">
        <f t="shared" si="17"/>
        <v>17500</v>
      </c>
      <c r="J1133">
        <v>42.145576599999998</v>
      </c>
      <c r="K1133">
        <v>-87.85</v>
      </c>
      <c r="M1133" t="s">
        <v>3865</v>
      </c>
      <c r="N1133" t="s">
        <v>8459</v>
      </c>
      <c r="O1133" t="s">
        <v>8460</v>
      </c>
      <c r="P1133" t="s">
        <v>435</v>
      </c>
      <c r="Q1133">
        <v>60062</v>
      </c>
      <c r="R1133" t="s">
        <v>107</v>
      </c>
      <c r="S1133" t="s">
        <v>8461</v>
      </c>
      <c r="T1133" t="s">
        <v>8450</v>
      </c>
      <c r="X1133" t="s">
        <v>403</v>
      </c>
      <c r="AA1133" t="s">
        <v>164</v>
      </c>
      <c r="AC1133" t="s">
        <v>124</v>
      </c>
      <c r="AD1133" t="s">
        <v>8462</v>
      </c>
      <c r="AE1133">
        <v>100</v>
      </c>
      <c r="AQ1133">
        <v>25</v>
      </c>
      <c r="AR1133" t="s">
        <v>8463</v>
      </c>
      <c r="AS1133">
        <v>0</v>
      </c>
      <c r="AT1133">
        <v>0</v>
      </c>
      <c r="AW1133">
        <v>0</v>
      </c>
      <c r="AZ1133">
        <v>0</v>
      </c>
      <c r="BC1133">
        <v>0</v>
      </c>
      <c r="BO1133">
        <v>0</v>
      </c>
      <c r="BP1133">
        <v>0</v>
      </c>
      <c r="BQ1133">
        <v>0</v>
      </c>
      <c r="BR1133">
        <v>0</v>
      </c>
      <c r="BS1133">
        <v>1</v>
      </c>
      <c r="BT1133">
        <v>0</v>
      </c>
      <c r="BU1133">
        <v>1</v>
      </c>
      <c r="BV1133">
        <v>0</v>
      </c>
      <c r="BW1133">
        <v>0</v>
      </c>
      <c r="BX1133">
        <v>0</v>
      </c>
      <c r="BY1133">
        <v>0</v>
      </c>
      <c r="BZ1133">
        <v>0</v>
      </c>
      <c r="CA1133">
        <v>0</v>
      </c>
      <c r="CB1133">
        <v>0</v>
      </c>
      <c r="CC1133">
        <v>0</v>
      </c>
      <c r="CD1133">
        <v>0</v>
      </c>
      <c r="CE1133">
        <v>0</v>
      </c>
      <c r="CF1133">
        <v>0</v>
      </c>
      <c r="CG1133">
        <v>0</v>
      </c>
      <c r="CH1133">
        <v>0</v>
      </c>
      <c r="CI1133">
        <v>0</v>
      </c>
      <c r="CJ1133">
        <v>0</v>
      </c>
      <c r="CK1133">
        <v>0</v>
      </c>
      <c r="CL1133">
        <v>0</v>
      </c>
      <c r="CM1133">
        <v>0</v>
      </c>
      <c r="CN1133">
        <v>0</v>
      </c>
      <c r="CO1133">
        <v>0</v>
      </c>
      <c r="CP1133">
        <v>0</v>
      </c>
      <c r="CQ1133">
        <v>0</v>
      </c>
    </row>
    <row r="1134" spans="1:95" hidden="1">
      <c r="A1134" t="s">
        <v>8464</v>
      </c>
      <c r="B1134" t="s">
        <v>904</v>
      </c>
      <c r="C1134" t="s">
        <v>826</v>
      </c>
      <c r="D1134" t="s">
        <v>826</v>
      </c>
      <c r="E1134" t="s">
        <v>146</v>
      </c>
      <c r="F1134" t="s">
        <v>8465</v>
      </c>
      <c r="G1134">
        <v>32000</v>
      </c>
      <c r="H1134">
        <v>0.25</v>
      </c>
      <c r="I1134">
        <f t="shared" si="17"/>
        <v>8000</v>
      </c>
      <c r="J1134">
        <v>39.002039000000003</v>
      </c>
      <c r="K1134">
        <v>-79.89</v>
      </c>
      <c r="M1134" t="s">
        <v>8466</v>
      </c>
      <c r="O1134" t="s">
        <v>8467</v>
      </c>
      <c r="P1134" t="s">
        <v>5900</v>
      </c>
      <c r="R1134" t="s">
        <v>107</v>
      </c>
      <c r="S1134" t="s">
        <v>8468</v>
      </c>
      <c r="U1134" t="s">
        <v>8234</v>
      </c>
      <c r="X1134" t="s">
        <v>376</v>
      </c>
      <c r="AA1134" t="s">
        <v>93</v>
      </c>
      <c r="AB1134" t="s">
        <v>996</v>
      </c>
      <c r="AC1134" t="s">
        <v>95</v>
      </c>
      <c r="AD1134" t="s">
        <v>8469</v>
      </c>
      <c r="AE1134">
        <v>0</v>
      </c>
      <c r="AH1134" t="s">
        <v>6509</v>
      </c>
      <c r="AI1134" t="s">
        <v>8470</v>
      </c>
      <c r="AL1134" t="s">
        <v>3862</v>
      </c>
      <c r="AQ1134">
        <v>0</v>
      </c>
      <c r="AR1134" t="s">
        <v>8471</v>
      </c>
      <c r="AS1134">
        <v>0</v>
      </c>
      <c r="AT1134">
        <v>0</v>
      </c>
      <c r="AW1134">
        <v>0</v>
      </c>
      <c r="AZ1134">
        <v>0</v>
      </c>
      <c r="BC1134">
        <v>0</v>
      </c>
      <c r="BO1134">
        <v>0</v>
      </c>
      <c r="BP1134">
        <v>0</v>
      </c>
      <c r="BQ1134">
        <v>0</v>
      </c>
      <c r="BR1134">
        <v>0</v>
      </c>
      <c r="BS1134">
        <v>0</v>
      </c>
      <c r="BT1134">
        <v>0</v>
      </c>
      <c r="BU1134">
        <v>0</v>
      </c>
      <c r="BV1134">
        <v>0</v>
      </c>
      <c r="BW1134">
        <v>0</v>
      </c>
      <c r="BX1134">
        <v>0</v>
      </c>
      <c r="BY1134">
        <v>1</v>
      </c>
      <c r="BZ1134">
        <v>0</v>
      </c>
      <c r="CA1134">
        <v>0</v>
      </c>
      <c r="CB1134">
        <v>0</v>
      </c>
      <c r="CC1134">
        <v>0</v>
      </c>
      <c r="CD1134">
        <v>0</v>
      </c>
      <c r="CE1134">
        <v>0</v>
      </c>
      <c r="CF1134">
        <v>1</v>
      </c>
      <c r="CG1134">
        <v>0</v>
      </c>
      <c r="CH1134">
        <v>0</v>
      </c>
      <c r="CI1134">
        <v>0</v>
      </c>
      <c r="CJ1134">
        <v>0</v>
      </c>
      <c r="CK1134">
        <v>0</v>
      </c>
      <c r="CL1134">
        <v>0</v>
      </c>
      <c r="CM1134">
        <v>0</v>
      </c>
      <c r="CN1134">
        <v>0</v>
      </c>
      <c r="CO1134">
        <v>0</v>
      </c>
      <c r="CP1134">
        <v>0</v>
      </c>
      <c r="CQ1134">
        <v>0</v>
      </c>
    </row>
    <row r="1135" spans="1:95" hidden="1">
      <c r="A1135" t="s">
        <v>8472</v>
      </c>
      <c r="B1135" t="s">
        <v>904</v>
      </c>
      <c r="C1135" t="s">
        <v>905</v>
      </c>
      <c r="D1135" t="s">
        <v>2356</v>
      </c>
      <c r="E1135" t="s">
        <v>146</v>
      </c>
      <c r="F1135" t="s">
        <v>8473</v>
      </c>
      <c r="G1135">
        <v>4500</v>
      </c>
      <c r="H1135">
        <v>2.33</v>
      </c>
      <c r="I1135">
        <f t="shared" si="17"/>
        <v>10485</v>
      </c>
      <c r="J1135">
        <v>41.054513</v>
      </c>
      <c r="K1135">
        <v>140.35</v>
      </c>
      <c r="M1135" t="s">
        <v>1333</v>
      </c>
      <c r="O1135" t="s">
        <v>8474</v>
      </c>
      <c r="P1135" t="s">
        <v>7966</v>
      </c>
      <c r="R1135" t="s">
        <v>724</v>
      </c>
      <c r="S1135" t="s">
        <v>8475</v>
      </c>
      <c r="U1135" t="s">
        <v>8476</v>
      </c>
      <c r="X1135" t="s">
        <v>1007</v>
      </c>
      <c r="AB1135" t="s">
        <v>8477</v>
      </c>
      <c r="AC1135" t="s">
        <v>95</v>
      </c>
      <c r="AD1135" t="s">
        <v>8478</v>
      </c>
      <c r="AE1135">
        <v>0</v>
      </c>
      <c r="AH1135" t="s">
        <v>7487</v>
      </c>
      <c r="AL1135" t="s">
        <v>8479</v>
      </c>
      <c r="AQ1135">
        <v>17</v>
      </c>
      <c r="AS1135">
        <v>0</v>
      </c>
      <c r="AT1135">
        <v>0</v>
      </c>
      <c r="AW1135">
        <v>0</v>
      </c>
      <c r="AZ1135">
        <v>0</v>
      </c>
      <c r="BC1135">
        <v>0</v>
      </c>
      <c r="BO1135">
        <v>0</v>
      </c>
      <c r="BP1135">
        <v>0</v>
      </c>
      <c r="BQ1135">
        <v>0</v>
      </c>
      <c r="BR1135">
        <v>0</v>
      </c>
      <c r="BS1135">
        <v>0</v>
      </c>
      <c r="BT1135">
        <v>0</v>
      </c>
      <c r="BU1135">
        <v>0</v>
      </c>
      <c r="BV1135">
        <v>0</v>
      </c>
      <c r="BW1135">
        <v>0</v>
      </c>
      <c r="BX1135">
        <v>0</v>
      </c>
      <c r="BY1135">
        <v>0</v>
      </c>
      <c r="BZ1135">
        <v>0</v>
      </c>
      <c r="CA1135">
        <v>0</v>
      </c>
      <c r="CB1135">
        <v>0</v>
      </c>
      <c r="CC1135">
        <v>0</v>
      </c>
      <c r="CD1135">
        <v>0</v>
      </c>
      <c r="CE1135">
        <v>0</v>
      </c>
      <c r="CF1135">
        <v>0</v>
      </c>
      <c r="CG1135">
        <v>1</v>
      </c>
      <c r="CH1135">
        <v>0</v>
      </c>
      <c r="CI1135">
        <v>0</v>
      </c>
      <c r="CJ1135">
        <v>0</v>
      </c>
      <c r="CK1135">
        <v>0</v>
      </c>
      <c r="CL1135">
        <v>0</v>
      </c>
      <c r="CM1135">
        <v>0</v>
      </c>
      <c r="CN1135">
        <v>0</v>
      </c>
      <c r="CO1135">
        <v>0</v>
      </c>
      <c r="CP1135">
        <v>0</v>
      </c>
      <c r="CQ1135">
        <v>0</v>
      </c>
    </row>
    <row r="1136" spans="1:95" hidden="1">
      <c r="A1136" t="s">
        <v>8480</v>
      </c>
      <c r="B1136" t="s">
        <v>904</v>
      </c>
      <c r="C1136" t="s">
        <v>826</v>
      </c>
      <c r="D1136" t="s">
        <v>826</v>
      </c>
      <c r="E1136" t="s">
        <v>146</v>
      </c>
      <c r="F1136" t="s">
        <v>8481</v>
      </c>
      <c r="G1136">
        <v>800</v>
      </c>
      <c r="H1136">
        <v>0.25</v>
      </c>
      <c r="I1136">
        <f t="shared" si="17"/>
        <v>200</v>
      </c>
      <c r="J1136">
        <v>33.558870599999999</v>
      </c>
      <c r="K1136">
        <v>126.81</v>
      </c>
      <c r="M1136" t="s">
        <v>1920</v>
      </c>
      <c r="N1136" t="s">
        <v>8482</v>
      </c>
      <c r="O1136" t="s">
        <v>8483</v>
      </c>
      <c r="P1136" t="s">
        <v>5158</v>
      </c>
      <c r="R1136" t="s">
        <v>1364</v>
      </c>
      <c r="S1136" t="s">
        <v>8484</v>
      </c>
      <c r="U1136" t="s">
        <v>8485</v>
      </c>
      <c r="X1136" t="s">
        <v>1007</v>
      </c>
      <c r="Y1136" t="s">
        <v>1854</v>
      </c>
      <c r="Z1136" t="s">
        <v>599</v>
      </c>
      <c r="AC1136" t="s">
        <v>112</v>
      </c>
      <c r="AD1136" t="s">
        <v>1854</v>
      </c>
      <c r="AE1136">
        <v>0</v>
      </c>
      <c r="AH1136" t="s">
        <v>1480</v>
      </c>
      <c r="AI1136" t="s">
        <v>5782</v>
      </c>
      <c r="AJ1136" t="s">
        <v>1854</v>
      </c>
      <c r="AQ1136">
        <v>0</v>
      </c>
      <c r="AS1136">
        <v>0</v>
      </c>
      <c r="AT1136">
        <v>0</v>
      </c>
      <c r="AW1136">
        <v>0</v>
      </c>
      <c r="AZ1136">
        <v>0</v>
      </c>
      <c r="BC1136">
        <v>0</v>
      </c>
      <c r="BO1136">
        <v>0</v>
      </c>
      <c r="BP1136">
        <v>0</v>
      </c>
      <c r="BQ1136">
        <v>0</v>
      </c>
      <c r="BR1136">
        <v>0</v>
      </c>
      <c r="BS1136">
        <v>0</v>
      </c>
      <c r="BT1136">
        <v>0</v>
      </c>
      <c r="BU1136">
        <v>0</v>
      </c>
      <c r="BV1136">
        <v>0</v>
      </c>
      <c r="BW1136">
        <v>0</v>
      </c>
      <c r="BX1136">
        <v>0</v>
      </c>
      <c r="BY1136">
        <v>0</v>
      </c>
      <c r="BZ1136">
        <v>0</v>
      </c>
      <c r="CA1136">
        <v>0</v>
      </c>
      <c r="CB1136">
        <v>0</v>
      </c>
      <c r="CC1136">
        <v>0</v>
      </c>
      <c r="CD1136">
        <v>0</v>
      </c>
      <c r="CE1136">
        <v>1</v>
      </c>
      <c r="CF1136">
        <v>0</v>
      </c>
      <c r="CG1136">
        <v>1</v>
      </c>
      <c r="CH1136">
        <v>0</v>
      </c>
      <c r="CI1136">
        <v>0</v>
      </c>
      <c r="CJ1136">
        <v>0</v>
      </c>
      <c r="CK1136">
        <v>0</v>
      </c>
      <c r="CL1136">
        <v>0</v>
      </c>
      <c r="CM1136">
        <v>0</v>
      </c>
      <c r="CN1136">
        <v>0</v>
      </c>
      <c r="CO1136">
        <v>0</v>
      </c>
      <c r="CP1136">
        <v>0</v>
      </c>
      <c r="CQ1136">
        <v>0</v>
      </c>
    </row>
    <row r="1137" spans="1:95" hidden="1">
      <c r="A1137" t="s">
        <v>8486</v>
      </c>
      <c r="B1137" t="s">
        <v>904</v>
      </c>
      <c r="C1137" t="s">
        <v>826</v>
      </c>
      <c r="D1137" t="s">
        <v>826</v>
      </c>
      <c r="E1137" t="s">
        <v>146</v>
      </c>
      <c r="F1137" t="s">
        <v>8487</v>
      </c>
      <c r="G1137">
        <v>40</v>
      </c>
      <c r="H1137">
        <v>0.75</v>
      </c>
      <c r="I1137">
        <f t="shared" si="17"/>
        <v>30</v>
      </c>
      <c r="J1137">
        <v>33.521306799999998</v>
      </c>
      <c r="K1137">
        <v>126.85</v>
      </c>
      <c r="M1137" t="s">
        <v>1970</v>
      </c>
      <c r="N1137" t="s">
        <v>8488</v>
      </c>
      <c r="O1137" t="s">
        <v>8483</v>
      </c>
      <c r="P1137" t="s">
        <v>5158</v>
      </c>
      <c r="R1137" t="s">
        <v>1364</v>
      </c>
      <c r="S1137" t="s">
        <v>8484</v>
      </c>
      <c r="U1137" t="s">
        <v>8485</v>
      </c>
      <c r="X1137" t="s">
        <v>1007</v>
      </c>
      <c r="Y1137" t="s">
        <v>1854</v>
      </c>
      <c r="Z1137" t="s">
        <v>599</v>
      </c>
      <c r="AB1137" t="s">
        <v>1820</v>
      </c>
      <c r="AC1137" t="s">
        <v>124</v>
      </c>
      <c r="AD1137" t="s">
        <v>8489</v>
      </c>
      <c r="AE1137">
        <v>0</v>
      </c>
      <c r="AH1137" t="s">
        <v>1480</v>
      </c>
      <c r="AI1137" t="s">
        <v>5782</v>
      </c>
      <c r="AJ1137" t="s">
        <v>5782</v>
      </c>
      <c r="AQ1137">
        <v>0</v>
      </c>
      <c r="AS1137">
        <v>0</v>
      </c>
      <c r="AT1137">
        <v>0</v>
      </c>
      <c r="AW1137">
        <v>0</v>
      </c>
      <c r="AZ1137">
        <v>0</v>
      </c>
      <c r="BC1137">
        <v>0</v>
      </c>
      <c r="BO1137">
        <v>0</v>
      </c>
      <c r="BP1137">
        <v>0</v>
      </c>
      <c r="BQ1137">
        <v>0</v>
      </c>
      <c r="BR1137">
        <v>0</v>
      </c>
      <c r="BS1137">
        <v>0</v>
      </c>
      <c r="BT1137">
        <v>1</v>
      </c>
      <c r="BU1137">
        <v>0</v>
      </c>
      <c r="BV1137">
        <v>0</v>
      </c>
      <c r="BW1137">
        <v>0</v>
      </c>
      <c r="BX1137">
        <v>0</v>
      </c>
      <c r="BY1137">
        <v>0</v>
      </c>
      <c r="BZ1137">
        <v>0</v>
      </c>
      <c r="CA1137">
        <v>0</v>
      </c>
      <c r="CB1137">
        <v>0</v>
      </c>
      <c r="CC1137">
        <v>0</v>
      </c>
      <c r="CD1137">
        <v>0</v>
      </c>
      <c r="CE1137">
        <v>1</v>
      </c>
      <c r="CF1137">
        <v>0</v>
      </c>
      <c r="CG1137">
        <v>1</v>
      </c>
      <c r="CH1137">
        <v>0</v>
      </c>
      <c r="CI1137">
        <v>0</v>
      </c>
      <c r="CJ1137">
        <v>0</v>
      </c>
      <c r="CK1137">
        <v>0</v>
      </c>
      <c r="CL1137">
        <v>0</v>
      </c>
      <c r="CM1137">
        <v>0</v>
      </c>
      <c r="CN1137">
        <v>0</v>
      </c>
      <c r="CO1137">
        <v>0</v>
      </c>
      <c r="CP1137">
        <v>0</v>
      </c>
      <c r="CQ1137">
        <v>0</v>
      </c>
    </row>
    <row r="1138" spans="1:95" hidden="1">
      <c r="A1138" t="s">
        <v>8490</v>
      </c>
      <c r="B1138" t="s">
        <v>904</v>
      </c>
      <c r="C1138" t="s">
        <v>826</v>
      </c>
      <c r="D1138" t="s">
        <v>826</v>
      </c>
      <c r="E1138" t="s">
        <v>146</v>
      </c>
      <c r="F1138" t="s">
        <v>8491</v>
      </c>
      <c r="G1138">
        <v>4000</v>
      </c>
      <c r="H1138">
        <v>2</v>
      </c>
      <c r="I1138">
        <f t="shared" si="17"/>
        <v>8000</v>
      </c>
      <c r="J1138">
        <v>33.532445000000003</v>
      </c>
      <c r="K1138">
        <v>126.68</v>
      </c>
      <c r="M1138" t="s">
        <v>8492</v>
      </c>
      <c r="N1138" t="s">
        <v>8493</v>
      </c>
      <c r="O1138" t="s">
        <v>8483</v>
      </c>
      <c r="P1138" t="s">
        <v>5158</v>
      </c>
      <c r="R1138" t="s">
        <v>1364</v>
      </c>
      <c r="S1138" t="s">
        <v>8494</v>
      </c>
      <c r="T1138" t="s">
        <v>8495</v>
      </c>
      <c r="U1138" t="s">
        <v>4519</v>
      </c>
      <c r="V1138" t="s">
        <v>501</v>
      </c>
      <c r="X1138" t="s">
        <v>1007</v>
      </c>
      <c r="Y1138" t="s">
        <v>1854</v>
      </c>
      <c r="Z1138" t="s">
        <v>599</v>
      </c>
      <c r="AC1138" t="s">
        <v>112</v>
      </c>
      <c r="AD1138" t="s">
        <v>1854</v>
      </c>
      <c r="AE1138">
        <v>0</v>
      </c>
      <c r="AH1138" t="s">
        <v>1480</v>
      </c>
      <c r="AI1138" t="s">
        <v>5782</v>
      </c>
      <c r="AJ1138" t="s">
        <v>8496</v>
      </c>
      <c r="AQ1138">
        <v>0</v>
      </c>
      <c r="AR1138" t="s">
        <v>8497</v>
      </c>
      <c r="AS1138">
        <v>0</v>
      </c>
      <c r="AT1138">
        <v>0</v>
      </c>
      <c r="AW1138">
        <v>0</v>
      </c>
      <c r="AZ1138">
        <v>0</v>
      </c>
      <c r="BC1138">
        <v>0</v>
      </c>
      <c r="BO1138">
        <v>1</v>
      </c>
      <c r="BP1138">
        <v>0</v>
      </c>
      <c r="BQ1138">
        <v>0</v>
      </c>
      <c r="BR1138">
        <v>0</v>
      </c>
      <c r="BS1138">
        <v>0</v>
      </c>
      <c r="BT1138">
        <v>0</v>
      </c>
      <c r="BU1138">
        <v>1</v>
      </c>
      <c r="BV1138">
        <v>0</v>
      </c>
      <c r="BW1138">
        <v>0</v>
      </c>
      <c r="BX1138">
        <v>0</v>
      </c>
      <c r="BY1138">
        <v>1</v>
      </c>
      <c r="BZ1138">
        <v>0</v>
      </c>
      <c r="CA1138">
        <v>0</v>
      </c>
      <c r="CB1138">
        <v>0</v>
      </c>
      <c r="CC1138">
        <v>0</v>
      </c>
      <c r="CD1138">
        <v>0</v>
      </c>
      <c r="CE1138">
        <v>0</v>
      </c>
      <c r="CF1138">
        <v>1</v>
      </c>
      <c r="CG1138">
        <v>1</v>
      </c>
      <c r="CH1138">
        <v>0</v>
      </c>
      <c r="CI1138">
        <v>0</v>
      </c>
      <c r="CJ1138">
        <v>0</v>
      </c>
      <c r="CK1138">
        <v>0</v>
      </c>
      <c r="CL1138">
        <v>0</v>
      </c>
      <c r="CM1138">
        <v>0</v>
      </c>
      <c r="CN1138">
        <v>0</v>
      </c>
      <c r="CO1138">
        <v>0</v>
      </c>
      <c r="CP1138">
        <v>0</v>
      </c>
      <c r="CQ1138">
        <v>1</v>
      </c>
    </row>
    <row r="1139" spans="1:95" hidden="1">
      <c r="A1139" t="s">
        <v>8498</v>
      </c>
      <c r="B1139" t="s">
        <v>904</v>
      </c>
      <c r="C1139" t="s">
        <v>826</v>
      </c>
      <c r="D1139" t="s">
        <v>826</v>
      </c>
      <c r="E1139" t="s">
        <v>146</v>
      </c>
      <c r="F1139" t="s">
        <v>8499</v>
      </c>
      <c r="G1139">
        <v>1000</v>
      </c>
      <c r="H1139">
        <v>1</v>
      </c>
      <c r="I1139">
        <f t="shared" si="17"/>
        <v>1000</v>
      </c>
      <c r="J1139">
        <v>37.237359099999999</v>
      </c>
      <c r="K1139">
        <v>127.11</v>
      </c>
      <c r="M1139" t="s">
        <v>3865</v>
      </c>
      <c r="N1139" t="s">
        <v>8500</v>
      </c>
      <c r="O1139" t="s">
        <v>8501</v>
      </c>
      <c r="P1139" t="s">
        <v>526</v>
      </c>
      <c r="R1139" t="s">
        <v>1364</v>
      </c>
      <c r="S1139" t="s">
        <v>8502</v>
      </c>
      <c r="T1139" t="s">
        <v>8485</v>
      </c>
      <c r="X1139" t="s">
        <v>1007</v>
      </c>
      <c r="Y1139" t="s">
        <v>1854</v>
      </c>
      <c r="Z1139" t="s">
        <v>123</v>
      </c>
      <c r="AC1139" t="s">
        <v>124</v>
      </c>
      <c r="AD1139" t="s">
        <v>1480</v>
      </c>
      <c r="AE1139">
        <v>0</v>
      </c>
      <c r="AH1139" t="s">
        <v>1480</v>
      </c>
      <c r="AI1139" t="s">
        <v>5782</v>
      </c>
      <c r="AJ1139" t="s">
        <v>5782</v>
      </c>
      <c r="AQ1139">
        <v>0</v>
      </c>
      <c r="AS1139">
        <v>0</v>
      </c>
      <c r="AT1139">
        <v>0</v>
      </c>
      <c r="AW1139">
        <v>0</v>
      </c>
      <c r="AZ1139">
        <v>0</v>
      </c>
      <c r="BC1139">
        <v>0</v>
      </c>
      <c r="BO1139">
        <v>0</v>
      </c>
      <c r="BP1139">
        <v>0</v>
      </c>
      <c r="BQ1139">
        <v>0</v>
      </c>
      <c r="BR1139">
        <v>0</v>
      </c>
      <c r="BS1139">
        <v>1</v>
      </c>
      <c r="BT1139">
        <v>0</v>
      </c>
      <c r="BU1139">
        <v>1</v>
      </c>
      <c r="BV1139">
        <v>0</v>
      </c>
      <c r="BW1139">
        <v>0</v>
      </c>
      <c r="BX1139">
        <v>0</v>
      </c>
      <c r="BY1139">
        <v>0</v>
      </c>
      <c r="BZ1139">
        <v>0</v>
      </c>
      <c r="CA1139">
        <v>0</v>
      </c>
      <c r="CB1139">
        <v>0</v>
      </c>
      <c r="CC1139">
        <v>0</v>
      </c>
      <c r="CD1139">
        <v>0</v>
      </c>
      <c r="CE1139">
        <v>0</v>
      </c>
      <c r="CF1139">
        <v>0</v>
      </c>
      <c r="CG1139">
        <v>0</v>
      </c>
      <c r="CH1139">
        <v>0</v>
      </c>
      <c r="CI1139">
        <v>0</v>
      </c>
      <c r="CJ1139">
        <v>0</v>
      </c>
      <c r="CK1139">
        <v>0</v>
      </c>
      <c r="CL1139">
        <v>0</v>
      </c>
      <c r="CM1139">
        <v>0</v>
      </c>
      <c r="CN1139">
        <v>0</v>
      </c>
      <c r="CO1139">
        <v>0</v>
      </c>
      <c r="CP1139">
        <v>0</v>
      </c>
      <c r="CQ1139">
        <v>0</v>
      </c>
    </row>
    <row r="1140" spans="1:95" hidden="1">
      <c r="A1140" t="s">
        <v>8503</v>
      </c>
      <c r="B1140" t="s">
        <v>904</v>
      </c>
      <c r="C1140" t="s">
        <v>826</v>
      </c>
      <c r="D1140" t="s">
        <v>1538</v>
      </c>
      <c r="E1140" t="s">
        <v>146</v>
      </c>
      <c r="F1140" t="s">
        <v>8504</v>
      </c>
      <c r="G1140">
        <v>3000</v>
      </c>
      <c r="H1140">
        <v>4</v>
      </c>
      <c r="I1140">
        <f t="shared" si="17"/>
        <v>12000</v>
      </c>
      <c r="J1140">
        <v>22.543099000000002</v>
      </c>
      <c r="K1140">
        <v>114.06</v>
      </c>
      <c r="M1140" t="s">
        <v>3494</v>
      </c>
      <c r="O1140" t="s">
        <v>8505</v>
      </c>
      <c r="P1140" t="s">
        <v>2661</v>
      </c>
      <c r="R1140" t="s">
        <v>137</v>
      </c>
      <c r="S1140" t="s">
        <v>8506</v>
      </c>
      <c r="U1140" t="s">
        <v>7234</v>
      </c>
      <c r="V1140" t="s">
        <v>4607</v>
      </c>
      <c r="X1140" t="s">
        <v>1007</v>
      </c>
      <c r="Y1140" t="s">
        <v>7422</v>
      </c>
      <c r="Z1140" t="s">
        <v>123</v>
      </c>
      <c r="AC1140" t="s">
        <v>112</v>
      </c>
      <c r="AD1140" t="s">
        <v>7422</v>
      </c>
      <c r="AE1140">
        <v>0</v>
      </c>
      <c r="AH1140" t="s">
        <v>1545</v>
      </c>
      <c r="AJ1140" t="s">
        <v>7424</v>
      </c>
      <c r="AQ1140">
        <v>25</v>
      </c>
      <c r="AS1140">
        <v>0</v>
      </c>
      <c r="AT1140">
        <v>0</v>
      </c>
      <c r="AW1140">
        <v>0</v>
      </c>
      <c r="AZ1140">
        <v>0</v>
      </c>
      <c r="BC1140">
        <v>0</v>
      </c>
      <c r="BO1140">
        <v>0</v>
      </c>
      <c r="BP1140">
        <v>0</v>
      </c>
      <c r="BQ1140">
        <v>0</v>
      </c>
      <c r="BR1140">
        <v>0</v>
      </c>
      <c r="BS1140">
        <v>0</v>
      </c>
      <c r="BT1140">
        <v>0</v>
      </c>
      <c r="BU1140">
        <v>1</v>
      </c>
      <c r="BV1140">
        <v>1</v>
      </c>
      <c r="BW1140">
        <v>0</v>
      </c>
      <c r="BX1140">
        <v>0</v>
      </c>
      <c r="BY1140">
        <v>1</v>
      </c>
      <c r="BZ1140">
        <v>0</v>
      </c>
      <c r="CA1140">
        <v>0</v>
      </c>
      <c r="CB1140">
        <v>0</v>
      </c>
      <c r="CC1140">
        <v>0</v>
      </c>
      <c r="CD1140">
        <v>0</v>
      </c>
      <c r="CE1140">
        <v>0</v>
      </c>
      <c r="CF1140">
        <v>0</v>
      </c>
      <c r="CG1140">
        <v>0</v>
      </c>
      <c r="CH1140">
        <v>0</v>
      </c>
      <c r="CI1140">
        <v>0</v>
      </c>
      <c r="CJ1140">
        <v>0</v>
      </c>
      <c r="CK1140">
        <v>0</v>
      </c>
      <c r="CL1140">
        <v>0</v>
      </c>
      <c r="CM1140">
        <v>0</v>
      </c>
      <c r="CN1140">
        <v>0</v>
      </c>
      <c r="CO1140">
        <v>0</v>
      </c>
      <c r="CP1140">
        <v>0</v>
      </c>
      <c r="CQ1140">
        <v>1</v>
      </c>
    </row>
    <row r="1141" spans="1:95" hidden="1">
      <c r="A1141" t="s">
        <v>8507</v>
      </c>
      <c r="B1141" t="s">
        <v>904</v>
      </c>
      <c r="C1141" t="s">
        <v>1022</v>
      </c>
      <c r="D1141" t="s">
        <v>1349</v>
      </c>
      <c r="E1141" t="s">
        <v>146</v>
      </c>
      <c r="F1141" t="s">
        <v>8508</v>
      </c>
      <c r="G1141">
        <v>1200</v>
      </c>
      <c r="H1141">
        <v>6</v>
      </c>
      <c r="I1141">
        <f t="shared" si="17"/>
        <v>7200</v>
      </c>
      <c r="J1141">
        <v>38.349819500000002</v>
      </c>
      <c r="K1141">
        <v>-81.63</v>
      </c>
      <c r="M1141" t="s">
        <v>8509</v>
      </c>
      <c r="N1141" t="s">
        <v>8510</v>
      </c>
      <c r="O1141" t="s">
        <v>8511</v>
      </c>
      <c r="P1141" t="s">
        <v>5900</v>
      </c>
      <c r="R1141" t="s">
        <v>107</v>
      </c>
      <c r="S1141" t="s">
        <v>8512</v>
      </c>
      <c r="T1141" t="s">
        <v>2552</v>
      </c>
      <c r="U1141" t="s">
        <v>8513</v>
      </c>
      <c r="X1141" t="s">
        <v>376</v>
      </c>
      <c r="Y1141" t="s">
        <v>8425</v>
      </c>
      <c r="Z1141" t="s">
        <v>92</v>
      </c>
      <c r="AA1141" t="s">
        <v>518</v>
      </c>
      <c r="AC1141" t="s">
        <v>95</v>
      </c>
      <c r="AD1141" t="s">
        <v>4265</v>
      </c>
      <c r="AE1141">
        <v>100</v>
      </c>
      <c r="AH1141" t="s">
        <v>1967</v>
      </c>
      <c r="AI1141" t="s">
        <v>5389</v>
      </c>
      <c r="AJ1141" t="s">
        <v>5389</v>
      </c>
      <c r="AK1141" t="s">
        <v>4265</v>
      </c>
      <c r="AL1141" t="s">
        <v>4265</v>
      </c>
      <c r="AM1141" t="s">
        <v>4265</v>
      </c>
      <c r="AQ1141">
        <v>0</v>
      </c>
      <c r="AS1141">
        <v>0</v>
      </c>
      <c r="AT1141">
        <v>0</v>
      </c>
      <c r="AU1141" t="s">
        <v>705</v>
      </c>
      <c r="AV1141" t="s">
        <v>8514</v>
      </c>
      <c r="AW1141">
        <v>0</v>
      </c>
      <c r="AZ1141">
        <v>0</v>
      </c>
      <c r="BC1141">
        <v>0</v>
      </c>
      <c r="BO1141">
        <v>0</v>
      </c>
      <c r="BP1141">
        <v>0</v>
      </c>
      <c r="BQ1141">
        <v>0</v>
      </c>
      <c r="BR1141">
        <v>0</v>
      </c>
      <c r="BS1141">
        <v>0</v>
      </c>
      <c r="BT1141">
        <v>0</v>
      </c>
      <c r="BU1141">
        <v>1</v>
      </c>
      <c r="BV1141">
        <v>0</v>
      </c>
      <c r="BW1141">
        <v>0</v>
      </c>
      <c r="BX1141">
        <v>0</v>
      </c>
      <c r="BY1141">
        <v>0</v>
      </c>
      <c r="BZ1141">
        <v>0</v>
      </c>
      <c r="CA1141">
        <v>0</v>
      </c>
      <c r="CB1141">
        <v>0</v>
      </c>
      <c r="CC1141">
        <v>0</v>
      </c>
      <c r="CD1141">
        <v>0</v>
      </c>
      <c r="CE1141">
        <v>0</v>
      </c>
      <c r="CF1141">
        <v>0</v>
      </c>
      <c r="CG1141">
        <v>0</v>
      </c>
      <c r="CH1141">
        <v>0</v>
      </c>
      <c r="CI1141">
        <v>0</v>
      </c>
      <c r="CJ1141">
        <v>0</v>
      </c>
      <c r="CK1141">
        <v>0</v>
      </c>
      <c r="CL1141">
        <v>0</v>
      </c>
      <c r="CM1141">
        <v>0</v>
      </c>
      <c r="CN1141">
        <v>0</v>
      </c>
      <c r="CO1141">
        <v>1</v>
      </c>
      <c r="CP1141">
        <v>0</v>
      </c>
      <c r="CQ1141">
        <v>0</v>
      </c>
    </row>
    <row r="1142" spans="1:95" hidden="1">
      <c r="A1142" t="s">
        <v>8515</v>
      </c>
      <c r="B1142" t="s">
        <v>904</v>
      </c>
      <c r="C1142" t="s">
        <v>1022</v>
      </c>
      <c r="D1142" t="s">
        <v>1349</v>
      </c>
      <c r="E1142" t="s">
        <v>146</v>
      </c>
      <c r="F1142" t="s">
        <v>8516</v>
      </c>
      <c r="G1142">
        <v>2000</v>
      </c>
      <c r="H1142">
        <v>7</v>
      </c>
      <c r="I1142">
        <f t="shared" si="17"/>
        <v>14000</v>
      </c>
      <c r="J1142">
        <v>38.356577299999998</v>
      </c>
      <c r="K1142">
        <v>-121.99</v>
      </c>
      <c r="M1142" t="s">
        <v>8517</v>
      </c>
      <c r="O1142" t="s">
        <v>8518</v>
      </c>
      <c r="P1142" t="s">
        <v>214</v>
      </c>
      <c r="R1142" t="s">
        <v>107</v>
      </c>
      <c r="S1142" t="s">
        <v>8519</v>
      </c>
      <c r="U1142" t="s">
        <v>7135</v>
      </c>
      <c r="X1142" t="s">
        <v>218</v>
      </c>
      <c r="Y1142" t="s">
        <v>219</v>
      </c>
      <c r="Z1142" t="s">
        <v>92</v>
      </c>
      <c r="AA1142" t="s">
        <v>518</v>
      </c>
      <c r="AC1142" t="s">
        <v>112</v>
      </c>
      <c r="AD1142" t="s">
        <v>757</v>
      </c>
      <c r="AE1142">
        <v>100</v>
      </c>
      <c r="AH1142" t="s">
        <v>1967</v>
      </c>
      <c r="AI1142" t="s">
        <v>5389</v>
      </c>
      <c r="AJ1142" t="s">
        <v>5389</v>
      </c>
      <c r="AL1142" t="s">
        <v>757</v>
      </c>
      <c r="AQ1142">
        <v>15</v>
      </c>
      <c r="AR1142" t="s">
        <v>750</v>
      </c>
      <c r="AS1142">
        <v>0</v>
      </c>
      <c r="AT1142">
        <v>0</v>
      </c>
      <c r="AU1142" t="s">
        <v>492</v>
      </c>
      <c r="AV1142" t="s">
        <v>759</v>
      </c>
      <c r="AW1142">
        <v>2800000</v>
      </c>
      <c r="AX1142" t="s">
        <v>1133</v>
      </c>
      <c r="AY1142" t="s">
        <v>219</v>
      </c>
      <c r="AZ1142">
        <v>8000000</v>
      </c>
      <c r="BC1142">
        <v>0</v>
      </c>
      <c r="BO1142">
        <v>0</v>
      </c>
      <c r="BP1142">
        <v>0</v>
      </c>
      <c r="BQ1142">
        <v>0</v>
      </c>
      <c r="BR1142">
        <v>0</v>
      </c>
      <c r="BS1142">
        <v>0</v>
      </c>
      <c r="BT1142">
        <v>0</v>
      </c>
      <c r="BU1142">
        <v>1</v>
      </c>
      <c r="BV1142">
        <v>0</v>
      </c>
      <c r="BW1142">
        <v>0</v>
      </c>
      <c r="BX1142">
        <v>1</v>
      </c>
      <c r="BY1142">
        <v>1</v>
      </c>
      <c r="BZ1142">
        <v>0</v>
      </c>
      <c r="CA1142">
        <v>0</v>
      </c>
      <c r="CB1142">
        <v>1</v>
      </c>
      <c r="CC1142">
        <v>0</v>
      </c>
      <c r="CD1142">
        <v>0</v>
      </c>
      <c r="CE1142">
        <v>0</v>
      </c>
      <c r="CF1142">
        <v>0</v>
      </c>
      <c r="CG1142">
        <v>1</v>
      </c>
      <c r="CH1142">
        <v>0</v>
      </c>
      <c r="CI1142">
        <v>0</v>
      </c>
      <c r="CJ1142">
        <v>0</v>
      </c>
      <c r="CK1142">
        <v>0</v>
      </c>
      <c r="CL1142">
        <v>0</v>
      </c>
      <c r="CM1142">
        <v>0</v>
      </c>
      <c r="CN1142">
        <v>0</v>
      </c>
      <c r="CO1142">
        <v>0</v>
      </c>
      <c r="CP1142">
        <v>0</v>
      </c>
      <c r="CQ1142">
        <v>0</v>
      </c>
    </row>
    <row r="1143" spans="1:95" hidden="1">
      <c r="A1143" t="s">
        <v>8520</v>
      </c>
      <c r="B1143" t="s">
        <v>904</v>
      </c>
      <c r="C1143" t="s">
        <v>905</v>
      </c>
      <c r="D1143" t="s">
        <v>905</v>
      </c>
      <c r="E1143" t="s">
        <v>146</v>
      </c>
      <c r="F1143" t="s">
        <v>8521</v>
      </c>
      <c r="G1143">
        <v>10000</v>
      </c>
      <c r="H1143">
        <v>0</v>
      </c>
      <c r="I1143">
        <f t="shared" si="17"/>
        <v>0</v>
      </c>
      <c r="J1143">
        <v>33.643684</v>
      </c>
      <c r="K1143">
        <v>-112.06</v>
      </c>
      <c r="M1143" t="s">
        <v>1379</v>
      </c>
      <c r="N1143" t="s">
        <v>8522</v>
      </c>
      <c r="O1143" t="s">
        <v>442</v>
      </c>
      <c r="P1143" t="s">
        <v>443</v>
      </c>
      <c r="R1143" t="s">
        <v>107</v>
      </c>
      <c r="S1143" t="s">
        <v>8523</v>
      </c>
      <c r="U1143" t="s">
        <v>8524</v>
      </c>
      <c r="X1143" t="s">
        <v>1007</v>
      </c>
      <c r="Y1143" t="s">
        <v>8083</v>
      </c>
      <c r="Z1143" t="s">
        <v>92</v>
      </c>
      <c r="AC1143" t="s">
        <v>124</v>
      </c>
      <c r="AD1143" t="s">
        <v>8525</v>
      </c>
      <c r="AE1143">
        <v>0</v>
      </c>
      <c r="AH1143" t="s">
        <v>8526</v>
      </c>
      <c r="AI1143" t="s">
        <v>5389</v>
      </c>
      <c r="AJ1143" t="s">
        <v>5389</v>
      </c>
      <c r="AK1143" t="s">
        <v>8525</v>
      </c>
      <c r="AL1143" t="s">
        <v>8525</v>
      </c>
      <c r="AM1143" t="s">
        <v>8525</v>
      </c>
      <c r="AN1143" t="s">
        <v>5389</v>
      </c>
      <c r="AO1143" t="s">
        <v>8083</v>
      </c>
      <c r="AQ1143">
        <v>0</v>
      </c>
      <c r="AR1143" t="s">
        <v>8527</v>
      </c>
      <c r="AS1143">
        <v>0</v>
      </c>
      <c r="AT1143">
        <v>0</v>
      </c>
      <c r="AW1143">
        <v>0</v>
      </c>
      <c r="AZ1143">
        <v>0</v>
      </c>
      <c r="BC1143">
        <v>0</v>
      </c>
      <c r="BO1143">
        <v>0</v>
      </c>
      <c r="BP1143">
        <v>0</v>
      </c>
      <c r="BQ1143">
        <v>0</v>
      </c>
      <c r="BR1143">
        <v>0</v>
      </c>
      <c r="BS1143">
        <v>0</v>
      </c>
      <c r="BT1143">
        <v>0</v>
      </c>
      <c r="BU1143">
        <v>0</v>
      </c>
      <c r="BV1143">
        <v>0</v>
      </c>
      <c r="BW1143">
        <v>0</v>
      </c>
      <c r="BX1143">
        <v>0</v>
      </c>
      <c r="BY1143">
        <v>0</v>
      </c>
      <c r="BZ1143">
        <v>1</v>
      </c>
      <c r="CA1143">
        <v>0</v>
      </c>
      <c r="CB1143">
        <v>0</v>
      </c>
      <c r="CC1143">
        <v>0</v>
      </c>
      <c r="CD1143">
        <v>0</v>
      </c>
      <c r="CE1143">
        <v>0</v>
      </c>
      <c r="CF1143">
        <v>0</v>
      </c>
      <c r="CG1143">
        <v>0</v>
      </c>
      <c r="CH1143">
        <v>0</v>
      </c>
      <c r="CI1143">
        <v>0</v>
      </c>
      <c r="CJ1143">
        <v>0</v>
      </c>
      <c r="CK1143">
        <v>0</v>
      </c>
      <c r="CL1143">
        <v>0</v>
      </c>
      <c r="CM1143">
        <v>0</v>
      </c>
      <c r="CN1143">
        <v>0</v>
      </c>
      <c r="CO1143">
        <v>0</v>
      </c>
      <c r="CP1143">
        <v>0</v>
      </c>
      <c r="CQ1143">
        <v>0</v>
      </c>
    </row>
    <row r="1144" spans="1:95" hidden="1">
      <c r="A1144" t="s">
        <v>8528</v>
      </c>
      <c r="B1144" t="s">
        <v>904</v>
      </c>
      <c r="C1144" t="s">
        <v>826</v>
      </c>
      <c r="D1144" t="s">
        <v>1897</v>
      </c>
      <c r="E1144" t="s">
        <v>146</v>
      </c>
      <c r="F1144" t="s">
        <v>8529</v>
      </c>
      <c r="G1144">
        <v>1000</v>
      </c>
      <c r="H1144">
        <v>0.25</v>
      </c>
      <c r="I1144">
        <f t="shared" si="17"/>
        <v>250</v>
      </c>
      <c r="J1144">
        <v>21.438912299999998</v>
      </c>
      <c r="K1144">
        <v>-158</v>
      </c>
      <c r="M1144" t="s">
        <v>6541</v>
      </c>
      <c r="O1144" t="s">
        <v>180</v>
      </c>
      <c r="P1144" t="s">
        <v>181</v>
      </c>
      <c r="R1144" t="s">
        <v>107</v>
      </c>
      <c r="S1144" t="s">
        <v>8530</v>
      </c>
      <c r="T1144" t="s">
        <v>8531</v>
      </c>
      <c r="U1144" t="s">
        <v>2654</v>
      </c>
      <c r="X1144" t="s">
        <v>1007</v>
      </c>
      <c r="Y1144" t="s">
        <v>8532</v>
      </c>
      <c r="Z1144" t="s">
        <v>92</v>
      </c>
      <c r="AA1144" t="s">
        <v>93</v>
      </c>
      <c r="AC1144" t="s">
        <v>112</v>
      </c>
      <c r="AD1144" t="s">
        <v>8533</v>
      </c>
      <c r="AE1144">
        <v>0</v>
      </c>
      <c r="AF1144" t="s">
        <v>8534</v>
      </c>
      <c r="AH1144" t="s">
        <v>6533</v>
      </c>
      <c r="AL1144" t="s">
        <v>8535</v>
      </c>
      <c r="AQ1144">
        <v>0</v>
      </c>
      <c r="AS1144">
        <v>0</v>
      </c>
      <c r="AT1144">
        <v>0</v>
      </c>
      <c r="AU1144" t="s">
        <v>234</v>
      </c>
      <c r="AV1144" t="s">
        <v>8536</v>
      </c>
      <c r="AW1144">
        <v>0</v>
      </c>
      <c r="AZ1144">
        <v>0</v>
      </c>
      <c r="BC1144">
        <v>0</v>
      </c>
      <c r="BD1144" t="s">
        <v>8274</v>
      </c>
      <c r="BE1144" t="s">
        <v>6549</v>
      </c>
      <c r="BF1144" t="s">
        <v>6550</v>
      </c>
      <c r="BO1144">
        <v>0</v>
      </c>
      <c r="BP1144">
        <v>0</v>
      </c>
      <c r="BQ1144">
        <v>0</v>
      </c>
      <c r="BR1144">
        <v>0</v>
      </c>
      <c r="BS1144">
        <v>0</v>
      </c>
      <c r="BT1144">
        <v>0</v>
      </c>
      <c r="BU1144">
        <v>0</v>
      </c>
      <c r="BV1144">
        <v>0</v>
      </c>
      <c r="BW1144">
        <v>0</v>
      </c>
      <c r="BX1144">
        <v>0</v>
      </c>
      <c r="BY1144">
        <v>1</v>
      </c>
      <c r="BZ1144">
        <v>0</v>
      </c>
      <c r="CA1144">
        <v>0</v>
      </c>
      <c r="CB1144">
        <v>0</v>
      </c>
      <c r="CC1144">
        <v>0</v>
      </c>
      <c r="CD1144">
        <v>0</v>
      </c>
      <c r="CE1144">
        <v>0</v>
      </c>
      <c r="CF1144">
        <v>0</v>
      </c>
      <c r="CG1144">
        <v>1</v>
      </c>
      <c r="CH1144">
        <v>0</v>
      </c>
      <c r="CI1144">
        <v>0</v>
      </c>
      <c r="CJ1144">
        <v>0</v>
      </c>
      <c r="CK1144">
        <v>0</v>
      </c>
      <c r="CL1144">
        <v>0</v>
      </c>
      <c r="CM1144">
        <v>0</v>
      </c>
      <c r="CN1144">
        <v>0</v>
      </c>
      <c r="CO1144">
        <v>0</v>
      </c>
      <c r="CP1144">
        <v>0</v>
      </c>
      <c r="CQ1144">
        <v>1</v>
      </c>
    </row>
    <row r="1145" spans="1:95" hidden="1">
      <c r="A1145" t="s">
        <v>8537</v>
      </c>
      <c r="B1145" t="s">
        <v>904</v>
      </c>
      <c r="C1145" t="s">
        <v>905</v>
      </c>
      <c r="D1145" t="s">
        <v>2356</v>
      </c>
      <c r="E1145" t="s">
        <v>146</v>
      </c>
      <c r="F1145" t="s">
        <v>8538</v>
      </c>
      <c r="G1145">
        <v>5000</v>
      </c>
      <c r="H1145">
        <v>0.7</v>
      </c>
      <c r="I1145">
        <f t="shared" si="17"/>
        <v>3500</v>
      </c>
      <c r="J1145">
        <v>34.007122000000003</v>
      </c>
      <c r="K1145">
        <v>-118.19</v>
      </c>
      <c r="M1145" t="s">
        <v>8209</v>
      </c>
      <c r="N1145" t="s">
        <v>8539</v>
      </c>
      <c r="O1145" t="s">
        <v>8540</v>
      </c>
      <c r="P1145" t="s">
        <v>214</v>
      </c>
      <c r="Q1145">
        <v>90058</v>
      </c>
      <c r="R1145" t="s">
        <v>107</v>
      </c>
      <c r="S1145" t="s">
        <v>8541</v>
      </c>
      <c r="U1145" t="s">
        <v>2808</v>
      </c>
      <c r="V1145" t="s">
        <v>2789</v>
      </c>
      <c r="X1145" t="s">
        <v>218</v>
      </c>
      <c r="AC1145" t="s">
        <v>124</v>
      </c>
      <c r="AD1145" t="s">
        <v>8542</v>
      </c>
      <c r="AE1145">
        <v>0</v>
      </c>
      <c r="AH1145" t="s">
        <v>8542</v>
      </c>
      <c r="AI1145" t="s">
        <v>1375</v>
      </c>
      <c r="AL1145" t="s">
        <v>8542</v>
      </c>
      <c r="AQ1145">
        <v>0</v>
      </c>
      <c r="AR1145" t="s">
        <v>8543</v>
      </c>
      <c r="AS1145">
        <v>0</v>
      </c>
      <c r="AT1145">
        <v>0</v>
      </c>
      <c r="AU1145" t="s">
        <v>705</v>
      </c>
      <c r="AV1145" t="s">
        <v>8544</v>
      </c>
      <c r="AW1145">
        <v>0</v>
      </c>
      <c r="AZ1145">
        <v>0</v>
      </c>
      <c r="BC1145">
        <v>0</v>
      </c>
      <c r="BD1145" t="s">
        <v>8545</v>
      </c>
      <c r="BE1145" t="s">
        <v>8546</v>
      </c>
      <c r="BF1145" t="s">
        <v>8547</v>
      </c>
      <c r="BO1145">
        <v>0</v>
      </c>
      <c r="BP1145">
        <v>0</v>
      </c>
      <c r="BQ1145">
        <v>0</v>
      </c>
      <c r="BR1145">
        <v>0</v>
      </c>
      <c r="BS1145">
        <v>1</v>
      </c>
      <c r="BT1145">
        <v>0</v>
      </c>
      <c r="BU1145">
        <v>0</v>
      </c>
      <c r="BV1145">
        <v>0</v>
      </c>
      <c r="BW1145">
        <v>0</v>
      </c>
      <c r="BX1145">
        <v>1</v>
      </c>
      <c r="BY1145">
        <v>0</v>
      </c>
      <c r="BZ1145">
        <v>1</v>
      </c>
      <c r="CA1145">
        <v>0</v>
      </c>
      <c r="CB1145">
        <v>0</v>
      </c>
      <c r="CC1145">
        <v>0</v>
      </c>
      <c r="CD1145">
        <v>0</v>
      </c>
      <c r="CE1145">
        <v>0</v>
      </c>
      <c r="CF1145">
        <v>0</v>
      </c>
      <c r="CG1145">
        <v>0</v>
      </c>
      <c r="CH1145">
        <v>0</v>
      </c>
      <c r="CI1145">
        <v>0</v>
      </c>
      <c r="CJ1145">
        <v>0</v>
      </c>
      <c r="CK1145">
        <v>0</v>
      </c>
      <c r="CL1145">
        <v>0</v>
      </c>
      <c r="CM1145">
        <v>0</v>
      </c>
      <c r="CN1145">
        <v>0</v>
      </c>
      <c r="CO1145">
        <v>0</v>
      </c>
      <c r="CP1145">
        <v>0</v>
      </c>
      <c r="CQ1145">
        <v>0</v>
      </c>
    </row>
    <row r="1146" spans="1:95" hidden="1">
      <c r="A1146" t="s">
        <v>8548</v>
      </c>
      <c r="B1146" t="s">
        <v>904</v>
      </c>
      <c r="C1146" t="s">
        <v>905</v>
      </c>
      <c r="D1146" t="s">
        <v>5608</v>
      </c>
      <c r="E1146" t="s">
        <v>146</v>
      </c>
      <c r="F1146" t="s">
        <v>8549</v>
      </c>
      <c r="G1146">
        <v>3000</v>
      </c>
      <c r="H1146">
        <v>0.72</v>
      </c>
      <c r="I1146">
        <f t="shared" si="17"/>
        <v>2160</v>
      </c>
      <c r="J1146">
        <v>40.477612100000002</v>
      </c>
      <c r="K1146">
        <v>-75.77</v>
      </c>
      <c r="M1146" t="s">
        <v>116</v>
      </c>
      <c r="N1146" t="s">
        <v>8355</v>
      </c>
      <c r="O1146" t="s">
        <v>8550</v>
      </c>
      <c r="P1146" t="s">
        <v>763</v>
      </c>
      <c r="Q1146">
        <v>19536</v>
      </c>
      <c r="R1146" t="s">
        <v>107</v>
      </c>
      <c r="S1146" t="s">
        <v>8551</v>
      </c>
      <c r="T1146" t="s">
        <v>8552</v>
      </c>
      <c r="U1146" t="s">
        <v>8553</v>
      </c>
      <c r="V1146" t="s">
        <v>7765</v>
      </c>
      <c r="X1146" t="s">
        <v>376</v>
      </c>
      <c r="Y1146" t="s">
        <v>8554</v>
      </c>
      <c r="Z1146" t="s">
        <v>92</v>
      </c>
      <c r="AA1146" t="s">
        <v>93</v>
      </c>
      <c r="AC1146" t="s">
        <v>95</v>
      </c>
      <c r="AD1146" t="s">
        <v>8555</v>
      </c>
      <c r="AE1146">
        <v>0</v>
      </c>
      <c r="AH1146" t="s">
        <v>1472</v>
      </c>
      <c r="AI1146" t="s">
        <v>8065</v>
      </c>
      <c r="AJ1146" t="s">
        <v>1472</v>
      </c>
      <c r="AK1146" t="s">
        <v>1472</v>
      </c>
      <c r="AL1146" t="s">
        <v>8555</v>
      </c>
      <c r="AP1146" t="s">
        <v>8556</v>
      </c>
      <c r="AQ1146">
        <v>5</v>
      </c>
      <c r="AS1146">
        <v>5087269</v>
      </c>
      <c r="AT1146">
        <v>0</v>
      </c>
      <c r="AU1146" t="s">
        <v>770</v>
      </c>
      <c r="AV1146" t="s">
        <v>8557</v>
      </c>
      <c r="AW1146">
        <v>2543523</v>
      </c>
      <c r="AZ1146">
        <v>0</v>
      </c>
      <c r="BC1146">
        <v>0</v>
      </c>
      <c r="BO1146">
        <v>0</v>
      </c>
      <c r="BP1146">
        <v>0</v>
      </c>
      <c r="BQ1146">
        <v>0</v>
      </c>
      <c r="BR1146">
        <v>0</v>
      </c>
      <c r="BS1146">
        <v>0</v>
      </c>
      <c r="BT1146">
        <v>0</v>
      </c>
      <c r="BU1146">
        <v>0</v>
      </c>
      <c r="BV1146">
        <v>0</v>
      </c>
      <c r="BW1146">
        <v>0</v>
      </c>
      <c r="BX1146">
        <v>0</v>
      </c>
      <c r="BY1146">
        <v>1</v>
      </c>
      <c r="BZ1146">
        <v>0</v>
      </c>
      <c r="CA1146">
        <v>0</v>
      </c>
      <c r="CB1146">
        <v>0</v>
      </c>
      <c r="CC1146">
        <v>0</v>
      </c>
      <c r="CD1146">
        <v>0</v>
      </c>
      <c r="CE1146">
        <v>0</v>
      </c>
      <c r="CF1146">
        <v>0</v>
      </c>
      <c r="CG1146">
        <v>0</v>
      </c>
      <c r="CH1146">
        <v>0</v>
      </c>
      <c r="CI1146">
        <v>0</v>
      </c>
      <c r="CJ1146">
        <v>0</v>
      </c>
      <c r="CK1146">
        <v>0</v>
      </c>
      <c r="CL1146">
        <v>0</v>
      </c>
      <c r="CM1146">
        <v>0</v>
      </c>
      <c r="CN1146">
        <v>0</v>
      </c>
      <c r="CO1146">
        <v>0</v>
      </c>
      <c r="CP1146">
        <v>0</v>
      </c>
      <c r="CQ1146">
        <v>0</v>
      </c>
    </row>
    <row r="1147" spans="1:95" hidden="1">
      <c r="A1147" t="s">
        <v>8558</v>
      </c>
      <c r="B1147" t="s">
        <v>999</v>
      </c>
      <c r="C1147" t="s">
        <v>1144</v>
      </c>
      <c r="D1147" t="s">
        <v>1144</v>
      </c>
      <c r="E1147" t="s">
        <v>146</v>
      </c>
      <c r="F1147" t="s">
        <v>8559</v>
      </c>
      <c r="G1147">
        <v>3000</v>
      </c>
      <c r="H1147">
        <v>8</v>
      </c>
      <c r="I1147">
        <f t="shared" si="17"/>
        <v>24000</v>
      </c>
      <c r="J1147">
        <v>28.600478299999999</v>
      </c>
      <c r="K1147">
        <v>-81.2</v>
      </c>
      <c r="M1147" t="s">
        <v>225</v>
      </c>
      <c r="N1147" t="s">
        <v>8560</v>
      </c>
      <c r="O1147" t="s">
        <v>8561</v>
      </c>
      <c r="P1147" t="s">
        <v>5459</v>
      </c>
      <c r="R1147" t="s">
        <v>107</v>
      </c>
      <c r="S1147" t="s">
        <v>8562</v>
      </c>
      <c r="U1147" t="s">
        <v>8563</v>
      </c>
      <c r="X1147" t="s">
        <v>1007</v>
      </c>
      <c r="Y1147" t="s">
        <v>8564</v>
      </c>
      <c r="Z1147" t="s">
        <v>92</v>
      </c>
      <c r="AA1147" t="s">
        <v>164</v>
      </c>
      <c r="AC1147" t="s">
        <v>124</v>
      </c>
      <c r="AD1147" t="s">
        <v>8565</v>
      </c>
      <c r="AE1147">
        <v>0</v>
      </c>
      <c r="AH1147" t="s">
        <v>1151</v>
      </c>
      <c r="AQ1147">
        <v>50</v>
      </c>
      <c r="AS1147">
        <v>0</v>
      </c>
      <c r="AT1147">
        <v>0</v>
      </c>
      <c r="AW1147">
        <v>0</v>
      </c>
      <c r="AZ1147">
        <v>0</v>
      </c>
      <c r="BC1147">
        <v>0</v>
      </c>
      <c r="BO1147">
        <v>0</v>
      </c>
      <c r="BP1147">
        <v>0</v>
      </c>
      <c r="BQ1147">
        <v>0</v>
      </c>
      <c r="BR1147">
        <v>0</v>
      </c>
      <c r="BS1147">
        <v>0</v>
      </c>
      <c r="BT1147">
        <v>0</v>
      </c>
      <c r="BU1147">
        <v>1</v>
      </c>
      <c r="BV1147">
        <v>0</v>
      </c>
      <c r="BW1147">
        <v>0</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row>
    <row r="1148" spans="1:95" hidden="1">
      <c r="A1148" t="s">
        <v>8566</v>
      </c>
      <c r="B1148" t="s">
        <v>999</v>
      </c>
      <c r="C1148" t="s">
        <v>1000</v>
      </c>
      <c r="D1148" t="s">
        <v>1000</v>
      </c>
      <c r="E1148" t="s">
        <v>146</v>
      </c>
      <c r="F1148" t="s">
        <v>8567</v>
      </c>
      <c r="G1148">
        <v>750</v>
      </c>
      <c r="H1148">
        <v>16</v>
      </c>
      <c r="I1148">
        <f t="shared" si="17"/>
        <v>12000</v>
      </c>
      <c r="J1148">
        <v>41.581800000000001</v>
      </c>
      <c r="K1148">
        <v>-83.57</v>
      </c>
      <c r="M1148" t="s">
        <v>4185</v>
      </c>
      <c r="O1148" t="s">
        <v>8568</v>
      </c>
      <c r="P1148" t="s">
        <v>1623</v>
      </c>
      <c r="Q1148">
        <v>43551</v>
      </c>
      <c r="R1148" t="s">
        <v>107</v>
      </c>
      <c r="S1148" t="s">
        <v>8569</v>
      </c>
      <c r="U1148" t="s">
        <v>6420</v>
      </c>
      <c r="X1148" t="s">
        <v>376</v>
      </c>
      <c r="Z1148" t="s">
        <v>92</v>
      </c>
      <c r="AA1148" t="s">
        <v>164</v>
      </c>
      <c r="AC1148" t="s">
        <v>124</v>
      </c>
      <c r="AD1148" t="s">
        <v>8570</v>
      </c>
      <c r="AE1148">
        <v>100</v>
      </c>
      <c r="AH1148" t="s">
        <v>5450</v>
      </c>
      <c r="AQ1148">
        <v>25</v>
      </c>
      <c r="AR1148" t="s">
        <v>4192</v>
      </c>
      <c r="AS1148">
        <v>0</v>
      </c>
      <c r="AT1148">
        <v>0</v>
      </c>
      <c r="AW1148">
        <v>0</v>
      </c>
      <c r="AZ1148">
        <v>0</v>
      </c>
      <c r="BC1148">
        <v>0</v>
      </c>
      <c r="BO1148">
        <v>0</v>
      </c>
      <c r="BP1148">
        <v>0</v>
      </c>
      <c r="BQ1148">
        <v>0</v>
      </c>
      <c r="BR1148">
        <v>0</v>
      </c>
      <c r="BS1148">
        <v>1</v>
      </c>
      <c r="BT1148">
        <v>0</v>
      </c>
      <c r="BU1148">
        <v>1</v>
      </c>
      <c r="BV1148">
        <v>0</v>
      </c>
      <c r="BW1148">
        <v>1</v>
      </c>
      <c r="BX1148">
        <v>0</v>
      </c>
      <c r="BY1148">
        <v>0</v>
      </c>
      <c r="BZ1148">
        <v>0</v>
      </c>
      <c r="CA1148">
        <v>0</v>
      </c>
      <c r="CB1148">
        <v>0</v>
      </c>
      <c r="CC1148">
        <v>0</v>
      </c>
      <c r="CD1148">
        <v>0</v>
      </c>
      <c r="CE1148">
        <v>0</v>
      </c>
      <c r="CF1148">
        <v>0</v>
      </c>
      <c r="CG1148">
        <v>0</v>
      </c>
      <c r="CH1148">
        <v>0</v>
      </c>
      <c r="CI1148">
        <v>0</v>
      </c>
      <c r="CJ1148">
        <v>0</v>
      </c>
      <c r="CK1148">
        <v>0</v>
      </c>
      <c r="CL1148">
        <v>0</v>
      </c>
      <c r="CM1148">
        <v>0</v>
      </c>
      <c r="CN1148">
        <v>0</v>
      </c>
      <c r="CO1148">
        <v>0</v>
      </c>
      <c r="CP1148">
        <v>0</v>
      </c>
      <c r="CQ1148">
        <v>0</v>
      </c>
    </row>
    <row r="1149" spans="1:95" hidden="1">
      <c r="A1149" t="s">
        <v>8571</v>
      </c>
      <c r="B1149" t="s">
        <v>904</v>
      </c>
      <c r="C1149" t="s">
        <v>826</v>
      </c>
      <c r="D1149" t="s">
        <v>826</v>
      </c>
      <c r="E1149" t="s">
        <v>146</v>
      </c>
      <c r="F1149" t="s">
        <v>8572</v>
      </c>
      <c r="G1149">
        <v>500</v>
      </c>
      <c r="H1149">
        <v>0.5</v>
      </c>
      <c r="I1149">
        <f t="shared" si="17"/>
        <v>250</v>
      </c>
      <c r="J1149">
        <v>41.916448000000003</v>
      </c>
      <c r="K1149">
        <v>-83.47</v>
      </c>
      <c r="M1149" t="s">
        <v>8573</v>
      </c>
      <c r="N1149" t="s">
        <v>8574</v>
      </c>
      <c r="O1149" t="s">
        <v>6922</v>
      </c>
      <c r="P1149" t="s">
        <v>400</v>
      </c>
      <c r="Q1149">
        <v>48161</v>
      </c>
      <c r="R1149" t="s">
        <v>107</v>
      </c>
      <c r="S1149" t="s">
        <v>6923</v>
      </c>
      <c r="T1149" t="s">
        <v>652</v>
      </c>
      <c r="U1149" t="s">
        <v>8575</v>
      </c>
      <c r="X1149" t="s">
        <v>403</v>
      </c>
      <c r="Y1149" t="s">
        <v>6925</v>
      </c>
      <c r="Z1149" t="s">
        <v>92</v>
      </c>
      <c r="AA1149" t="s">
        <v>518</v>
      </c>
      <c r="AB1149" t="s">
        <v>8576</v>
      </c>
      <c r="AC1149" t="s">
        <v>112</v>
      </c>
      <c r="AD1149" t="s">
        <v>6926</v>
      </c>
      <c r="AE1149">
        <v>100</v>
      </c>
      <c r="AH1149" t="s">
        <v>8577</v>
      </c>
      <c r="AI1149" t="s">
        <v>5389</v>
      </c>
      <c r="AL1149" t="s">
        <v>6926</v>
      </c>
      <c r="AQ1149">
        <v>0</v>
      </c>
      <c r="AR1149" t="s">
        <v>8578</v>
      </c>
      <c r="AS1149">
        <v>10877258</v>
      </c>
      <c r="AT1149">
        <v>0</v>
      </c>
      <c r="AU1149" t="s">
        <v>4610</v>
      </c>
      <c r="AV1149" t="s">
        <v>6927</v>
      </c>
      <c r="AW1149">
        <v>4995271</v>
      </c>
      <c r="AZ1149">
        <v>0</v>
      </c>
      <c r="BC1149">
        <v>0</v>
      </c>
      <c r="BD1149" t="s">
        <v>8368</v>
      </c>
      <c r="BE1149" t="s">
        <v>8579</v>
      </c>
      <c r="BF1149" t="s">
        <v>8580</v>
      </c>
      <c r="BO1149">
        <v>0</v>
      </c>
      <c r="BP1149">
        <v>0</v>
      </c>
      <c r="BQ1149">
        <v>0</v>
      </c>
      <c r="BR1149">
        <v>0</v>
      </c>
      <c r="BS1149">
        <v>0</v>
      </c>
      <c r="BT1149">
        <v>1</v>
      </c>
      <c r="BU1149">
        <v>0</v>
      </c>
      <c r="BV1149">
        <v>0</v>
      </c>
      <c r="BW1149">
        <v>0</v>
      </c>
      <c r="BX1149">
        <v>0</v>
      </c>
      <c r="BY1149">
        <v>0</v>
      </c>
      <c r="BZ1149">
        <v>0</v>
      </c>
      <c r="CA1149">
        <v>0</v>
      </c>
      <c r="CB1149">
        <v>0</v>
      </c>
      <c r="CC1149">
        <v>0</v>
      </c>
      <c r="CD1149">
        <v>0</v>
      </c>
      <c r="CE1149">
        <v>1</v>
      </c>
      <c r="CF1149">
        <v>0</v>
      </c>
      <c r="CG1149">
        <v>1</v>
      </c>
      <c r="CH1149">
        <v>0</v>
      </c>
      <c r="CI1149">
        <v>0</v>
      </c>
      <c r="CJ1149">
        <v>0</v>
      </c>
      <c r="CK1149">
        <v>0</v>
      </c>
      <c r="CL1149">
        <v>0</v>
      </c>
      <c r="CM1149">
        <v>0</v>
      </c>
      <c r="CN1149">
        <v>0</v>
      </c>
      <c r="CO1149">
        <v>0</v>
      </c>
      <c r="CP1149">
        <v>0</v>
      </c>
      <c r="CQ1149">
        <v>1</v>
      </c>
    </row>
    <row r="1150" spans="1:95" hidden="1">
      <c r="A1150" t="s">
        <v>8581</v>
      </c>
      <c r="B1150" t="s">
        <v>904</v>
      </c>
      <c r="C1150" t="s">
        <v>826</v>
      </c>
      <c r="D1150" t="s">
        <v>826</v>
      </c>
      <c r="E1150" t="s">
        <v>146</v>
      </c>
      <c r="F1150" t="s">
        <v>8582</v>
      </c>
      <c r="G1150">
        <v>75</v>
      </c>
      <c r="H1150">
        <v>2</v>
      </c>
      <c r="I1150">
        <f t="shared" si="17"/>
        <v>150</v>
      </c>
      <c r="J1150">
        <v>34</v>
      </c>
      <c r="K1150">
        <v>-118</v>
      </c>
      <c r="M1150" t="s">
        <v>1351</v>
      </c>
      <c r="N1150" t="s">
        <v>8583</v>
      </c>
      <c r="O1150" t="s">
        <v>319</v>
      </c>
      <c r="P1150" t="s">
        <v>214</v>
      </c>
      <c r="R1150" t="s">
        <v>107</v>
      </c>
      <c r="S1150" t="s">
        <v>8584</v>
      </c>
      <c r="U1150" t="s">
        <v>618</v>
      </c>
      <c r="V1150" t="s">
        <v>2053</v>
      </c>
      <c r="X1150" t="s">
        <v>218</v>
      </c>
      <c r="Y1150" t="s">
        <v>322</v>
      </c>
      <c r="Z1150" t="s">
        <v>92</v>
      </c>
      <c r="AA1150" t="s">
        <v>164</v>
      </c>
      <c r="AB1150" t="s">
        <v>8585</v>
      </c>
      <c r="AC1150" t="s">
        <v>95</v>
      </c>
      <c r="AD1150" t="s">
        <v>8586</v>
      </c>
      <c r="AE1150">
        <v>100</v>
      </c>
      <c r="AH1150" t="s">
        <v>3790</v>
      </c>
      <c r="AI1150" t="s">
        <v>3790</v>
      </c>
      <c r="AQ1150">
        <v>0</v>
      </c>
      <c r="AS1150">
        <v>0</v>
      </c>
      <c r="AT1150">
        <v>0</v>
      </c>
      <c r="AW1150">
        <v>0</v>
      </c>
      <c r="AZ1150">
        <v>0</v>
      </c>
      <c r="BC1150">
        <v>0</v>
      </c>
      <c r="BO1150">
        <v>0</v>
      </c>
      <c r="BP1150">
        <v>0</v>
      </c>
      <c r="BQ1150">
        <v>0</v>
      </c>
      <c r="BR1150">
        <v>0</v>
      </c>
      <c r="BS1150">
        <v>0</v>
      </c>
      <c r="BT1150">
        <v>0</v>
      </c>
      <c r="BU1150">
        <v>0</v>
      </c>
      <c r="BV1150">
        <v>0</v>
      </c>
      <c r="BW1150">
        <v>0</v>
      </c>
      <c r="BX1150">
        <v>0</v>
      </c>
      <c r="BY1150">
        <v>0</v>
      </c>
      <c r="BZ1150">
        <v>0</v>
      </c>
      <c r="CA1150">
        <v>0</v>
      </c>
      <c r="CB1150">
        <v>0</v>
      </c>
      <c r="CC1150">
        <v>0</v>
      </c>
      <c r="CD1150">
        <v>0</v>
      </c>
      <c r="CE1150">
        <v>0</v>
      </c>
      <c r="CF1150">
        <v>0</v>
      </c>
      <c r="CG1150">
        <v>1</v>
      </c>
      <c r="CH1150">
        <v>0</v>
      </c>
      <c r="CI1150">
        <v>0</v>
      </c>
      <c r="CJ1150">
        <v>0</v>
      </c>
      <c r="CK1150">
        <v>0</v>
      </c>
      <c r="CL1150">
        <v>0</v>
      </c>
      <c r="CM1150">
        <v>0</v>
      </c>
      <c r="CN1150">
        <v>0</v>
      </c>
      <c r="CO1150">
        <v>0</v>
      </c>
      <c r="CP1150">
        <v>0</v>
      </c>
      <c r="CQ1150">
        <v>1</v>
      </c>
    </row>
    <row r="1151" spans="1:95" hidden="1">
      <c r="A1151" t="s">
        <v>8587</v>
      </c>
      <c r="B1151" t="s">
        <v>904</v>
      </c>
      <c r="C1151" t="s">
        <v>1022</v>
      </c>
      <c r="D1151" t="s">
        <v>1349</v>
      </c>
      <c r="E1151" t="s">
        <v>719</v>
      </c>
      <c r="F1151" t="s">
        <v>8588</v>
      </c>
      <c r="G1151">
        <v>2000</v>
      </c>
      <c r="H1151">
        <v>6</v>
      </c>
      <c r="I1151">
        <f t="shared" si="17"/>
        <v>12000</v>
      </c>
      <c r="J1151">
        <v>36.090690500000001</v>
      </c>
      <c r="K1151">
        <v>139.94999999999999</v>
      </c>
      <c r="M1151" t="s">
        <v>225</v>
      </c>
      <c r="N1151" t="s">
        <v>8589</v>
      </c>
      <c r="O1151" t="s">
        <v>8590</v>
      </c>
      <c r="P1151" t="s">
        <v>8591</v>
      </c>
      <c r="R1151" t="s">
        <v>724</v>
      </c>
      <c r="S1151" t="s">
        <v>8592</v>
      </c>
      <c r="W1151" t="s">
        <v>8593</v>
      </c>
      <c r="X1151" t="s">
        <v>1007</v>
      </c>
      <c r="Y1151" t="s">
        <v>2777</v>
      </c>
      <c r="Z1151" t="s">
        <v>599</v>
      </c>
      <c r="AC1151" t="s">
        <v>112</v>
      </c>
      <c r="AD1151" t="s">
        <v>2777</v>
      </c>
      <c r="AE1151">
        <v>0</v>
      </c>
      <c r="AH1151" t="s">
        <v>1967</v>
      </c>
      <c r="AQ1151">
        <v>0</v>
      </c>
      <c r="AR1151" t="s">
        <v>8592</v>
      </c>
      <c r="AS1151">
        <v>0</v>
      </c>
      <c r="AT1151">
        <v>0</v>
      </c>
      <c r="AW1151">
        <v>0</v>
      </c>
      <c r="AZ1151">
        <v>0</v>
      </c>
      <c r="BC1151">
        <v>0</v>
      </c>
      <c r="BO1151">
        <v>0</v>
      </c>
      <c r="BP1151">
        <v>0</v>
      </c>
      <c r="BQ1151">
        <v>0</v>
      </c>
      <c r="BR1151">
        <v>0</v>
      </c>
      <c r="BS1151">
        <v>0</v>
      </c>
      <c r="BT1151">
        <v>0</v>
      </c>
      <c r="BU1151">
        <v>1</v>
      </c>
      <c r="BV1151">
        <v>0</v>
      </c>
      <c r="BW1151">
        <v>0</v>
      </c>
      <c r="BX1151">
        <v>0</v>
      </c>
      <c r="BY1151">
        <v>0</v>
      </c>
      <c r="BZ1151">
        <v>0</v>
      </c>
      <c r="CA1151">
        <v>0</v>
      </c>
      <c r="CB1151">
        <v>0</v>
      </c>
      <c r="CC1151">
        <v>0</v>
      </c>
      <c r="CD1151">
        <v>0</v>
      </c>
      <c r="CE1151">
        <v>0</v>
      </c>
      <c r="CF1151">
        <v>0</v>
      </c>
      <c r="CG1151">
        <v>0</v>
      </c>
      <c r="CH1151">
        <v>0</v>
      </c>
      <c r="CI1151">
        <v>0</v>
      </c>
      <c r="CJ1151">
        <v>0</v>
      </c>
      <c r="CK1151">
        <v>0</v>
      </c>
      <c r="CL1151">
        <v>0</v>
      </c>
      <c r="CM1151">
        <v>0</v>
      </c>
      <c r="CN1151">
        <v>0</v>
      </c>
      <c r="CO1151">
        <v>0</v>
      </c>
      <c r="CP1151">
        <v>0</v>
      </c>
      <c r="CQ1151">
        <v>0</v>
      </c>
    </row>
    <row r="1152" spans="1:95" hidden="1">
      <c r="A1152" t="s">
        <v>8594</v>
      </c>
      <c r="B1152" t="s">
        <v>904</v>
      </c>
      <c r="C1152" t="s">
        <v>1022</v>
      </c>
      <c r="D1152" t="s">
        <v>1349</v>
      </c>
      <c r="E1152" t="s">
        <v>719</v>
      </c>
      <c r="F1152" t="s">
        <v>8595</v>
      </c>
      <c r="G1152">
        <v>6000</v>
      </c>
      <c r="H1152">
        <v>8</v>
      </c>
      <c r="I1152">
        <f t="shared" si="17"/>
        <v>48000</v>
      </c>
      <c r="J1152">
        <v>34.994503299999998</v>
      </c>
      <c r="K1152">
        <v>138.94</v>
      </c>
      <c r="M1152" t="s">
        <v>225</v>
      </c>
      <c r="O1152" t="s">
        <v>8596</v>
      </c>
      <c r="P1152" t="s">
        <v>2692</v>
      </c>
      <c r="R1152" t="s">
        <v>724</v>
      </c>
      <c r="S1152" t="s">
        <v>8597</v>
      </c>
      <c r="U1152" t="s">
        <v>8598</v>
      </c>
      <c r="W1152" t="s">
        <v>3717</v>
      </c>
      <c r="X1152" t="s">
        <v>1007</v>
      </c>
      <c r="Y1152" t="s">
        <v>2777</v>
      </c>
      <c r="Z1152" t="s">
        <v>92</v>
      </c>
      <c r="AC1152" t="s">
        <v>124</v>
      </c>
      <c r="AD1152" t="s">
        <v>8599</v>
      </c>
      <c r="AE1152">
        <v>0</v>
      </c>
      <c r="AF1152" t="s">
        <v>2777</v>
      </c>
      <c r="AH1152" t="s">
        <v>1967</v>
      </c>
      <c r="AQ1152">
        <v>0</v>
      </c>
      <c r="AS1152">
        <v>0</v>
      </c>
      <c r="AT1152">
        <v>0</v>
      </c>
      <c r="AW1152">
        <v>0</v>
      </c>
      <c r="AZ1152">
        <v>0</v>
      </c>
      <c r="BC1152">
        <v>0</v>
      </c>
      <c r="BO1152">
        <v>0</v>
      </c>
      <c r="BP1152">
        <v>0</v>
      </c>
      <c r="BQ1152">
        <v>0</v>
      </c>
      <c r="BR1152">
        <v>0</v>
      </c>
      <c r="BS1152">
        <v>0</v>
      </c>
      <c r="BT1152">
        <v>0</v>
      </c>
      <c r="BU1152">
        <v>1</v>
      </c>
      <c r="BV1152">
        <v>0</v>
      </c>
      <c r="BW1152">
        <v>0</v>
      </c>
      <c r="BX1152">
        <v>0</v>
      </c>
      <c r="BY1152">
        <v>0</v>
      </c>
      <c r="BZ1152">
        <v>0</v>
      </c>
      <c r="CA1152">
        <v>0</v>
      </c>
      <c r="CB1152">
        <v>0</v>
      </c>
      <c r="CC1152">
        <v>0</v>
      </c>
      <c r="CD1152">
        <v>0</v>
      </c>
      <c r="CE1152">
        <v>0</v>
      </c>
      <c r="CF1152">
        <v>0</v>
      </c>
      <c r="CG1152">
        <v>0</v>
      </c>
      <c r="CH1152">
        <v>0</v>
      </c>
      <c r="CI1152">
        <v>0</v>
      </c>
      <c r="CJ1152">
        <v>0</v>
      </c>
      <c r="CK1152">
        <v>0</v>
      </c>
      <c r="CL1152">
        <v>0</v>
      </c>
      <c r="CM1152">
        <v>0</v>
      </c>
      <c r="CN1152">
        <v>0</v>
      </c>
      <c r="CO1152">
        <v>0</v>
      </c>
      <c r="CP1152">
        <v>0</v>
      </c>
      <c r="CQ1152">
        <v>0</v>
      </c>
    </row>
    <row r="1153" spans="1:95" hidden="1">
      <c r="A1153" t="s">
        <v>8600</v>
      </c>
      <c r="B1153" t="s">
        <v>904</v>
      </c>
      <c r="C1153" t="s">
        <v>905</v>
      </c>
      <c r="D1153" t="s">
        <v>906</v>
      </c>
      <c r="E1153" t="s">
        <v>146</v>
      </c>
      <c r="F1153" t="s">
        <v>8601</v>
      </c>
      <c r="G1153">
        <v>10000</v>
      </c>
      <c r="H1153">
        <v>0.75</v>
      </c>
      <c r="I1153">
        <f t="shared" si="17"/>
        <v>7500</v>
      </c>
      <c r="J1153">
        <v>20.7963889</v>
      </c>
      <c r="K1153">
        <v>-156.51</v>
      </c>
      <c r="M1153" t="s">
        <v>8602</v>
      </c>
      <c r="O1153" t="s">
        <v>8603</v>
      </c>
      <c r="P1153" t="s">
        <v>181</v>
      </c>
      <c r="R1153" t="s">
        <v>107</v>
      </c>
      <c r="S1153" t="s">
        <v>8604</v>
      </c>
      <c r="U1153" t="s">
        <v>6869</v>
      </c>
      <c r="X1153" t="s">
        <v>1007</v>
      </c>
      <c r="Y1153" t="s">
        <v>8271</v>
      </c>
      <c r="Z1153" t="s">
        <v>92</v>
      </c>
      <c r="AC1153" t="s">
        <v>95</v>
      </c>
      <c r="AD1153" t="s">
        <v>8605</v>
      </c>
      <c r="AE1153">
        <v>0</v>
      </c>
      <c r="AH1153" t="s">
        <v>5265</v>
      </c>
      <c r="AI1153" t="s">
        <v>8606</v>
      </c>
      <c r="AQ1153">
        <v>0</v>
      </c>
      <c r="AS1153">
        <v>0</v>
      </c>
      <c r="AT1153">
        <v>0</v>
      </c>
      <c r="AW1153">
        <v>0</v>
      </c>
      <c r="AZ1153">
        <v>0</v>
      </c>
      <c r="BC1153">
        <v>0</v>
      </c>
      <c r="BO1153">
        <v>0</v>
      </c>
      <c r="BP1153">
        <v>0</v>
      </c>
      <c r="BQ1153">
        <v>0</v>
      </c>
      <c r="BR1153">
        <v>0</v>
      </c>
      <c r="BS1153">
        <v>0</v>
      </c>
      <c r="BT1153">
        <v>0</v>
      </c>
      <c r="BU1153">
        <v>0</v>
      </c>
      <c r="BV1153">
        <v>0</v>
      </c>
      <c r="BW1153">
        <v>0</v>
      </c>
      <c r="BX1153">
        <v>1</v>
      </c>
      <c r="BY1153">
        <v>1</v>
      </c>
      <c r="BZ1153">
        <v>0</v>
      </c>
      <c r="CA1153">
        <v>0</v>
      </c>
      <c r="CB1153">
        <v>0</v>
      </c>
      <c r="CC1153">
        <v>0</v>
      </c>
      <c r="CD1153">
        <v>0</v>
      </c>
      <c r="CE1153">
        <v>0</v>
      </c>
      <c r="CF1153">
        <v>1</v>
      </c>
      <c r="CG1153">
        <v>1</v>
      </c>
      <c r="CH1153">
        <v>1</v>
      </c>
      <c r="CI1153">
        <v>0</v>
      </c>
      <c r="CJ1153">
        <v>0</v>
      </c>
      <c r="CK1153">
        <v>0</v>
      </c>
      <c r="CL1153">
        <v>0</v>
      </c>
      <c r="CM1153">
        <v>0</v>
      </c>
      <c r="CN1153">
        <v>0</v>
      </c>
      <c r="CO1153">
        <v>0</v>
      </c>
      <c r="CP1153">
        <v>0</v>
      </c>
      <c r="CQ1153">
        <v>0</v>
      </c>
    </row>
    <row r="1154" spans="1:95" hidden="1">
      <c r="A1154" t="s">
        <v>8607</v>
      </c>
      <c r="B1154" t="s">
        <v>904</v>
      </c>
      <c r="C1154" t="s">
        <v>826</v>
      </c>
      <c r="D1154" t="s">
        <v>826</v>
      </c>
      <c r="E1154" t="s">
        <v>146</v>
      </c>
      <c r="F1154" t="s">
        <v>8608</v>
      </c>
      <c r="G1154">
        <v>288</v>
      </c>
      <c r="H1154">
        <v>5.2</v>
      </c>
      <c r="I1154">
        <f t="shared" si="17"/>
        <v>1497.6000000000001</v>
      </c>
      <c r="J1154">
        <v>34.927936299999999</v>
      </c>
      <c r="K1154">
        <v>134.84</v>
      </c>
      <c r="M1154" t="s">
        <v>8609</v>
      </c>
      <c r="O1154" t="s">
        <v>8610</v>
      </c>
      <c r="P1154" t="s">
        <v>8611</v>
      </c>
      <c r="R1154" t="s">
        <v>724</v>
      </c>
      <c r="S1154" t="s">
        <v>8612</v>
      </c>
      <c r="U1154" t="s">
        <v>6934</v>
      </c>
      <c r="X1154" t="s">
        <v>1007</v>
      </c>
      <c r="AC1154" t="s">
        <v>124</v>
      </c>
      <c r="AD1154" t="s">
        <v>8613</v>
      </c>
      <c r="AE1154">
        <v>0</v>
      </c>
      <c r="AH1154" t="s">
        <v>1391</v>
      </c>
      <c r="AQ1154">
        <v>20</v>
      </c>
      <c r="AS1154">
        <v>0</v>
      </c>
      <c r="AT1154">
        <v>0</v>
      </c>
      <c r="AW1154">
        <v>0</v>
      </c>
      <c r="AZ1154">
        <v>0</v>
      </c>
      <c r="BC1154">
        <v>0</v>
      </c>
      <c r="BO1154">
        <v>0</v>
      </c>
      <c r="BP1154">
        <v>0</v>
      </c>
      <c r="BQ1154">
        <v>0</v>
      </c>
      <c r="BR1154">
        <v>0</v>
      </c>
      <c r="BS1154">
        <v>1</v>
      </c>
      <c r="BT1154">
        <v>0</v>
      </c>
      <c r="BU1154">
        <v>0</v>
      </c>
      <c r="BV1154">
        <v>0</v>
      </c>
      <c r="BW1154">
        <v>0</v>
      </c>
      <c r="BX1154">
        <v>0</v>
      </c>
      <c r="BY1154">
        <v>0</v>
      </c>
      <c r="BZ1154">
        <v>1</v>
      </c>
      <c r="CA1154">
        <v>0</v>
      </c>
      <c r="CB1154">
        <v>0</v>
      </c>
      <c r="CC1154">
        <v>0</v>
      </c>
      <c r="CD1154">
        <v>0</v>
      </c>
      <c r="CE1154">
        <v>1</v>
      </c>
      <c r="CF1154">
        <v>0</v>
      </c>
      <c r="CG1154">
        <v>1</v>
      </c>
      <c r="CH1154">
        <v>1</v>
      </c>
      <c r="CI1154">
        <v>0</v>
      </c>
      <c r="CJ1154">
        <v>0</v>
      </c>
      <c r="CK1154">
        <v>0</v>
      </c>
      <c r="CL1154">
        <v>0</v>
      </c>
      <c r="CM1154">
        <v>0</v>
      </c>
      <c r="CN1154">
        <v>0</v>
      </c>
      <c r="CO1154">
        <v>0</v>
      </c>
      <c r="CP1154">
        <v>0</v>
      </c>
      <c r="CQ1154">
        <v>0</v>
      </c>
    </row>
    <row r="1155" spans="1:95" hidden="1">
      <c r="A1155" t="s">
        <v>8614</v>
      </c>
      <c r="B1155" t="s">
        <v>904</v>
      </c>
      <c r="C1155" t="s">
        <v>826</v>
      </c>
      <c r="D1155" t="s">
        <v>1538</v>
      </c>
      <c r="E1155" t="s">
        <v>146</v>
      </c>
      <c r="F1155" t="s">
        <v>8615</v>
      </c>
      <c r="G1155">
        <v>4000</v>
      </c>
      <c r="H1155">
        <v>4</v>
      </c>
      <c r="I1155">
        <f t="shared" ref="I1155:I1218" si="18">H1155*G1155</f>
        <v>16000</v>
      </c>
      <c r="J1155">
        <v>41.158557000000002</v>
      </c>
      <c r="K1155">
        <v>114.72</v>
      </c>
      <c r="M1155" t="s">
        <v>8616</v>
      </c>
      <c r="O1155" t="s">
        <v>2382</v>
      </c>
      <c r="P1155" t="s">
        <v>2239</v>
      </c>
      <c r="R1155" t="s">
        <v>137</v>
      </c>
      <c r="S1155" t="s">
        <v>8617</v>
      </c>
      <c r="U1155" t="s">
        <v>2654</v>
      </c>
      <c r="X1155" t="s">
        <v>1007</v>
      </c>
      <c r="Y1155" t="s">
        <v>2153</v>
      </c>
      <c r="Z1155" t="s">
        <v>123</v>
      </c>
      <c r="AB1155" t="s">
        <v>8618</v>
      </c>
      <c r="AC1155" t="s">
        <v>112</v>
      </c>
      <c r="AD1155" t="s">
        <v>2153</v>
      </c>
      <c r="AE1155">
        <v>0</v>
      </c>
      <c r="AH1155" t="s">
        <v>8619</v>
      </c>
      <c r="AI1155" t="s">
        <v>8620</v>
      </c>
      <c r="AJ1155" t="s">
        <v>2153</v>
      </c>
      <c r="AQ1155">
        <v>0</v>
      </c>
      <c r="AS1155">
        <v>13420000</v>
      </c>
      <c r="AT1155">
        <v>0</v>
      </c>
      <c r="AW1155">
        <v>0</v>
      </c>
      <c r="AZ1155">
        <v>0</v>
      </c>
      <c r="BC1155">
        <v>0</v>
      </c>
      <c r="BO1155">
        <v>0</v>
      </c>
      <c r="BP1155">
        <v>0</v>
      </c>
      <c r="BQ1155">
        <v>0</v>
      </c>
      <c r="BR1155">
        <v>0</v>
      </c>
      <c r="BS1155">
        <v>0</v>
      </c>
      <c r="BT1155">
        <v>0</v>
      </c>
      <c r="BU1155">
        <v>1</v>
      </c>
      <c r="BV1155">
        <v>0</v>
      </c>
      <c r="BW1155">
        <v>0</v>
      </c>
      <c r="BX1155">
        <v>0</v>
      </c>
      <c r="BY1155">
        <v>1</v>
      </c>
      <c r="BZ1155">
        <v>0</v>
      </c>
      <c r="CA1155">
        <v>0</v>
      </c>
      <c r="CB1155">
        <v>0</v>
      </c>
      <c r="CC1155">
        <v>0</v>
      </c>
      <c r="CD1155">
        <v>0</v>
      </c>
      <c r="CE1155">
        <v>0</v>
      </c>
      <c r="CF1155">
        <v>1</v>
      </c>
      <c r="CG1155">
        <v>1</v>
      </c>
      <c r="CH1155">
        <v>0</v>
      </c>
      <c r="CI1155">
        <v>0</v>
      </c>
      <c r="CJ1155">
        <v>0</v>
      </c>
      <c r="CK1155">
        <v>0</v>
      </c>
      <c r="CL1155">
        <v>0</v>
      </c>
      <c r="CM1155">
        <v>0</v>
      </c>
      <c r="CN1155">
        <v>0</v>
      </c>
      <c r="CO1155">
        <v>0</v>
      </c>
      <c r="CP1155">
        <v>0</v>
      </c>
      <c r="CQ1155">
        <v>1</v>
      </c>
    </row>
    <row r="1156" spans="1:95" hidden="1">
      <c r="A1156" t="s">
        <v>8621</v>
      </c>
      <c r="B1156" t="s">
        <v>904</v>
      </c>
      <c r="C1156" t="s">
        <v>826</v>
      </c>
      <c r="D1156" t="s">
        <v>1538</v>
      </c>
      <c r="E1156" t="s">
        <v>146</v>
      </c>
      <c r="F1156" t="s">
        <v>8622</v>
      </c>
      <c r="G1156">
        <v>1000</v>
      </c>
      <c r="H1156">
        <v>2</v>
      </c>
      <c r="I1156">
        <f t="shared" si="18"/>
        <v>2000</v>
      </c>
      <c r="J1156">
        <v>41.158557000000002</v>
      </c>
      <c r="K1156">
        <v>114.72</v>
      </c>
      <c r="M1156" t="s">
        <v>8623</v>
      </c>
      <c r="O1156" t="s">
        <v>2382</v>
      </c>
      <c r="P1156" t="s">
        <v>2239</v>
      </c>
      <c r="R1156" t="s">
        <v>137</v>
      </c>
      <c r="S1156" t="s">
        <v>8617</v>
      </c>
      <c r="U1156" t="s">
        <v>2654</v>
      </c>
      <c r="X1156" t="s">
        <v>1007</v>
      </c>
      <c r="Y1156" t="s">
        <v>2153</v>
      </c>
      <c r="Z1156" t="s">
        <v>123</v>
      </c>
      <c r="AB1156" t="s">
        <v>8618</v>
      </c>
      <c r="AC1156" t="s">
        <v>112</v>
      </c>
      <c r="AD1156" t="s">
        <v>2153</v>
      </c>
      <c r="AE1156">
        <v>0</v>
      </c>
      <c r="AH1156" t="s">
        <v>7437</v>
      </c>
      <c r="AI1156" t="s">
        <v>7424</v>
      </c>
      <c r="AQ1156">
        <v>0</v>
      </c>
      <c r="AS1156">
        <v>0</v>
      </c>
      <c r="AT1156">
        <v>0</v>
      </c>
      <c r="AW1156">
        <v>0</v>
      </c>
      <c r="AZ1156">
        <v>0</v>
      </c>
      <c r="BC1156">
        <v>0</v>
      </c>
      <c r="BO1156">
        <v>0</v>
      </c>
      <c r="BP1156">
        <v>0</v>
      </c>
      <c r="BQ1156">
        <v>0</v>
      </c>
      <c r="BR1156">
        <v>0</v>
      </c>
      <c r="BS1156">
        <v>0</v>
      </c>
      <c r="BT1156">
        <v>0</v>
      </c>
      <c r="BU1156">
        <v>1</v>
      </c>
      <c r="BV1156">
        <v>0</v>
      </c>
      <c r="BW1156">
        <v>0</v>
      </c>
      <c r="BX1156">
        <v>0</v>
      </c>
      <c r="BY1156">
        <v>1</v>
      </c>
      <c r="BZ1156">
        <v>0</v>
      </c>
      <c r="CA1156">
        <v>0</v>
      </c>
      <c r="CB1156">
        <v>0</v>
      </c>
      <c r="CC1156">
        <v>0</v>
      </c>
      <c r="CD1156">
        <v>0</v>
      </c>
      <c r="CE1156">
        <v>0</v>
      </c>
      <c r="CF1156">
        <v>1</v>
      </c>
      <c r="CG1156">
        <v>1</v>
      </c>
      <c r="CH1156">
        <v>0</v>
      </c>
      <c r="CI1156">
        <v>0</v>
      </c>
      <c r="CJ1156">
        <v>0</v>
      </c>
      <c r="CK1156">
        <v>0</v>
      </c>
      <c r="CL1156">
        <v>0</v>
      </c>
      <c r="CM1156">
        <v>0</v>
      </c>
      <c r="CN1156">
        <v>0</v>
      </c>
      <c r="CO1156">
        <v>0</v>
      </c>
      <c r="CP1156">
        <v>0</v>
      </c>
      <c r="CQ1156">
        <v>0</v>
      </c>
    </row>
    <row r="1157" spans="1:95" hidden="1">
      <c r="A1157" t="s">
        <v>8624</v>
      </c>
      <c r="B1157" t="s">
        <v>904</v>
      </c>
      <c r="C1157" t="s">
        <v>826</v>
      </c>
      <c r="D1157" t="s">
        <v>1538</v>
      </c>
      <c r="E1157" t="s">
        <v>146</v>
      </c>
      <c r="F1157" t="s">
        <v>8625</v>
      </c>
      <c r="G1157">
        <v>3000</v>
      </c>
      <c r="H1157">
        <v>3</v>
      </c>
      <c r="I1157">
        <f t="shared" si="18"/>
        <v>9000</v>
      </c>
      <c r="J1157">
        <v>41.158557000000002</v>
      </c>
      <c r="K1157">
        <v>114.72</v>
      </c>
      <c r="M1157" t="s">
        <v>8626</v>
      </c>
      <c r="O1157" t="s">
        <v>2382</v>
      </c>
      <c r="P1157" t="s">
        <v>2239</v>
      </c>
      <c r="R1157" t="s">
        <v>137</v>
      </c>
      <c r="S1157" t="s">
        <v>8627</v>
      </c>
      <c r="U1157" t="s">
        <v>6561</v>
      </c>
      <c r="X1157" t="s">
        <v>1007</v>
      </c>
      <c r="Y1157" t="s">
        <v>2153</v>
      </c>
      <c r="Z1157" t="s">
        <v>123</v>
      </c>
      <c r="AC1157" t="s">
        <v>112</v>
      </c>
      <c r="AD1157" t="s">
        <v>2153</v>
      </c>
      <c r="AE1157">
        <v>0</v>
      </c>
      <c r="AH1157" t="s">
        <v>8628</v>
      </c>
      <c r="AI1157" t="s">
        <v>8629</v>
      </c>
      <c r="AJ1157" t="s">
        <v>2153</v>
      </c>
      <c r="AQ1157">
        <v>0</v>
      </c>
      <c r="AS1157">
        <v>0</v>
      </c>
      <c r="AT1157">
        <v>0</v>
      </c>
      <c r="AW1157">
        <v>0</v>
      </c>
      <c r="AZ1157">
        <v>0</v>
      </c>
      <c r="BC1157">
        <v>0</v>
      </c>
      <c r="BO1157">
        <v>0</v>
      </c>
      <c r="BP1157">
        <v>0</v>
      </c>
      <c r="BQ1157">
        <v>0</v>
      </c>
      <c r="BR1157">
        <v>0</v>
      </c>
      <c r="BS1157">
        <v>0</v>
      </c>
      <c r="BT1157">
        <v>0</v>
      </c>
      <c r="BU1157">
        <v>0</v>
      </c>
      <c r="BV1157">
        <v>0</v>
      </c>
      <c r="BW1157">
        <v>0</v>
      </c>
      <c r="BX1157">
        <v>0</v>
      </c>
      <c r="BY1157">
        <v>1</v>
      </c>
      <c r="BZ1157">
        <v>0</v>
      </c>
      <c r="CA1157">
        <v>0</v>
      </c>
      <c r="CB1157">
        <v>0</v>
      </c>
      <c r="CC1157">
        <v>0</v>
      </c>
      <c r="CD1157">
        <v>0</v>
      </c>
      <c r="CE1157">
        <v>0</v>
      </c>
      <c r="CF1157">
        <v>1</v>
      </c>
      <c r="CG1157">
        <v>1</v>
      </c>
      <c r="CH1157">
        <v>1</v>
      </c>
      <c r="CI1157">
        <v>0</v>
      </c>
      <c r="CJ1157">
        <v>0</v>
      </c>
      <c r="CK1157">
        <v>0</v>
      </c>
      <c r="CL1157">
        <v>0</v>
      </c>
      <c r="CM1157">
        <v>0</v>
      </c>
      <c r="CN1157">
        <v>0</v>
      </c>
      <c r="CO1157">
        <v>0</v>
      </c>
      <c r="CP1157">
        <v>0</v>
      </c>
      <c r="CQ1157">
        <v>0</v>
      </c>
    </row>
    <row r="1158" spans="1:95" hidden="1">
      <c r="A1158" t="s">
        <v>8630</v>
      </c>
      <c r="B1158" t="s">
        <v>904</v>
      </c>
      <c r="C1158" t="s">
        <v>1313</v>
      </c>
      <c r="D1158" t="s">
        <v>1112</v>
      </c>
      <c r="E1158" t="s">
        <v>146</v>
      </c>
      <c r="F1158" t="s">
        <v>8631</v>
      </c>
      <c r="G1158">
        <v>2000</v>
      </c>
      <c r="H1158">
        <v>4</v>
      </c>
      <c r="I1158">
        <f t="shared" si="18"/>
        <v>8000</v>
      </c>
      <c r="J1158">
        <v>41.158557000000002</v>
      </c>
      <c r="K1158">
        <v>114.72</v>
      </c>
      <c r="M1158" t="s">
        <v>8626</v>
      </c>
      <c r="O1158" t="s">
        <v>2382</v>
      </c>
      <c r="P1158" t="s">
        <v>2239</v>
      </c>
      <c r="R1158" t="s">
        <v>137</v>
      </c>
      <c r="S1158" t="s">
        <v>8632</v>
      </c>
      <c r="U1158" t="s">
        <v>2654</v>
      </c>
      <c r="X1158" t="s">
        <v>1007</v>
      </c>
      <c r="Y1158" t="s">
        <v>2153</v>
      </c>
      <c r="Z1158" t="s">
        <v>123</v>
      </c>
      <c r="AC1158" t="s">
        <v>112</v>
      </c>
      <c r="AD1158" t="s">
        <v>2153</v>
      </c>
      <c r="AE1158">
        <v>0</v>
      </c>
      <c r="AH1158" t="s">
        <v>7393</v>
      </c>
      <c r="AI1158" t="s">
        <v>113</v>
      </c>
      <c r="AJ1158" t="s">
        <v>2153</v>
      </c>
      <c r="AQ1158">
        <v>0</v>
      </c>
      <c r="AS1158">
        <v>0</v>
      </c>
      <c r="AT1158">
        <v>0</v>
      </c>
      <c r="AW1158">
        <v>0</v>
      </c>
      <c r="AZ1158">
        <v>0</v>
      </c>
      <c r="BC1158">
        <v>0</v>
      </c>
      <c r="BO1158">
        <v>0</v>
      </c>
      <c r="BP1158">
        <v>0</v>
      </c>
      <c r="BQ1158">
        <v>0</v>
      </c>
      <c r="BR1158">
        <v>0</v>
      </c>
      <c r="BS1158">
        <v>0</v>
      </c>
      <c r="BT1158">
        <v>0</v>
      </c>
      <c r="BU1158">
        <v>0</v>
      </c>
      <c r="BV1158">
        <v>0</v>
      </c>
      <c r="BW1158">
        <v>0</v>
      </c>
      <c r="BX1158">
        <v>0</v>
      </c>
      <c r="BY1158">
        <v>1</v>
      </c>
      <c r="BZ1158">
        <v>0</v>
      </c>
      <c r="CA1158">
        <v>0</v>
      </c>
      <c r="CB1158">
        <v>0</v>
      </c>
      <c r="CC1158">
        <v>0</v>
      </c>
      <c r="CD1158">
        <v>0</v>
      </c>
      <c r="CE1158">
        <v>0</v>
      </c>
      <c r="CF1158">
        <v>1</v>
      </c>
      <c r="CG1158">
        <v>1</v>
      </c>
      <c r="CH1158">
        <v>1</v>
      </c>
      <c r="CI1158">
        <v>0</v>
      </c>
      <c r="CJ1158">
        <v>0</v>
      </c>
      <c r="CK1158">
        <v>0</v>
      </c>
      <c r="CL1158">
        <v>0</v>
      </c>
      <c r="CM1158">
        <v>0</v>
      </c>
      <c r="CN1158">
        <v>0</v>
      </c>
      <c r="CO1158">
        <v>0</v>
      </c>
      <c r="CP1158">
        <v>0</v>
      </c>
      <c r="CQ1158">
        <v>0</v>
      </c>
    </row>
    <row r="1159" spans="1:95" hidden="1">
      <c r="A1159" t="s">
        <v>8633</v>
      </c>
      <c r="B1159" t="s">
        <v>904</v>
      </c>
      <c r="C1159" t="s">
        <v>826</v>
      </c>
      <c r="D1159" t="s">
        <v>826</v>
      </c>
      <c r="E1159" t="s">
        <v>146</v>
      </c>
      <c r="F1159" t="s">
        <v>8634</v>
      </c>
      <c r="G1159">
        <v>5000</v>
      </c>
      <c r="H1159">
        <v>0.25</v>
      </c>
      <c r="I1159">
        <f t="shared" si="18"/>
        <v>1250</v>
      </c>
      <c r="J1159">
        <v>44.942897500000001</v>
      </c>
      <c r="K1159">
        <v>-123.04</v>
      </c>
      <c r="M1159" t="s">
        <v>8635</v>
      </c>
      <c r="O1159" t="s">
        <v>8636</v>
      </c>
      <c r="P1159" t="s">
        <v>460</v>
      </c>
      <c r="R1159" t="s">
        <v>107</v>
      </c>
      <c r="S1159" t="s">
        <v>8637</v>
      </c>
      <c r="U1159" t="s">
        <v>7565</v>
      </c>
      <c r="V1159" t="s">
        <v>8638</v>
      </c>
      <c r="X1159" t="s">
        <v>1007</v>
      </c>
      <c r="Y1159" t="s">
        <v>463</v>
      </c>
      <c r="Z1159" t="s">
        <v>92</v>
      </c>
      <c r="AB1159" t="s">
        <v>8639</v>
      </c>
      <c r="AC1159" t="s">
        <v>112</v>
      </c>
      <c r="AD1159" t="s">
        <v>463</v>
      </c>
      <c r="AE1159">
        <v>100</v>
      </c>
      <c r="AH1159" t="s">
        <v>6294</v>
      </c>
      <c r="AI1159" t="s">
        <v>8640</v>
      </c>
      <c r="AJ1159" t="s">
        <v>8641</v>
      </c>
      <c r="AQ1159">
        <v>12</v>
      </c>
      <c r="AS1159">
        <v>25000000</v>
      </c>
      <c r="AT1159">
        <v>0</v>
      </c>
      <c r="AU1159" t="s">
        <v>770</v>
      </c>
      <c r="AV1159" t="s">
        <v>8642</v>
      </c>
      <c r="AW1159">
        <v>10300000</v>
      </c>
      <c r="AX1159" t="s">
        <v>234</v>
      </c>
      <c r="AZ1159">
        <v>0</v>
      </c>
      <c r="BC1159">
        <v>0</v>
      </c>
      <c r="BD1159" t="s">
        <v>8643</v>
      </c>
      <c r="BO1159">
        <v>0</v>
      </c>
      <c r="BP1159">
        <v>0</v>
      </c>
      <c r="BQ1159">
        <v>0</v>
      </c>
      <c r="BR1159">
        <v>0</v>
      </c>
      <c r="BS1159">
        <v>0</v>
      </c>
      <c r="BT1159">
        <v>0</v>
      </c>
      <c r="BU1159">
        <v>1</v>
      </c>
      <c r="BV1159">
        <v>1</v>
      </c>
      <c r="BW1159">
        <v>0</v>
      </c>
      <c r="BX1159">
        <v>0</v>
      </c>
      <c r="BY1159">
        <v>0</v>
      </c>
      <c r="BZ1159">
        <v>0</v>
      </c>
      <c r="CA1159">
        <v>0</v>
      </c>
      <c r="CB1159">
        <v>0</v>
      </c>
      <c r="CC1159">
        <v>1</v>
      </c>
      <c r="CD1159">
        <v>0</v>
      </c>
      <c r="CE1159">
        <v>0</v>
      </c>
      <c r="CF1159">
        <v>0</v>
      </c>
      <c r="CG1159">
        <v>1</v>
      </c>
      <c r="CH1159">
        <v>1</v>
      </c>
      <c r="CI1159">
        <v>0</v>
      </c>
      <c r="CJ1159">
        <v>0</v>
      </c>
      <c r="CK1159">
        <v>0</v>
      </c>
      <c r="CL1159">
        <v>0</v>
      </c>
      <c r="CM1159">
        <v>0</v>
      </c>
      <c r="CN1159">
        <v>0</v>
      </c>
      <c r="CO1159">
        <v>0</v>
      </c>
      <c r="CP1159">
        <v>0</v>
      </c>
      <c r="CQ1159">
        <v>0</v>
      </c>
    </row>
    <row r="1160" spans="1:95" hidden="1">
      <c r="A1160" t="s">
        <v>8644</v>
      </c>
      <c r="B1160" t="s">
        <v>904</v>
      </c>
      <c r="C1160" t="s">
        <v>905</v>
      </c>
      <c r="D1160" t="s">
        <v>906</v>
      </c>
      <c r="E1160" t="s">
        <v>146</v>
      </c>
      <c r="F1160" t="s">
        <v>8645</v>
      </c>
      <c r="G1160">
        <v>1125</v>
      </c>
      <c r="H1160">
        <v>0.45</v>
      </c>
      <c r="I1160">
        <f t="shared" si="18"/>
        <v>506.25</v>
      </c>
      <c r="J1160">
        <v>20.8165975</v>
      </c>
      <c r="K1160">
        <v>-156.93</v>
      </c>
      <c r="M1160" t="s">
        <v>5898</v>
      </c>
      <c r="O1160" t="s">
        <v>8646</v>
      </c>
      <c r="P1160" t="s">
        <v>181</v>
      </c>
      <c r="R1160" t="s">
        <v>107</v>
      </c>
      <c r="S1160" t="s">
        <v>8647</v>
      </c>
      <c r="T1160" t="s">
        <v>8648</v>
      </c>
      <c r="U1160" t="s">
        <v>618</v>
      </c>
      <c r="V1160" t="s">
        <v>3268</v>
      </c>
      <c r="X1160" t="s">
        <v>1007</v>
      </c>
      <c r="Y1160" t="s">
        <v>8532</v>
      </c>
      <c r="AB1160" t="s">
        <v>8649</v>
      </c>
      <c r="AC1160" t="s">
        <v>124</v>
      </c>
      <c r="AD1160" t="s">
        <v>8650</v>
      </c>
      <c r="AE1160">
        <v>100</v>
      </c>
      <c r="AH1160" t="s">
        <v>5265</v>
      </c>
      <c r="AJ1160" t="s">
        <v>6385</v>
      </c>
      <c r="AQ1160">
        <v>0</v>
      </c>
      <c r="AS1160">
        <v>0</v>
      </c>
      <c r="AT1160">
        <v>0</v>
      </c>
      <c r="AW1160">
        <v>0</v>
      </c>
      <c r="AZ1160">
        <v>0</v>
      </c>
      <c r="BC1160">
        <v>0</v>
      </c>
      <c r="BO1160">
        <v>0</v>
      </c>
      <c r="BP1160">
        <v>0</v>
      </c>
      <c r="BQ1160">
        <v>0</v>
      </c>
      <c r="BR1160">
        <v>0</v>
      </c>
      <c r="BS1160">
        <v>0</v>
      </c>
      <c r="BT1160">
        <v>0</v>
      </c>
      <c r="BU1160">
        <v>0</v>
      </c>
      <c r="BV1160">
        <v>0</v>
      </c>
      <c r="BW1160">
        <v>0</v>
      </c>
      <c r="BX1160">
        <v>0</v>
      </c>
      <c r="BY1160">
        <v>1</v>
      </c>
      <c r="BZ1160">
        <v>0</v>
      </c>
      <c r="CA1160">
        <v>0</v>
      </c>
      <c r="CB1160">
        <v>0</v>
      </c>
      <c r="CC1160">
        <v>0</v>
      </c>
      <c r="CD1160">
        <v>0</v>
      </c>
      <c r="CE1160">
        <v>0</v>
      </c>
      <c r="CF1160">
        <v>1</v>
      </c>
      <c r="CG1160">
        <v>1</v>
      </c>
      <c r="CH1160">
        <v>0</v>
      </c>
      <c r="CI1160">
        <v>0</v>
      </c>
      <c r="CJ1160">
        <v>0</v>
      </c>
      <c r="CK1160">
        <v>0</v>
      </c>
      <c r="CL1160">
        <v>0</v>
      </c>
      <c r="CM1160">
        <v>0</v>
      </c>
      <c r="CN1160">
        <v>0</v>
      </c>
      <c r="CO1160">
        <v>0</v>
      </c>
      <c r="CP1160">
        <v>0</v>
      </c>
      <c r="CQ1160">
        <v>0</v>
      </c>
    </row>
    <row r="1161" spans="1:95" hidden="1">
      <c r="A1161" t="s">
        <v>8651</v>
      </c>
      <c r="B1161" t="s">
        <v>904</v>
      </c>
      <c r="C1161" t="s">
        <v>905</v>
      </c>
      <c r="D1161" t="s">
        <v>906</v>
      </c>
      <c r="E1161" t="s">
        <v>146</v>
      </c>
      <c r="F1161" t="s">
        <v>8652</v>
      </c>
      <c r="G1161">
        <v>1500</v>
      </c>
      <c r="H1161">
        <v>0.25</v>
      </c>
      <c r="I1161">
        <f t="shared" si="18"/>
        <v>375</v>
      </c>
      <c r="J1161">
        <v>21.906666699999999</v>
      </c>
      <c r="K1161">
        <v>-159.47</v>
      </c>
      <c r="M1161" t="s">
        <v>8653</v>
      </c>
      <c r="N1161" t="s">
        <v>8654</v>
      </c>
      <c r="O1161" t="s">
        <v>8655</v>
      </c>
      <c r="P1161" t="s">
        <v>181</v>
      </c>
      <c r="R1161" t="s">
        <v>107</v>
      </c>
      <c r="S1161" t="s">
        <v>8656</v>
      </c>
      <c r="T1161" t="s">
        <v>8657</v>
      </c>
      <c r="U1161" t="s">
        <v>6561</v>
      </c>
      <c r="V1161" t="s">
        <v>2670</v>
      </c>
      <c r="W1161" t="s">
        <v>8658</v>
      </c>
      <c r="X1161" t="s">
        <v>1007</v>
      </c>
      <c r="Y1161" t="s">
        <v>5263</v>
      </c>
      <c r="Z1161" t="s">
        <v>111</v>
      </c>
      <c r="AC1161" t="s">
        <v>124</v>
      </c>
      <c r="AD1161" t="s">
        <v>8659</v>
      </c>
      <c r="AE1161">
        <v>100</v>
      </c>
      <c r="AH1161" t="s">
        <v>5265</v>
      </c>
      <c r="AI1161" t="s">
        <v>1229</v>
      </c>
      <c r="AJ1161" t="s">
        <v>6385</v>
      </c>
      <c r="AK1161" t="s">
        <v>6385</v>
      </c>
      <c r="AQ1161">
        <v>8</v>
      </c>
      <c r="AS1161">
        <v>2000000</v>
      </c>
      <c r="AT1161">
        <v>0</v>
      </c>
      <c r="AW1161">
        <v>0</v>
      </c>
      <c r="AZ1161">
        <v>0</v>
      </c>
      <c r="BC1161">
        <v>0</v>
      </c>
      <c r="BO1161">
        <v>0</v>
      </c>
      <c r="BP1161">
        <v>0</v>
      </c>
      <c r="BQ1161">
        <v>0</v>
      </c>
      <c r="BR1161">
        <v>0</v>
      </c>
      <c r="BS1161">
        <v>0</v>
      </c>
      <c r="BT1161">
        <v>0</v>
      </c>
      <c r="BU1161">
        <v>0</v>
      </c>
      <c r="BV1161">
        <v>0</v>
      </c>
      <c r="BW1161">
        <v>1</v>
      </c>
      <c r="BX1161">
        <v>0</v>
      </c>
      <c r="BY1161">
        <v>1</v>
      </c>
      <c r="BZ1161">
        <v>0</v>
      </c>
      <c r="CA1161">
        <v>0</v>
      </c>
      <c r="CB1161">
        <v>0</v>
      </c>
      <c r="CC1161">
        <v>0</v>
      </c>
      <c r="CD1161">
        <v>0</v>
      </c>
      <c r="CE1161">
        <v>0</v>
      </c>
      <c r="CF1161">
        <v>1</v>
      </c>
      <c r="CG1161">
        <v>1</v>
      </c>
      <c r="CH1161">
        <v>0</v>
      </c>
      <c r="CI1161">
        <v>0</v>
      </c>
      <c r="CJ1161">
        <v>0</v>
      </c>
      <c r="CK1161">
        <v>0</v>
      </c>
      <c r="CL1161">
        <v>0</v>
      </c>
      <c r="CM1161">
        <v>0</v>
      </c>
      <c r="CN1161">
        <v>0</v>
      </c>
      <c r="CO1161">
        <v>0</v>
      </c>
      <c r="CP1161">
        <v>0</v>
      </c>
      <c r="CQ1161">
        <v>1</v>
      </c>
    </row>
    <row r="1162" spans="1:95" hidden="1">
      <c r="A1162" t="s">
        <v>8660</v>
      </c>
      <c r="B1162" t="s">
        <v>999</v>
      </c>
      <c r="C1162" t="s">
        <v>1000</v>
      </c>
      <c r="D1162" t="s">
        <v>1000</v>
      </c>
      <c r="E1162" t="s">
        <v>146</v>
      </c>
      <c r="F1162" t="s">
        <v>8661</v>
      </c>
      <c r="G1162">
        <v>375</v>
      </c>
      <c r="H1162">
        <v>6</v>
      </c>
      <c r="I1162">
        <f t="shared" si="18"/>
        <v>2250</v>
      </c>
      <c r="J1162">
        <v>40.336258899999997</v>
      </c>
      <c r="K1162">
        <v>-80.05</v>
      </c>
      <c r="M1162" t="s">
        <v>4185</v>
      </c>
      <c r="N1162" t="s">
        <v>8662</v>
      </c>
      <c r="O1162" t="s">
        <v>8663</v>
      </c>
      <c r="P1162" t="s">
        <v>763</v>
      </c>
      <c r="Q1162">
        <v>15102</v>
      </c>
      <c r="R1162" t="s">
        <v>107</v>
      </c>
      <c r="S1162" t="s">
        <v>8664</v>
      </c>
      <c r="T1162" t="s">
        <v>3308</v>
      </c>
      <c r="U1162" t="s">
        <v>7503</v>
      </c>
      <c r="V1162" t="s">
        <v>8665</v>
      </c>
      <c r="X1162" t="s">
        <v>376</v>
      </c>
      <c r="Y1162" t="s">
        <v>8666</v>
      </c>
      <c r="Z1162" t="s">
        <v>92</v>
      </c>
      <c r="AA1162" t="s">
        <v>164</v>
      </c>
      <c r="AC1162" t="s">
        <v>124</v>
      </c>
      <c r="AD1162" t="s">
        <v>8667</v>
      </c>
      <c r="AE1162">
        <v>100</v>
      </c>
      <c r="AH1162" t="s">
        <v>5450</v>
      </c>
      <c r="AQ1162">
        <v>25</v>
      </c>
      <c r="AR1162" t="s">
        <v>4192</v>
      </c>
      <c r="AS1162">
        <v>0</v>
      </c>
      <c r="AT1162">
        <v>0</v>
      </c>
      <c r="AW1162">
        <v>0</v>
      </c>
      <c r="AZ1162">
        <v>0</v>
      </c>
      <c r="BC1162">
        <v>0</v>
      </c>
      <c r="BO1162">
        <v>0</v>
      </c>
      <c r="BP1162">
        <v>0</v>
      </c>
      <c r="BQ1162">
        <v>0</v>
      </c>
      <c r="BR1162">
        <v>0</v>
      </c>
      <c r="BS1162">
        <v>1</v>
      </c>
      <c r="BT1162">
        <v>0</v>
      </c>
      <c r="BU1162">
        <v>1</v>
      </c>
      <c r="BV1162">
        <v>0</v>
      </c>
      <c r="BW1162">
        <v>1</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v>
      </c>
      <c r="CP1162">
        <v>0</v>
      </c>
      <c r="CQ1162">
        <v>0</v>
      </c>
    </row>
    <row r="1163" spans="1:95" hidden="1">
      <c r="A1163" t="s">
        <v>8668</v>
      </c>
      <c r="B1163" t="s">
        <v>904</v>
      </c>
      <c r="C1163" t="s">
        <v>5556</v>
      </c>
      <c r="D1163" t="s">
        <v>5557</v>
      </c>
      <c r="E1163" t="s">
        <v>146</v>
      </c>
      <c r="F1163" t="s">
        <v>8669</v>
      </c>
      <c r="G1163">
        <v>27000</v>
      </c>
      <c r="H1163">
        <v>0.25</v>
      </c>
      <c r="I1163">
        <f t="shared" si="18"/>
        <v>6750</v>
      </c>
      <c r="J1163">
        <v>64.837777799999998</v>
      </c>
      <c r="K1163">
        <v>-147.72</v>
      </c>
      <c r="M1163" t="s">
        <v>8670</v>
      </c>
      <c r="O1163" t="s">
        <v>8671</v>
      </c>
      <c r="P1163" t="s">
        <v>106</v>
      </c>
      <c r="R1163" t="s">
        <v>107</v>
      </c>
      <c r="S1163" t="s">
        <v>8672</v>
      </c>
      <c r="U1163" t="s">
        <v>8673</v>
      </c>
      <c r="X1163" t="s">
        <v>1007</v>
      </c>
      <c r="Y1163" t="s">
        <v>8674</v>
      </c>
      <c r="Z1163" t="s">
        <v>111</v>
      </c>
      <c r="AA1163" t="s">
        <v>93</v>
      </c>
      <c r="AC1163" t="s">
        <v>112</v>
      </c>
      <c r="AD1163" t="s">
        <v>8674</v>
      </c>
      <c r="AE1163">
        <v>100</v>
      </c>
      <c r="AH1163" t="s">
        <v>1690</v>
      </c>
      <c r="AI1163" t="s">
        <v>113</v>
      </c>
      <c r="AQ1163">
        <v>25</v>
      </c>
      <c r="AR1163" t="s">
        <v>8675</v>
      </c>
      <c r="AS1163">
        <v>35000000</v>
      </c>
      <c r="AT1163">
        <v>0</v>
      </c>
      <c r="AW1163">
        <v>0</v>
      </c>
      <c r="AZ1163">
        <v>0</v>
      </c>
      <c r="BC1163">
        <v>0</v>
      </c>
      <c r="BO1163">
        <v>0</v>
      </c>
      <c r="BP1163">
        <v>0</v>
      </c>
      <c r="BQ1163">
        <v>0</v>
      </c>
      <c r="BR1163">
        <v>0</v>
      </c>
      <c r="BS1163">
        <v>0</v>
      </c>
      <c r="BT1163">
        <v>0</v>
      </c>
      <c r="BU1163">
        <v>0</v>
      </c>
      <c r="BV1163">
        <v>0</v>
      </c>
      <c r="BW1163">
        <v>0</v>
      </c>
      <c r="BX1163">
        <v>1</v>
      </c>
      <c r="BY1163">
        <v>0</v>
      </c>
      <c r="BZ1163">
        <v>1</v>
      </c>
      <c r="CA1163">
        <v>1</v>
      </c>
      <c r="CB1163">
        <v>0</v>
      </c>
      <c r="CC1163">
        <v>0</v>
      </c>
      <c r="CD1163">
        <v>0</v>
      </c>
      <c r="CE1163">
        <v>0</v>
      </c>
      <c r="CF1163">
        <v>0</v>
      </c>
      <c r="CG1163">
        <v>0</v>
      </c>
      <c r="CH1163">
        <v>0</v>
      </c>
      <c r="CI1163">
        <v>0</v>
      </c>
      <c r="CJ1163">
        <v>0</v>
      </c>
      <c r="CK1163">
        <v>0</v>
      </c>
      <c r="CL1163">
        <v>0</v>
      </c>
      <c r="CM1163">
        <v>0</v>
      </c>
      <c r="CN1163">
        <v>0</v>
      </c>
      <c r="CO1163">
        <v>0</v>
      </c>
      <c r="CP1163">
        <v>0</v>
      </c>
      <c r="CQ1163">
        <v>1</v>
      </c>
    </row>
    <row r="1164" spans="1:95" hidden="1">
      <c r="A1164" t="s">
        <v>8676</v>
      </c>
      <c r="B1164" t="s">
        <v>999</v>
      </c>
      <c r="C1164" t="s">
        <v>1000</v>
      </c>
      <c r="D1164" t="s">
        <v>1000</v>
      </c>
      <c r="E1164" t="s">
        <v>146</v>
      </c>
      <c r="F1164" t="s">
        <v>8677</v>
      </c>
      <c r="G1164">
        <v>600</v>
      </c>
      <c r="H1164">
        <v>6</v>
      </c>
      <c r="I1164">
        <f t="shared" si="18"/>
        <v>3600</v>
      </c>
      <c r="J1164">
        <v>40.435972399999997</v>
      </c>
      <c r="K1164">
        <v>-79.989999999999995</v>
      </c>
      <c r="M1164" t="s">
        <v>4185</v>
      </c>
      <c r="N1164" t="s">
        <v>8678</v>
      </c>
      <c r="O1164" t="s">
        <v>8679</v>
      </c>
      <c r="P1164" t="s">
        <v>763</v>
      </c>
      <c r="Q1164">
        <v>15282</v>
      </c>
      <c r="R1164" t="s">
        <v>107</v>
      </c>
      <c r="S1164" t="s">
        <v>8680</v>
      </c>
      <c r="T1164" t="s">
        <v>8681</v>
      </c>
      <c r="U1164" t="s">
        <v>8682</v>
      </c>
      <c r="V1164" t="s">
        <v>1149</v>
      </c>
      <c r="X1164" t="s">
        <v>376</v>
      </c>
      <c r="Y1164" t="s">
        <v>8683</v>
      </c>
      <c r="Z1164" t="s">
        <v>92</v>
      </c>
      <c r="AA1164" t="s">
        <v>164</v>
      </c>
      <c r="AC1164" t="s">
        <v>124</v>
      </c>
      <c r="AD1164" t="s">
        <v>8684</v>
      </c>
      <c r="AE1164">
        <v>100</v>
      </c>
      <c r="AH1164" t="s">
        <v>5450</v>
      </c>
      <c r="AQ1164">
        <v>25</v>
      </c>
      <c r="AR1164" t="s">
        <v>4192</v>
      </c>
      <c r="AS1164">
        <v>0</v>
      </c>
      <c r="AT1164">
        <v>0</v>
      </c>
      <c r="AW1164">
        <v>0</v>
      </c>
      <c r="AZ1164">
        <v>0</v>
      </c>
      <c r="BC1164">
        <v>0</v>
      </c>
      <c r="BO1164">
        <v>0</v>
      </c>
      <c r="BP1164">
        <v>0</v>
      </c>
      <c r="BQ1164">
        <v>0</v>
      </c>
      <c r="BR1164">
        <v>0</v>
      </c>
      <c r="BS1164">
        <v>1</v>
      </c>
      <c r="BT1164">
        <v>0</v>
      </c>
      <c r="BU1164">
        <v>1</v>
      </c>
      <c r="BV1164">
        <v>0</v>
      </c>
      <c r="BW1164">
        <v>1</v>
      </c>
      <c r="BX1164">
        <v>0</v>
      </c>
      <c r="BY1164">
        <v>0</v>
      </c>
      <c r="BZ1164">
        <v>0</v>
      </c>
      <c r="CA1164">
        <v>0</v>
      </c>
      <c r="CB1164">
        <v>0</v>
      </c>
      <c r="CC1164">
        <v>0</v>
      </c>
      <c r="CD1164">
        <v>0</v>
      </c>
      <c r="CE1164">
        <v>0</v>
      </c>
      <c r="CF1164">
        <v>0</v>
      </c>
      <c r="CG1164">
        <v>0</v>
      </c>
      <c r="CH1164">
        <v>0</v>
      </c>
      <c r="CI1164">
        <v>0</v>
      </c>
      <c r="CJ1164">
        <v>0</v>
      </c>
      <c r="CK1164">
        <v>0</v>
      </c>
      <c r="CL1164">
        <v>0</v>
      </c>
      <c r="CM1164">
        <v>0</v>
      </c>
      <c r="CN1164">
        <v>0</v>
      </c>
      <c r="CO1164">
        <v>0</v>
      </c>
      <c r="CP1164">
        <v>0</v>
      </c>
      <c r="CQ1164">
        <v>0</v>
      </c>
    </row>
    <row r="1165" spans="1:95" hidden="1">
      <c r="A1165" t="s">
        <v>8685</v>
      </c>
      <c r="B1165" t="s">
        <v>999</v>
      </c>
      <c r="C1165" t="s">
        <v>1144</v>
      </c>
      <c r="D1165" t="s">
        <v>1144</v>
      </c>
      <c r="E1165" t="s">
        <v>146</v>
      </c>
      <c r="F1165" t="s">
        <v>8686</v>
      </c>
      <c r="G1165">
        <v>2590</v>
      </c>
      <c r="H1165">
        <v>8</v>
      </c>
      <c r="I1165">
        <f t="shared" si="18"/>
        <v>20720</v>
      </c>
      <c r="J1165">
        <v>35.774964400000002</v>
      </c>
      <c r="K1165">
        <v>-78.64</v>
      </c>
      <c r="M1165" t="s">
        <v>8687</v>
      </c>
      <c r="N1165" t="s">
        <v>8688</v>
      </c>
      <c r="O1165" t="s">
        <v>8689</v>
      </c>
      <c r="P1165" t="s">
        <v>2340</v>
      </c>
      <c r="Q1165">
        <v>27601</v>
      </c>
      <c r="R1165" t="s">
        <v>107</v>
      </c>
      <c r="S1165" t="s">
        <v>8690</v>
      </c>
      <c r="T1165" t="s">
        <v>8691</v>
      </c>
      <c r="U1165" t="s">
        <v>4875</v>
      </c>
      <c r="X1165" t="s">
        <v>1007</v>
      </c>
      <c r="Y1165" t="s">
        <v>8692</v>
      </c>
      <c r="AC1165" t="s">
        <v>124</v>
      </c>
      <c r="AD1165" t="s">
        <v>8693</v>
      </c>
      <c r="AE1165">
        <v>100</v>
      </c>
      <c r="AH1165" t="s">
        <v>1151</v>
      </c>
      <c r="AJ1165" t="s">
        <v>8694</v>
      </c>
      <c r="AQ1165">
        <v>50</v>
      </c>
      <c r="AS1165">
        <v>0</v>
      </c>
      <c r="AT1165">
        <v>0</v>
      </c>
      <c r="AW1165">
        <v>0</v>
      </c>
      <c r="AZ1165">
        <v>0</v>
      </c>
      <c r="BC1165">
        <v>0</v>
      </c>
      <c r="BO1165">
        <v>0</v>
      </c>
      <c r="BP1165">
        <v>0</v>
      </c>
      <c r="BQ1165">
        <v>0</v>
      </c>
      <c r="BR1165">
        <v>0</v>
      </c>
      <c r="BS1165">
        <v>0</v>
      </c>
      <c r="BT1165">
        <v>0</v>
      </c>
      <c r="BU1165">
        <v>1</v>
      </c>
      <c r="BV1165">
        <v>0</v>
      </c>
      <c r="BW1165">
        <v>0</v>
      </c>
      <c r="BX1165">
        <v>0</v>
      </c>
      <c r="BY1165">
        <v>0</v>
      </c>
      <c r="BZ1165">
        <v>1</v>
      </c>
      <c r="CA1165">
        <v>0</v>
      </c>
      <c r="CB1165">
        <v>0</v>
      </c>
      <c r="CC1165">
        <v>0</v>
      </c>
      <c r="CD1165">
        <v>0</v>
      </c>
      <c r="CE1165">
        <v>0</v>
      </c>
      <c r="CF1165">
        <v>0</v>
      </c>
      <c r="CG1165">
        <v>0</v>
      </c>
      <c r="CH1165">
        <v>0</v>
      </c>
      <c r="CI1165">
        <v>0</v>
      </c>
      <c r="CJ1165">
        <v>0</v>
      </c>
      <c r="CK1165">
        <v>0</v>
      </c>
      <c r="CL1165">
        <v>0</v>
      </c>
      <c r="CM1165">
        <v>0</v>
      </c>
      <c r="CN1165">
        <v>0</v>
      </c>
      <c r="CO1165">
        <v>0</v>
      </c>
      <c r="CP1165">
        <v>0</v>
      </c>
      <c r="CQ1165">
        <v>0</v>
      </c>
    </row>
    <row r="1166" spans="1:95" hidden="1">
      <c r="A1166" t="s">
        <v>8695</v>
      </c>
      <c r="B1166" t="s">
        <v>904</v>
      </c>
      <c r="C1166" t="s">
        <v>1022</v>
      </c>
      <c r="D1166" t="s">
        <v>1349</v>
      </c>
      <c r="E1166" t="s">
        <v>146</v>
      </c>
      <c r="F1166" t="s">
        <v>8696</v>
      </c>
      <c r="G1166">
        <v>4000</v>
      </c>
      <c r="H1166">
        <v>8</v>
      </c>
      <c r="I1166">
        <f t="shared" si="18"/>
        <v>32000</v>
      </c>
      <c r="J1166">
        <v>29.560738300000001</v>
      </c>
      <c r="K1166">
        <v>-104.37</v>
      </c>
      <c r="M1166" t="s">
        <v>8697</v>
      </c>
      <c r="O1166" t="s">
        <v>8698</v>
      </c>
      <c r="P1166" t="s">
        <v>416</v>
      </c>
      <c r="R1166" t="s">
        <v>107</v>
      </c>
      <c r="S1166" t="s">
        <v>8699</v>
      </c>
      <c r="T1166" t="s">
        <v>8700</v>
      </c>
      <c r="U1166" t="s">
        <v>2125</v>
      </c>
      <c r="X1166" t="s">
        <v>419</v>
      </c>
      <c r="Y1166" t="s">
        <v>8701</v>
      </c>
      <c r="Z1166" t="s">
        <v>92</v>
      </c>
      <c r="AA1166" t="s">
        <v>93</v>
      </c>
      <c r="AC1166" t="s">
        <v>112</v>
      </c>
      <c r="AD1166" t="s">
        <v>8702</v>
      </c>
      <c r="AE1166">
        <v>100</v>
      </c>
      <c r="AH1166" t="s">
        <v>8703</v>
      </c>
      <c r="AI1166" t="s">
        <v>5389</v>
      </c>
      <c r="AJ1166" t="s">
        <v>5389</v>
      </c>
      <c r="AK1166" t="s">
        <v>5389</v>
      </c>
      <c r="AL1166" t="s">
        <v>6974</v>
      </c>
      <c r="AM1166" t="s">
        <v>5389</v>
      </c>
      <c r="AQ1166">
        <v>0</v>
      </c>
      <c r="AR1166" t="s">
        <v>8704</v>
      </c>
      <c r="AS1166">
        <v>25000000</v>
      </c>
      <c r="AT1166">
        <v>0</v>
      </c>
      <c r="AW1166">
        <v>0</v>
      </c>
      <c r="AZ1166">
        <v>0</v>
      </c>
      <c r="BC1166">
        <v>0</v>
      </c>
      <c r="BO1166">
        <v>0</v>
      </c>
      <c r="BP1166">
        <v>0</v>
      </c>
      <c r="BQ1166">
        <v>0</v>
      </c>
      <c r="BR1166">
        <v>0</v>
      </c>
      <c r="BS1166">
        <v>0</v>
      </c>
      <c r="BT1166">
        <v>0</v>
      </c>
      <c r="BU1166">
        <v>0</v>
      </c>
      <c r="BV1166">
        <v>1</v>
      </c>
      <c r="BW1166">
        <v>1</v>
      </c>
      <c r="BX1166">
        <v>0</v>
      </c>
      <c r="BY1166">
        <v>0</v>
      </c>
      <c r="BZ1166">
        <v>1</v>
      </c>
      <c r="CA1166">
        <v>0</v>
      </c>
      <c r="CB1166">
        <v>0</v>
      </c>
      <c r="CC1166">
        <v>0</v>
      </c>
      <c r="CD1166">
        <v>0</v>
      </c>
      <c r="CE1166">
        <v>0</v>
      </c>
      <c r="CF1166">
        <v>0</v>
      </c>
      <c r="CG1166">
        <v>0</v>
      </c>
      <c r="CH1166">
        <v>0</v>
      </c>
      <c r="CI1166">
        <v>0</v>
      </c>
      <c r="CJ1166">
        <v>0</v>
      </c>
      <c r="CK1166">
        <v>0</v>
      </c>
      <c r="CL1166">
        <v>0</v>
      </c>
      <c r="CM1166">
        <v>0</v>
      </c>
      <c r="CN1166">
        <v>0</v>
      </c>
      <c r="CO1166">
        <v>0</v>
      </c>
      <c r="CP1166">
        <v>0</v>
      </c>
      <c r="CQ1166">
        <v>1</v>
      </c>
    </row>
    <row r="1167" spans="1:95" hidden="1">
      <c r="A1167" t="s">
        <v>8705</v>
      </c>
      <c r="B1167" t="s">
        <v>999</v>
      </c>
      <c r="C1167" t="s">
        <v>1000</v>
      </c>
      <c r="D1167" t="s">
        <v>1000</v>
      </c>
      <c r="E1167" t="s">
        <v>146</v>
      </c>
      <c r="F1167" t="s">
        <v>8706</v>
      </c>
      <c r="G1167">
        <v>3000</v>
      </c>
      <c r="H1167">
        <v>6</v>
      </c>
      <c r="I1167">
        <f t="shared" si="18"/>
        <v>18000</v>
      </c>
      <c r="J1167">
        <v>32.237684999999999</v>
      </c>
      <c r="K1167">
        <v>-110.95</v>
      </c>
      <c r="M1167" t="s">
        <v>4185</v>
      </c>
      <c r="N1167" t="s">
        <v>8707</v>
      </c>
      <c r="O1167" t="s">
        <v>4440</v>
      </c>
      <c r="P1167" t="s">
        <v>443</v>
      </c>
      <c r="Q1167">
        <v>85717</v>
      </c>
      <c r="R1167" t="s">
        <v>107</v>
      </c>
      <c r="S1167" t="s">
        <v>8708</v>
      </c>
      <c r="T1167" t="s">
        <v>8709</v>
      </c>
      <c r="U1167" t="s">
        <v>8710</v>
      </c>
      <c r="V1167" t="s">
        <v>8711</v>
      </c>
      <c r="X1167" t="s">
        <v>1007</v>
      </c>
      <c r="Y1167" t="s">
        <v>4443</v>
      </c>
      <c r="Z1167" t="s">
        <v>92</v>
      </c>
      <c r="AA1167" t="s">
        <v>164</v>
      </c>
      <c r="AB1167" t="s">
        <v>8712</v>
      </c>
      <c r="AC1167" t="s">
        <v>124</v>
      </c>
      <c r="AD1167" t="s">
        <v>8713</v>
      </c>
      <c r="AE1167">
        <v>100</v>
      </c>
      <c r="AH1167" t="s">
        <v>5450</v>
      </c>
      <c r="AQ1167">
        <v>25</v>
      </c>
      <c r="AR1167" t="s">
        <v>4192</v>
      </c>
      <c r="AS1167">
        <v>0</v>
      </c>
      <c r="AT1167">
        <v>0</v>
      </c>
      <c r="AW1167">
        <v>0</v>
      </c>
      <c r="AZ1167">
        <v>0</v>
      </c>
      <c r="BC1167">
        <v>0</v>
      </c>
      <c r="BO1167">
        <v>0</v>
      </c>
      <c r="BP1167">
        <v>0</v>
      </c>
      <c r="BQ1167">
        <v>0</v>
      </c>
      <c r="BR1167">
        <v>0</v>
      </c>
      <c r="BS1167">
        <v>1</v>
      </c>
      <c r="BT1167">
        <v>0</v>
      </c>
      <c r="BU1167">
        <v>1</v>
      </c>
      <c r="BV1167">
        <v>0</v>
      </c>
      <c r="BW1167">
        <v>1</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row>
    <row r="1168" spans="1:95" hidden="1">
      <c r="A1168" t="s">
        <v>8714</v>
      </c>
      <c r="B1168" t="s">
        <v>999</v>
      </c>
      <c r="C1168" t="s">
        <v>1000</v>
      </c>
      <c r="D1168" t="s">
        <v>1000</v>
      </c>
      <c r="E1168" t="s">
        <v>146</v>
      </c>
      <c r="F1168" t="s">
        <v>8715</v>
      </c>
      <c r="G1168">
        <v>4620</v>
      </c>
      <c r="H1168">
        <v>6</v>
      </c>
      <c r="I1168">
        <f t="shared" si="18"/>
        <v>27720</v>
      </c>
      <c r="J1168">
        <v>34.086772000000003</v>
      </c>
      <c r="K1168">
        <v>-118.29</v>
      </c>
      <c r="M1168" t="s">
        <v>4185</v>
      </c>
      <c r="N1168" t="s">
        <v>8716</v>
      </c>
      <c r="O1168" t="s">
        <v>574</v>
      </c>
      <c r="P1168" t="s">
        <v>214</v>
      </c>
      <c r="Q1168">
        <v>90029</v>
      </c>
      <c r="R1168" t="s">
        <v>107</v>
      </c>
      <c r="S1168" t="s">
        <v>8717</v>
      </c>
      <c r="T1168" t="s">
        <v>8718</v>
      </c>
      <c r="U1168" t="s">
        <v>8719</v>
      </c>
      <c r="V1168" t="s">
        <v>8720</v>
      </c>
      <c r="X1168" t="s">
        <v>218</v>
      </c>
      <c r="Y1168" t="s">
        <v>3769</v>
      </c>
      <c r="Z1168" t="s">
        <v>307</v>
      </c>
      <c r="AA1168" t="s">
        <v>164</v>
      </c>
      <c r="AC1168" t="s">
        <v>124</v>
      </c>
      <c r="AD1168" t="s">
        <v>8721</v>
      </c>
      <c r="AE1168">
        <v>100</v>
      </c>
      <c r="AH1168" t="s">
        <v>5450</v>
      </c>
      <c r="AQ1168">
        <v>25</v>
      </c>
      <c r="AR1168" t="s">
        <v>4192</v>
      </c>
      <c r="AS1168">
        <v>0</v>
      </c>
      <c r="AT1168">
        <v>0</v>
      </c>
      <c r="AW1168">
        <v>0</v>
      </c>
      <c r="AZ1168">
        <v>0</v>
      </c>
      <c r="BC1168">
        <v>0</v>
      </c>
      <c r="BO1168">
        <v>0</v>
      </c>
      <c r="BP1168">
        <v>0</v>
      </c>
      <c r="BQ1168">
        <v>0</v>
      </c>
      <c r="BR1168">
        <v>0</v>
      </c>
      <c r="BS1168">
        <v>1</v>
      </c>
      <c r="BT1168">
        <v>0</v>
      </c>
      <c r="BU1168">
        <v>1</v>
      </c>
      <c r="BV1168">
        <v>0</v>
      </c>
      <c r="BW1168">
        <v>1</v>
      </c>
      <c r="BX1168">
        <v>0</v>
      </c>
      <c r="BY1168">
        <v>0</v>
      </c>
      <c r="BZ1168">
        <v>0</v>
      </c>
      <c r="CA1168">
        <v>0</v>
      </c>
      <c r="CB1168">
        <v>0</v>
      </c>
      <c r="CC1168">
        <v>0</v>
      </c>
      <c r="CD1168">
        <v>0</v>
      </c>
      <c r="CE1168">
        <v>0</v>
      </c>
      <c r="CF1168">
        <v>0</v>
      </c>
      <c r="CG1168">
        <v>0</v>
      </c>
      <c r="CH1168">
        <v>0</v>
      </c>
      <c r="CI1168">
        <v>0</v>
      </c>
      <c r="CJ1168">
        <v>0</v>
      </c>
      <c r="CK1168">
        <v>0</v>
      </c>
      <c r="CL1168">
        <v>0</v>
      </c>
      <c r="CM1168">
        <v>0</v>
      </c>
      <c r="CN1168">
        <v>0</v>
      </c>
      <c r="CO1168">
        <v>0</v>
      </c>
      <c r="CP1168">
        <v>0</v>
      </c>
      <c r="CQ1168">
        <v>0</v>
      </c>
    </row>
    <row r="1169" spans="1:95" hidden="1">
      <c r="A1169" t="s">
        <v>8722</v>
      </c>
      <c r="B1169" t="s">
        <v>999</v>
      </c>
      <c r="C1169" t="s">
        <v>1000</v>
      </c>
      <c r="D1169" t="s">
        <v>1000</v>
      </c>
      <c r="E1169" t="s">
        <v>146</v>
      </c>
      <c r="F1169" t="s">
        <v>8723</v>
      </c>
      <c r="G1169">
        <v>930</v>
      </c>
      <c r="H1169">
        <v>8</v>
      </c>
      <c r="I1169">
        <f t="shared" si="18"/>
        <v>7440</v>
      </c>
      <c r="J1169">
        <v>31.753526999999998</v>
      </c>
      <c r="K1169">
        <v>-106.37</v>
      </c>
      <c r="M1169" t="s">
        <v>3865</v>
      </c>
      <c r="N1169" t="s">
        <v>8724</v>
      </c>
      <c r="O1169" t="s">
        <v>8725</v>
      </c>
      <c r="P1169" t="s">
        <v>416</v>
      </c>
      <c r="Q1169">
        <v>79925</v>
      </c>
      <c r="R1169" t="s">
        <v>107</v>
      </c>
      <c r="S1169" t="s">
        <v>8726</v>
      </c>
      <c r="T1169" t="s">
        <v>8727</v>
      </c>
      <c r="U1169" t="s">
        <v>8728</v>
      </c>
      <c r="V1169" t="s">
        <v>8729</v>
      </c>
      <c r="X1169" t="s">
        <v>419</v>
      </c>
      <c r="Y1169" t="s">
        <v>7199</v>
      </c>
      <c r="Z1169" t="s">
        <v>599</v>
      </c>
      <c r="AC1169" t="s">
        <v>124</v>
      </c>
      <c r="AD1169" t="s">
        <v>8730</v>
      </c>
      <c r="AE1169">
        <v>100</v>
      </c>
      <c r="AH1169" t="s">
        <v>5450</v>
      </c>
      <c r="AQ1169">
        <v>25</v>
      </c>
      <c r="AR1169" t="s">
        <v>4192</v>
      </c>
      <c r="AS1169">
        <v>0</v>
      </c>
      <c r="AT1169">
        <v>0</v>
      </c>
      <c r="AW1169">
        <v>0</v>
      </c>
      <c r="AZ1169">
        <v>0</v>
      </c>
      <c r="BC1169">
        <v>0</v>
      </c>
      <c r="BO1169">
        <v>0</v>
      </c>
      <c r="BP1169">
        <v>0</v>
      </c>
      <c r="BQ1169">
        <v>0</v>
      </c>
      <c r="BR1169">
        <v>0</v>
      </c>
      <c r="BS1169">
        <v>1</v>
      </c>
      <c r="BT1169">
        <v>0</v>
      </c>
      <c r="BU1169">
        <v>1</v>
      </c>
      <c r="BV1169">
        <v>0</v>
      </c>
      <c r="BW1169">
        <v>0</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row>
    <row r="1170" spans="1:95" hidden="1">
      <c r="A1170" t="s">
        <v>8731</v>
      </c>
      <c r="B1170" t="s">
        <v>904</v>
      </c>
      <c r="C1170" t="s">
        <v>1022</v>
      </c>
      <c r="D1170" t="s">
        <v>1349</v>
      </c>
      <c r="E1170" t="s">
        <v>146</v>
      </c>
      <c r="F1170" t="s">
        <v>8732</v>
      </c>
      <c r="G1170">
        <v>1000</v>
      </c>
      <c r="H1170">
        <v>6.5</v>
      </c>
      <c r="I1170">
        <f t="shared" si="18"/>
        <v>6500</v>
      </c>
      <c r="J1170">
        <v>40.726768200000002</v>
      </c>
      <c r="K1170">
        <v>-73.63</v>
      </c>
      <c r="M1170" t="s">
        <v>8733</v>
      </c>
      <c r="O1170" t="s">
        <v>8734</v>
      </c>
      <c r="P1170" t="s">
        <v>817</v>
      </c>
      <c r="R1170" t="s">
        <v>107</v>
      </c>
      <c r="S1170" t="s">
        <v>8735</v>
      </c>
      <c r="T1170" t="s">
        <v>8736</v>
      </c>
      <c r="U1170" t="s">
        <v>8737</v>
      </c>
      <c r="V1170" t="s">
        <v>8038</v>
      </c>
      <c r="X1170" t="s">
        <v>819</v>
      </c>
      <c r="Y1170" t="s">
        <v>3777</v>
      </c>
      <c r="Z1170" t="s">
        <v>599</v>
      </c>
      <c r="AA1170" t="s">
        <v>164</v>
      </c>
      <c r="AC1170" t="s">
        <v>124</v>
      </c>
      <c r="AD1170" t="s">
        <v>8738</v>
      </c>
      <c r="AE1170">
        <v>100</v>
      </c>
      <c r="AH1170" t="s">
        <v>1967</v>
      </c>
      <c r="AI1170" t="s">
        <v>113</v>
      </c>
      <c r="AJ1170" t="s">
        <v>8739</v>
      </c>
      <c r="AL1170" t="s">
        <v>3783</v>
      </c>
      <c r="AQ1170">
        <v>20</v>
      </c>
      <c r="AR1170" t="s">
        <v>8740</v>
      </c>
      <c r="AS1170">
        <v>4300000</v>
      </c>
      <c r="AT1170">
        <v>0</v>
      </c>
      <c r="AU1170" t="s">
        <v>267</v>
      </c>
      <c r="AV1170" t="s">
        <v>8741</v>
      </c>
      <c r="AW1170">
        <v>2400000</v>
      </c>
      <c r="AX1170" t="s">
        <v>267</v>
      </c>
      <c r="AY1170" t="s">
        <v>8742</v>
      </c>
      <c r="AZ1170">
        <v>300000</v>
      </c>
      <c r="BC1170">
        <v>0</v>
      </c>
      <c r="BO1170">
        <v>1</v>
      </c>
      <c r="BP1170">
        <v>0</v>
      </c>
      <c r="BQ1170">
        <v>0</v>
      </c>
      <c r="BR1170">
        <v>0</v>
      </c>
      <c r="BS1170">
        <v>1</v>
      </c>
      <c r="BT1170">
        <v>0</v>
      </c>
      <c r="BU1170">
        <v>1</v>
      </c>
      <c r="BV1170">
        <v>0</v>
      </c>
      <c r="BW1170">
        <v>0</v>
      </c>
      <c r="BX1170">
        <v>1</v>
      </c>
      <c r="BY1170">
        <v>0</v>
      </c>
      <c r="BZ1170">
        <v>0</v>
      </c>
      <c r="CA1170">
        <v>0</v>
      </c>
      <c r="CB1170">
        <v>0</v>
      </c>
      <c r="CC1170">
        <v>0</v>
      </c>
      <c r="CD1170">
        <v>0</v>
      </c>
      <c r="CE1170">
        <v>0</v>
      </c>
      <c r="CF1170">
        <v>0</v>
      </c>
      <c r="CG1170">
        <v>0</v>
      </c>
      <c r="CH1170">
        <v>0</v>
      </c>
      <c r="CI1170">
        <v>0</v>
      </c>
      <c r="CJ1170">
        <v>0</v>
      </c>
      <c r="CK1170">
        <v>1</v>
      </c>
      <c r="CL1170">
        <v>0</v>
      </c>
      <c r="CM1170">
        <v>0</v>
      </c>
      <c r="CN1170">
        <v>0</v>
      </c>
      <c r="CO1170">
        <v>0</v>
      </c>
      <c r="CP1170">
        <v>0</v>
      </c>
      <c r="CQ1170">
        <v>0</v>
      </c>
    </row>
    <row r="1171" spans="1:95" hidden="1">
      <c r="A1171" t="s">
        <v>8743</v>
      </c>
      <c r="B1171" t="s">
        <v>904</v>
      </c>
      <c r="C1171" t="s">
        <v>826</v>
      </c>
      <c r="D1171" t="s">
        <v>1538</v>
      </c>
      <c r="E1171" t="s">
        <v>146</v>
      </c>
      <c r="F1171" t="s">
        <v>8744</v>
      </c>
      <c r="G1171">
        <v>2000</v>
      </c>
      <c r="H1171">
        <v>2</v>
      </c>
      <c r="I1171">
        <f t="shared" si="18"/>
        <v>4000</v>
      </c>
      <c r="J1171">
        <v>37.7176811</v>
      </c>
      <c r="K1171">
        <v>-121.89</v>
      </c>
      <c r="M1171" t="s">
        <v>8745</v>
      </c>
      <c r="N1171" t="s">
        <v>8746</v>
      </c>
      <c r="O1171" t="s">
        <v>1467</v>
      </c>
      <c r="P1171" t="s">
        <v>214</v>
      </c>
      <c r="Q1171">
        <v>94568</v>
      </c>
      <c r="R1171" t="s">
        <v>107</v>
      </c>
      <c r="S1171" t="s">
        <v>8747</v>
      </c>
      <c r="T1171" t="s">
        <v>3314</v>
      </c>
      <c r="U1171" t="s">
        <v>8748</v>
      </c>
      <c r="V1171" t="s">
        <v>8749</v>
      </c>
      <c r="X1171" t="s">
        <v>218</v>
      </c>
      <c r="Y1171" t="s">
        <v>219</v>
      </c>
      <c r="Z1171" t="s">
        <v>92</v>
      </c>
      <c r="AA1171" t="s">
        <v>164</v>
      </c>
      <c r="AB1171" t="s">
        <v>8750</v>
      </c>
      <c r="AC1171" t="s">
        <v>124</v>
      </c>
      <c r="AD1171" t="s">
        <v>8751</v>
      </c>
      <c r="AE1171">
        <v>100</v>
      </c>
      <c r="AH1171" t="s">
        <v>1545</v>
      </c>
      <c r="AI1171" t="s">
        <v>5961</v>
      </c>
      <c r="AJ1171" t="s">
        <v>8752</v>
      </c>
      <c r="AK1171" t="s">
        <v>8753</v>
      </c>
      <c r="AL1171" t="s">
        <v>8752</v>
      </c>
      <c r="AM1171" t="s">
        <v>8752</v>
      </c>
      <c r="AQ1171">
        <v>15</v>
      </c>
      <c r="AR1171" t="s">
        <v>8754</v>
      </c>
      <c r="AS1171">
        <v>4000000</v>
      </c>
      <c r="AT1171">
        <v>0</v>
      </c>
      <c r="AU1171" t="s">
        <v>492</v>
      </c>
      <c r="AV1171" t="s">
        <v>8755</v>
      </c>
      <c r="AW1171">
        <v>1983555</v>
      </c>
      <c r="AX1171" t="s">
        <v>296</v>
      </c>
      <c r="AY1171" t="s">
        <v>8756</v>
      </c>
      <c r="AZ1171">
        <v>2500000</v>
      </c>
      <c r="BA1171" t="s">
        <v>4610</v>
      </c>
      <c r="BB1171" t="s">
        <v>8757</v>
      </c>
      <c r="BC1171">
        <v>6900000</v>
      </c>
      <c r="BD1171" t="s">
        <v>8758</v>
      </c>
      <c r="BE1171" t="s">
        <v>8759</v>
      </c>
      <c r="BF1171" t="s">
        <v>8760</v>
      </c>
      <c r="BO1171">
        <v>0</v>
      </c>
      <c r="BP1171">
        <v>0</v>
      </c>
      <c r="BQ1171">
        <v>0</v>
      </c>
      <c r="BR1171">
        <v>0</v>
      </c>
      <c r="BS1171">
        <v>1</v>
      </c>
      <c r="BT1171">
        <v>1</v>
      </c>
      <c r="BU1171">
        <v>1</v>
      </c>
      <c r="BV1171">
        <v>0</v>
      </c>
      <c r="BW1171">
        <v>0</v>
      </c>
      <c r="BX1171">
        <v>1</v>
      </c>
      <c r="BY1171">
        <v>0</v>
      </c>
      <c r="BZ1171">
        <v>0</v>
      </c>
      <c r="CA1171">
        <v>0</v>
      </c>
      <c r="CB1171">
        <v>0</v>
      </c>
      <c r="CC1171">
        <v>0</v>
      </c>
      <c r="CD1171">
        <v>0</v>
      </c>
      <c r="CE1171">
        <v>1</v>
      </c>
      <c r="CF1171">
        <v>0</v>
      </c>
      <c r="CG1171">
        <v>0</v>
      </c>
      <c r="CH1171">
        <v>1</v>
      </c>
      <c r="CI1171">
        <v>0</v>
      </c>
      <c r="CJ1171">
        <v>1</v>
      </c>
      <c r="CK1171">
        <v>0</v>
      </c>
      <c r="CL1171">
        <v>0</v>
      </c>
      <c r="CM1171">
        <v>0</v>
      </c>
      <c r="CN1171">
        <v>0</v>
      </c>
      <c r="CO1171">
        <v>0</v>
      </c>
      <c r="CP1171">
        <v>0</v>
      </c>
      <c r="CQ1171">
        <v>0</v>
      </c>
    </row>
    <row r="1172" spans="1:95" hidden="1">
      <c r="A1172" t="s">
        <v>8761</v>
      </c>
      <c r="B1172" t="s">
        <v>904</v>
      </c>
      <c r="C1172" t="s">
        <v>1313</v>
      </c>
      <c r="D1172" t="s">
        <v>5110</v>
      </c>
      <c r="E1172" t="s">
        <v>146</v>
      </c>
      <c r="F1172" t="s">
        <v>8762</v>
      </c>
      <c r="G1172">
        <v>250</v>
      </c>
      <c r="H1172">
        <v>2</v>
      </c>
      <c r="I1172">
        <f t="shared" si="18"/>
        <v>500</v>
      </c>
      <c r="J1172">
        <v>42</v>
      </c>
      <c r="K1172">
        <v>-88</v>
      </c>
      <c r="M1172" t="s">
        <v>8763</v>
      </c>
      <c r="N1172" t="s">
        <v>8764</v>
      </c>
      <c r="O1172" t="s">
        <v>4345</v>
      </c>
      <c r="P1172" t="s">
        <v>435</v>
      </c>
      <c r="R1172" t="s">
        <v>107</v>
      </c>
      <c r="S1172" t="s">
        <v>8765</v>
      </c>
      <c r="T1172" t="s">
        <v>8766</v>
      </c>
      <c r="U1172" t="s">
        <v>1741</v>
      </c>
      <c r="X1172" t="s">
        <v>376</v>
      </c>
      <c r="Y1172" t="s">
        <v>1041</v>
      </c>
      <c r="Z1172" t="s">
        <v>92</v>
      </c>
      <c r="AC1172" t="s">
        <v>124</v>
      </c>
      <c r="AD1172" t="s">
        <v>8767</v>
      </c>
      <c r="AE1172">
        <v>0</v>
      </c>
      <c r="AH1172" t="s">
        <v>7256</v>
      </c>
      <c r="AI1172" t="s">
        <v>7256</v>
      </c>
      <c r="AJ1172" t="s">
        <v>8768</v>
      </c>
      <c r="AQ1172">
        <v>0</v>
      </c>
      <c r="AS1172">
        <v>13575621</v>
      </c>
      <c r="AT1172">
        <v>0</v>
      </c>
      <c r="AU1172" t="s">
        <v>267</v>
      </c>
      <c r="AV1172" s="4">
        <v>7648682</v>
      </c>
      <c r="AW1172">
        <v>0</v>
      </c>
      <c r="AZ1172">
        <v>0</v>
      </c>
      <c r="BC1172">
        <v>0</v>
      </c>
      <c r="BO1172">
        <v>1</v>
      </c>
      <c r="BP1172">
        <v>0</v>
      </c>
      <c r="BQ1172">
        <v>0</v>
      </c>
      <c r="BR1172">
        <v>0</v>
      </c>
      <c r="BS1172">
        <v>0</v>
      </c>
      <c r="BT1172">
        <v>0</v>
      </c>
      <c r="BU1172">
        <v>0</v>
      </c>
      <c r="BV1172">
        <v>0</v>
      </c>
      <c r="BW1172">
        <v>0</v>
      </c>
      <c r="BX1172">
        <v>0</v>
      </c>
      <c r="BY1172">
        <v>0</v>
      </c>
      <c r="BZ1172">
        <v>0</v>
      </c>
      <c r="CA1172">
        <v>0</v>
      </c>
      <c r="CB1172">
        <v>0</v>
      </c>
      <c r="CC1172">
        <v>0</v>
      </c>
      <c r="CD1172">
        <v>0</v>
      </c>
      <c r="CE1172">
        <v>0</v>
      </c>
      <c r="CF1172">
        <v>0</v>
      </c>
      <c r="CG1172">
        <v>0</v>
      </c>
      <c r="CH1172">
        <v>0</v>
      </c>
      <c r="CI1172">
        <v>0</v>
      </c>
      <c r="CJ1172">
        <v>0</v>
      </c>
      <c r="CK1172">
        <v>0</v>
      </c>
      <c r="CL1172">
        <v>0</v>
      </c>
      <c r="CM1172">
        <v>0</v>
      </c>
      <c r="CN1172">
        <v>0</v>
      </c>
      <c r="CO1172">
        <v>0</v>
      </c>
      <c r="CP1172">
        <v>0</v>
      </c>
      <c r="CQ1172">
        <v>0</v>
      </c>
    </row>
    <row r="1173" spans="1:95" hidden="1">
      <c r="A1173" t="s">
        <v>8769</v>
      </c>
      <c r="B1173" t="s">
        <v>904</v>
      </c>
      <c r="C1173" t="s">
        <v>1313</v>
      </c>
      <c r="D1173" t="s">
        <v>5110</v>
      </c>
      <c r="E1173" t="s">
        <v>146</v>
      </c>
      <c r="F1173" t="s">
        <v>8770</v>
      </c>
      <c r="G1173">
        <v>25</v>
      </c>
      <c r="H1173">
        <v>2</v>
      </c>
      <c r="I1173">
        <f t="shared" si="18"/>
        <v>50</v>
      </c>
      <c r="J1173">
        <v>28</v>
      </c>
      <c r="K1173">
        <v>-83</v>
      </c>
      <c r="M1173" t="s">
        <v>8771</v>
      </c>
      <c r="O1173" t="s">
        <v>5458</v>
      </c>
      <c r="P1173" t="s">
        <v>5459</v>
      </c>
      <c r="R1173" t="s">
        <v>107</v>
      </c>
      <c r="S1173" t="s">
        <v>8772</v>
      </c>
      <c r="T1173" t="s">
        <v>8773</v>
      </c>
      <c r="U1173" t="s">
        <v>1166</v>
      </c>
      <c r="X1173" t="s">
        <v>1007</v>
      </c>
      <c r="Y1173" t="s">
        <v>8564</v>
      </c>
      <c r="AC1173" t="s">
        <v>124</v>
      </c>
      <c r="AD1173" t="s">
        <v>8774</v>
      </c>
      <c r="AE1173">
        <v>0</v>
      </c>
      <c r="AH1173" t="s">
        <v>7256</v>
      </c>
      <c r="AI1173" t="s">
        <v>7256</v>
      </c>
      <c r="AJ1173" t="s">
        <v>8775</v>
      </c>
      <c r="AQ1173">
        <v>0</v>
      </c>
      <c r="AS1173">
        <v>0</v>
      </c>
      <c r="AT1173">
        <v>0</v>
      </c>
      <c r="AW1173">
        <v>0</v>
      </c>
      <c r="AZ1173">
        <v>0</v>
      </c>
      <c r="BC1173">
        <v>0</v>
      </c>
      <c r="BO1173">
        <v>0</v>
      </c>
      <c r="BP1173">
        <v>0</v>
      </c>
      <c r="BQ1173">
        <v>0</v>
      </c>
      <c r="BR1173">
        <v>0</v>
      </c>
      <c r="BS1173">
        <v>0</v>
      </c>
      <c r="BT1173">
        <v>1</v>
      </c>
      <c r="BU1173">
        <v>0</v>
      </c>
      <c r="BV1173">
        <v>0</v>
      </c>
      <c r="BW1173">
        <v>0</v>
      </c>
      <c r="BX1173">
        <v>0</v>
      </c>
      <c r="BY1173">
        <v>0</v>
      </c>
      <c r="BZ1173">
        <v>0</v>
      </c>
      <c r="CA1173">
        <v>0</v>
      </c>
      <c r="CB1173">
        <v>0</v>
      </c>
      <c r="CC1173">
        <v>0</v>
      </c>
      <c r="CD1173">
        <v>0</v>
      </c>
      <c r="CE1173">
        <v>0</v>
      </c>
      <c r="CF1173">
        <v>0</v>
      </c>
      <c r="CG1173">
        <v>1</v>
      </c>
      <c r="CH1173">
        <v>0</v>
      </c>
      <c r="CI1173">
        <v>0</v>
      </c>
      <c r="CJ1173">
        <v>0</v>
      </c>
      <c r="CK1173">
        <v>0</v>
      </c>
      <c r="CL1173">
        <v>0</v>
      </c>
      <c r="CM1173">
        <v>0</v>
      </c>
      <c r="CN1173">
        <v>0</v>
      </c>
      <c r="CO1173">
        <v>0</v>
      </c>
      <c r="CP1173">
        <v>0</v>
      </c>
      <c r="CQ1173">
        <v>0</v>
      </c>
    </row>
    <row r="1174" spans="1:95" hidden="1">
      <c r="A1174" t="s">
        <v>8776</v>
      </c>
      <c r="B1174" t="s">
        <v>904</v>
      </c>
      <c r="C1174" t="s">
        <v>904</v>
      </c>
      <c r="D1174" t="s">
        <v>826</v>
      </c>
      <c r="E1174" t="s">
        <v>146</v>
      </c>
      <c r="F1174" t="s">
        <v>8777</v>
      </c>
      <c r="G1174">
        <v>0</v>
      </c>
      <c r="H1174">
        <v>0</v>
      </c>
      <c r="I1174">
        <f t="shared" si="18"/>
        <v>0</v>
      </c>
      <c r="J1174">
        <v>44.840797999999999</v>
      </c>
      <c r="K1174">
        <v>-93.3</v>
      </c>
      <c r="M1174" t="s">
        <v>8778</v>
      </c>
      <c r="O1174" t="s">
        <v>8779</v>
      </c>
      <c r="P1174" t="s">
        <v>8780</v>
      </c>
      <c r="R1174" t="s">
        <v>107</v>
      </c>
      <c r="S1174" t="s">
        <v>8781</v>
      </c>
      <c r="T1174" t="s">
        <v>5098</v>
      </c>
      <c r="U1174" t="s">
        <v>1220</v>
      </c>
      <c r="X1174" t="s">
        <v>403</v>
      </c>
      <c r="AC1174" t="s">
        <v>124</v>
      </c>
      <c r="AD1174" t="s">
        <v>8782</v>
      </c>
      <c r="AE1174">
        <v>0</v>
      </c>
      <c r="AH1174" t="s">
        <v>1495</v>
      </c>
      <c r="AL1174" t="s">
        <v>8782</v>
      </c>
      <c r="AQ1174">
        <v>0</v>
      </c>
      <c r="AS1174">
        <v>0</v>
      </c>
      <c r="AT1174">
        <v>0</v>
      </c>
      <c r="AW1174">
        <v>0</v>
      </c>
      <c r="AZ1174">
        <v>0</v>
      </c>
      <c r="BC1174">
        <v>0</v>
      </c>
      <c r="BO1174">
        <v>0</v>
      </c>
      <c r="BP1174">
        <v>1</v>
      </c>
      <c r="BQ1174">
        <v>0</v>
      </c>
      <c r="BR1174">
        <v>0</v>
      </c>
      <c r="BS1174">
        <v>0</v>
      </c>
      <c r="BT1174">
        <v>0</v>
      </c>
      <c r="BU1174">
        <v>1</v>
      </c>
      <c r="BV1174">
        <v>0</v>
      </c>
      <c r="BW1174">
        <v>0</v>
      </c>
      <c r="BX1174">
        <v>0</v>
      </c>
      <c r="BY1174">
        <v>0</v>
      </c>
      <c r="BZ1174">
        <v>0</v>
      </c>
      <c r="CA1174">
        <v>0</v>
      </c>
      <c r="CB1174">
        <v>0</v>
      </c>
      <c r="CC1174">
        <v>1</v>
      </c>
      <c r="CD1174">
        <v>0</v>
      </c>
      <c r="CE1174">
        <v>0</v>
      </c>
      <c r="CF1174">
        <v>0</v>
      </c>
      <c r="CG1174">
        <v>1</v>
      </c>
      <c r="CH1174">
        <v>1</v>
      </c>
      <c r="CI1174">
        <v>0</v>
      </c>
      <c r="CJ1174">
        <v>0</v>
      </c>
      <c r="CK1174">
        <v>0</v>
      </c>
      <c r="CL1174">
        <v>0</v>
      </c>
      <c r="CM1174">
        <v>0</v>
      </c>
      <c r="CN1174">
        <v>0</v>
      </c>
      <c r="CO1174">
        <v>0</v>
      </c>
      <c r="CP1174">
        <v>0</v>
      </c>
      <c r="CQ1174">
        <v>0</v>
      </c>
    </row>
    <row r="1175" spans="1:95" hidden="1">
      <c r="A1175" t="s">
        <v>8783</v>
      </c>
      <c r="B1175" t="s">
        <v>999</v>
      </c>
      <c r="C1175" t="s">
        <v>2502</v>
      </c>
      <c r="D1175" t="s">
        <v>2502</v>
      </c>
      <c r="E1175" t="s">
        <v>146</v>
      </c>
      <c r="F1175" t="s">
        <v>8784</v>
      </c>
      <c r="G1175">
        <v>15</v>
      </c>
      <c r="H1175">
        <v>8</v>
      </c>
      <c r="I1175">
        <f t="shared" si="18"/>
        <v>120</v>
      </c>
      <c r="J1175">
        <v>45.095478700000001</v>
      </c>
      <c r="K1175">
        <v>-93.44</v>
      </c>
      <c r="M1175" t="s">
        <v>116</v>
      </c>
      <c r="N1175" t="s">
        <v>8785</v>
      </c>
      <c r="O1175" t="s">
        <v>8786</v>
      </c>
      <c r="P1175" t="s">
        <v>8780</v>
      </c>
      <c r="Q1175" t="s">
        <v>8787</v>
      </c>
      <c r="R1175" t="s">
        <v>107</v>
      </c>
      <c r="S1175" t="s">
        <v>8788</v>
      </c>
      <c r="U1175" t="s">
        <v>1975</v>
      </c>
      <c r="X1175" t="s">
        <v>403</v>
      </c>
      <c r="Y1175" t="s">
        <v>8789</v>
      </c>
      <c r="Z1175" t="s">
        <v>111</v>
      </c>
      <c r="AA1175" t="s">
        <v>164</v>
      </c>
      <c r="AB1175" t="s">
        <v>8790</v>
      </c>
      <c r="AC1175" t="s">
        <v>112</v>
      </c>
      <c r="AD1175" t="s">
        <v>8789</v>
      </c>
      <c r="AE1175">
        <v>0</v>
      </c>
      <c r="AQ1175">
        <v>0</v>
      </c>
      <c r="AR1175" t="s">
        <v>8791</v>
      </c>
      <c r="AS1175">
        <v>0</v>
      </c>
      <c r="AT1175">
        <v>0</v>
      </c>
      <c r="AW1175">
        <v>0</v>
      </c>
      <c r="AZ1175">
        <v>0</v>
      </c>
      <c r="BC1175">
        <v>0</v>
      </c>
      <c r="BD1175" t="s">
        <v>8792</v>
      </c>
      <c r="BO1175">
        <v>0</v>
      </c>
      <c r="BP1175">
        <v>0</v>
      </c>
      <c r="BQ1175">
        <v>0</v>
      </c>
      <c r="BR1175">
        <v>0</v>
      </c>
      <c r="BS1175">
        <v>0</v>
      </c>
      <c r="BT1175">
        <v>0</v>
      </c>
      <c r="BU1175">
        <v>0</v>
      </c>
      <c r="BV1175">
        <v>0</v>
      </c>
      <c r="BW1175">
        <v>0</v>
      </c>
      <c r="BX1175">
        <v>0</v>
      </c>
      <c r="BY1175">
        <v>1</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0</v>
      </c>
    </row>
    <row r="1176" spans="1:95" hidden="1">
      <c r="A1176" t="s">
        <v>8793</v>
      </c>
      <c r="B1176" t="s">
        <v>904</v>
      </c>
      <c r="C1176" t="s">
        <v>826</v>
      </c>
      <c r="D1176" t="s">
        <v>826</v>
      </c>
      <c r="E1176" t="s">
        <v>146</v>
      </c>
      <c r="F1176" t="s">
        <v>8794</v>
      </c>
      <c r="G1176">
        <v>60</v>
      </c>
      <c r="H1176">
        <v>1.27</v>
      </c>
      <c r="I1176">
        <f t="shared" si="18"/>
        <v>76.2</v>
      </c>
      <c r="J1176">
        <v>48.426393099999999</v>
      </c>
      <c r="K1176">
        <v>9.9600000000000009</v>
      </c>
      <c r="M1176" t="s">
        <v>8795</v>
      </c>
      <c r="N1176" t="s">
        <v>8796</v>
      </c>
      <c r="O1176" t="s">
        <v>8797</v>
      </c>
      <c r="P1176" t="s">
        <v>3195</v>
      </c>
      <c r="Q1176">
        <v>89081</v>
      </c>
      <c r="R1176" t="s">
        <v>303</v>
      </c>
      <c r="S1176" t="s">
        <v>8798</v>
      </c>
      <c r="U1176" t="s">
        <v>8799</v>
      </c>
      <c r="X1176" t="s">
        <v>1007</v>
      </c>
      <c r="Z1176" t="s">
        <v>92</v>
      </c>
      <c r="AC1176" t="s">
        <v>124</v>
      </c>
      <c r="AD1176" t="s">
        <v>8800</v>
      </c>
      <c r="AE1176">
        <v>0</v>
      </c>
      <c r="AJ1176" t="s">
        <v>8801</v>
      </c>
      <c r="AQ1176">
        <v>0</v>
      </c>
      <c r="AR1176" t="s">
        <v>1007</v>
      </c>
      <c r="AS1176">
        <v>0</v>
      </c>
      <c r="AT1176">
        <v>0</v>
      </c>
      <c r="AW1176">
        <v>0</v>
      </c>
      <c r="AZ1176">
        <v>0</v>
      </c>
      <c r="BC1176">
        <v>0</v>
      </c>
      <c r="BD1176" t="s">
        <v>8801</v>
      </c>
      <c r="BF1176" t="s">
        <v>8802</v>
      </c>
      <c r="BO1176">
        <v>0</v>
      </c>
      <c r="BP1176">
        <v>0</v>
      </c>
      <c r="BQ1176">
        <v>0</v>
      </c>
      <c r="BR1176">
        <v>0</v>
      </c>
      <c r="BS1176">
        <v>0</v>
      </c>
      <c r="BT1176">
        <v>0</v>
      </c>
      <c r="BU1176">
        <v>0</v>
      </c>
      <c r="BV1176">
        <v>0</v>
      </c>
      <c r="BW1176">
        <v>0</v>
      </c>
      <c r="BX1176">
        <v>0</v>
      </c>
      <c r="BY1176">
        <v>0</v>
      </c>
      <c r="BZ1176">
        <v>0</v>
      </c>
      <c r="CA1176">
        <v>0</v>
      </c>
      <c r="CB1176">
        <v>1</v>
      </c>
      <c r="CC1176">
        <v>0</v>
      </c>
      <c r="CD1176">
        <v>0</v>
      </c>
      <c r="CE1176">
        <v>0</v>
      </c>
      <c r="CF1176">
        <v>1</v>
      </c>
      <c r="CG1176">
        <v>1</v>
      </c>
      <c r="CH1176">
        <v>0</v>
      </c>
      <c r="CI1176">
        <v>0</v>
      </c>
      <c r="CJ1176">
        <v>0</v>
      </c>
      <c r="CK1176">
        <v>0</v>
      </c>
      <c r="CL1176">
        <v>0</v>
      </c>
      <c r="CM1176">
        <v>0</v>
      </c>
      <c r="CN1176">
        <v>0</v>
      </c>
      <c r="CO1176">
        <v>0</v>
      </c>
      <c r="CP1176">
        <v>0</v>
      </c>
      <c r="CQ1176">
        <v>0</v>
      </c>
    </row>
    <row r="1177" spans="1:95" hidden="1">
      <c r="A1177" t="s">
        <v>8803</v>
      </c>
      <c r="B1177" t="s">
        <v>904</v>
      </c>
      <c r="C1177" t="s">
        <v>1313</v>
      </c>
      <c r="D1177" t="s">
        <v>1112</v>
      </c>
      <c r="E1177" t="s">
        <v>146</v>
      </c>
      <c r="F1177" t="s">
        <v>8804</v>
      </c>
      <c r="G1177">
        <v>600</v>
      </c>
      <c r="H1177">
        <v>6</v>
      </c>
      <c r="I1177">
        <f t="shared" si="18"/>
        <v>3600</v>
      </c>
      <c r="J1177">
        <v>34.190809899999998</v>
      </c>
      <c r="K1177">
        <v>-119.16</v>
      </c>
      <c r="M1177" t="s">
        <v>8145</v>
      </c>
      <c r="N1177" t="s">
        <v>8805</v>
      </c>
      <c r="O1177" t="s">
        <v>8806</v>
      </c>
      <c r="P1177" t="s">
        <v>214</v>
      </c>
      <c r="Q1177">
        <v>93030</v>
      </c>
      <c r="R1177" t="s">
        <v>107</v>
      </c>
      <c r="S1177" t="s">
        <v>8807</v>
      </c>
      <c r="T1177" t="s">
        <v>2872</v>
      </c>
      <c r="U1177" t="s">
        <v>8808</v>
      </c>
      <c r="V1177" t="s">
        <v>619</v>
      </c>
      <c r="X1177" t="s">
        <v>218</v>
      </c>
      <c r="Y1177" t="s">
        <v>322</v>
      </c>
      <c r="Z1177" t="s">
        <v>92</v>
      </c>
      <c r="AA1177" t="s">
        <v>164</v>
      </c>
      <c r="AB1177" t="s">
        <v>996</v>
      </c>
      <c r="AC1177" t="s">
        <v>95</v>
      </c>
      <c r="AD1177" t="s">
        <v>8809</v>
      </c>
      <c r="AE1177">
        <v>0</v>
      </c>
      <c r="AH1177" t="s">
        <v>3021</v>
      </c>
      <c r="AJ1177" t="s">
        <v>3021</v>
      </c>
      <c r="AQ1177">
        <v>10</v>
      </c>
      <c r="AS1177">
        <v>0</v>
      </c>
      <c r="AT1177">
        <v>0</v>
      </c>
      <c r="AU1177" t="s">
        <v>3781</v>
      </c>
      <c r="AV1177" t="s">
        <v>8319</v>
      </c>
      <c r="AW1177">
        <v>1200000</v>
      </c>
      <c r="AZ1177">
        <v>0</v>
      </c>
      <c r="BC1177">
        <v>0</v>
      </c>
      <c r="BO1177">
        <v>0</v>
      </c>
      <c r="BP1177">
        <v>0</v>
      </c>
      <c r="BQ1177">
        <v>0</v>
      </c>
      <c r="BR1177">
        <v>0</v>
      </c>
      <c r="BS1177">
        <v>1</v>
      </c>
      <c r="BT1177">
        <v>0</v>
      </c>
      <c r="BU1177">
        <v>1</v>
      </c>
      <c r="BV1177">
        <v>0</v>
      </c>
      <c r="BW1177">
        <v>0</v>
      </c>
      <c r="BX1177">
        <v>0</v>
      </c>
      <c r="BY1177">
        <v>0</v>
      </c>
      <c r="BZ1177">
        <v>1</v>
      </c>
      <c r="CA1177">
        <v>0</v>
      </c>
      <c r="CB1177">
        <v>0</v>
      </c>
      <c r="CC1177">
        <v>0</v>
      </c>
      <c r="CD1177">
        <v>0</v>
      </c>
      <c r="CE1177">
        <v>0</v>
      </c>
      <c r="CF1177">
        <v>0</v>
      </c>
      <c r="CG1177">
        <v>0</v>
      </c>
      <c r="CH1177">
        <v>0</v>
      </c>
      <c r="CI1177">
        <v>0</v>
      </c>
      <c r="CJ1177">
        <v>0</v>
      </c>
      <c r="CK1177">
        <v>0</v>
      </c>
      <c r="CL1177">
        <v>0</v>
      </c>
      <c r="CM1177">
        <v>0</v>
      </c>
      <c r="CN1177">
        <v>0</v>
      </c>
      <c r="CO1177">
        <v>0</v>
      </c>
      <c r="CP1177">
        <v>0</v>
      </c>
      <c r="CQ1177">
        <v>0</v>
      </c>
    </row>
    <row r="1178" spans="1:95" hidden="1">
      <c r="A1178" t="s">
        <v>8810</v>
      </c>
      <c r="B1178" t="s">
        <v>904</v>
      </c>
      <c r="C1178" t="s">
        <v>905</v>
      </c>
      <c r="D1178" t="s">
        <v>906</v>
      </c>
      <c r="E1178" t="s">
        <v>146</v>
      </c>
      <c r="F1178" t="s">
        <v>8811</v>
      </c>
      <c r="G1178">
        <v>1500</v>
      </c>
      <c r="H1178">
        <v>0.25</v>
      </c>
      <c r="I1178">
        <f t="shared" si="18"/>
        <v>375</v>
      </c>
      <c r="J1178">
        <v>20.798362600000001</v>
      </c>
      <c r="K1178">
        <v>-156.33000000000001</v>
      </c>
      <c r="M1178" t="s">
        <v>5399</v>
      </c>
      <c r="O1178" t="s">
        <v>1500</v>
      </c>
      <c r="P1178" t="s">
        <v>181</v>
      </c>
      <c r="R1178" t="s">
        <v>107</v>
      </c>
      <c r="S1178" t="s">
        <v>8604</v>
      </c>
      <c r="U1178" t="s">
        <v>1965</v>
      </c>
      <c r="X1178" t="s">
        <v>1007</v>
      </c>
      <c r="Y1178" t="s">
        <v>8271</v>
      </c>
      <c r="Z1178" t="s">
        <v>92</v>
      </c>
      <c r="AA1178" t="s">
        <v>93</v>
      </c>
      <c r="AB1178" t="s">
        <v>490</v>
      </c>
      <c r="AC1178" t="s">
        <v>95</v>
      </c>
      <c r="AD1178" t="s">
        <v>8812</v>
      </c>
      <c r="AE1178">
        <v>100</v>
      </c>
      <c r="AH1178" t="s">
        <v>5265</v>
      </c>
      <c r="AJ1178" t="s">
        <v>6385</v>
      </c>
      <c r="AL1178" t="s">
        <v>8812</v>
      </c>
      <c r="AQ1178">
        <v>0</v>
      </c>
      <c r="AS1178">
        <v>0</v>
      </c>
      <c r="AT1178">
        <v>0</v>
      </c>
      <c r="AW1178">
        <v>0</v>
      </c>
      <c r="AZ1178">
        <v>0</v>
      </c>
      <c r="BC1178">
        <v>0</v>
      </c>
      <c r="BO1178">
        <v>0</v>
      </c>
      <c r="BP1178">
        <v>0</v>
      </c>
      <c r="BQ1178">
        <v>0</v>
      </c>
      <c r="BR1178">
        <v>0</v>
      </c>
      <c r="BS1178">
        <v>0</v>
      </c>
      <c r="BT1178">
        <v>0</v>
      </c>
      <c r="BU1178">
        <v>0</v>
      </c>
      <c r="BV1178">
        <v>0</v>
      </c>
      <c r="BW1178">
        <v>0</v>
      </c>
      <c r="BX1178">
        <v>0</v>
      </c>
      <c r="BY1178">
        <v>0</v>
      </c>
      <c r="BZ1178">
        <v>0</v>
      </c>
      <c r="CA1178">
        <v>0</v>
      </c>
      <c r="CB1178">
        <v>0</v>
      </c>
      <c r="CC1178">
        <v>0</v>
      </c>
      <c r="CD1178">
        <v>0</v>
      </c>
      <c r="CE1178">
        <v>0</v>
      </c>
      <c r="CF1178">
        <v>1</v>
      </c>
      <c r="CG1178">
        <v>1</v>
      </c>
      <c r="CH1178">
        <v>0</v>
      </c>
      <c r="CI1178">
        <v>0</v>
      </c>
      <c r="CJ1178">
        <v>0</v>
      </c>
      <c r="CK1178">
        <v>0</v>
      </c>
      <c r="CL1178">
        <v>0</v>
      </c>
      <c r="CM1178">
        <v>0</v>
      </c>
      <c r="CN1178">
        <v>0</v>
      </c>
      <c r="CO1178">
        <v>0</v>
      </c>
      <c r="CP1178">
        <v>0</v>
      </c>
      <c r="CQ1178">
        <v>0</v>
      </c>
    </row>
    <row r="1179" spans="1:95" hidden="1">
      <c r="A1179" t="s">
        <v>8813</v>
      </c>
      <c r="B1179" t="s">
        <v>904</v>
      </c>
      <c r="C1179" t="s">
        <v>904</v>
      </c>
      <c r="D1179" t="s">
        <v>826</v>
      </c>
      <c r="E1179" t="s">
        <v>146</v>
      </c>
      <c r="F1179" t="s">
        <v>8814</v>
      </c>
      <c r="G1179">
        <v>36000</v>
      </c>
      <c r="H1179">
        <v>0.67</v>
      </c>
      <c r="I1179">
        <f t="shared" si="18"/>
        <v>24120</v>
      </c>
      <c r="J1179">
        <v>31.981938599999999</v>
      </c>
      <c r="K1179">
        <v>-102.61</v>
      </c>
      <c r="M1179" t="s">
        <v>8815</v>
      </c>
      <c r="O1179" t="s">
        <v>8816</v>
      </c>
      <c r="P1179" t="s">
        <v>416</v>
      </c>
      <c r="Q1179">
        <v>79759</v>
      </c>
      <c r="R1179" t="s">
        <v>107</v>
      </c>
      <c r="S1179" t="s">
        <v>8817</v>
      </c>
      <c r="T1179" t="s">
        <v>8818</v>
      </c>
      <c r="U1179" t="s">
        <v>501</v>
      </c>
      <c r="V1179" t="s">
        <v>8234</v>
      </c>
      <c r="X1179" t="s">
        <v>419</v>
      </c>
      <c r="Y1179" t="s">
        <v>2489</v>
      </c>
      <c r="Z1179" t="s">
        <v>92</v>
      </c>
      <c r="AA1179" t="s">
        <v>93</v>
      </c>
      <c r="AB1179" t="s">
        <v>490</v>
      </c>
      <c r="AC1179" t="s">
        <v>112</v>
      </c>
      <c r="AD1179" t="s">
        <v>2489</v>
      </c>
      <c r="AE1179">
        <v>100</v>
      </c>
      <c r="AH1179" t="s">
        <v>5265</v>
      </c>
      <c r="AI1179" t="s">
        <v>6385</v>
      </c>
      <c r="AJ1179" t="s">
        <v>6385</v>
      </c>
      <c r="AK1179" t="s">
        <v>6385</v>
      </c>
      <c r="AL1179" t="s">
        <v>2489</v>
      </c>
      <c r="AQ1179">
        <v>0</v>
      </c>
      <c r="AS1179">
        <v>43610000</v>
      </c>
      <c r="AT1179">
        <v>0</v>
      </c>
      <c r="AU1179" t="s">
        <v>770</v>
      </c>
      <c r="AV1179" t="s">
        <v>6927</v>
      </c>
      <c r="AW1179">
        <v>21806219</v>
      </c>
      <c r="AZ1179">
        <v>0</v>
      </c>
      <c r="BC1179">
        <v>0</v>
      </c>
      <c r="BO1179">
        <v>0</v>
      </c>
      <c r="BP1179">
        <v>0</v>
      </c>
      <c r="BQ1179">
        <v>0</v>
      </c>
      <c r="BR1179">
        <v>0</v>
      </c>
      <c r="BS1179">
        <v>0</v>
      </c>
      <c r="BT1179">
        <v>0</v>
      </c>
      <c r="BU1179">
        <v>1</v>
      </c>
      <c r="BV1179">
        <v>0</v>
      </c>
      <c r="BW1179">
        <v>0</v>
      </c>
      <c r="BX1179">
        <v>0</v>
      </c>
      <c r="BY1179">
        <v>1</v>
      </c>
      <c r="BZ1179">
        <v>0</v>
      </c>
      <c r="CA1179">
        <v>0</v>
      </c>
      <c r="CB1179">
        <v>0</v>
      </c>
      <c r="CC1179">
        <v>0</v>
      </c>
      <c r="CD1179">
        <v>0</v>
      </c>
      <c r="CE1179">
        <v>0</v>
      </c>
      <c r="CF1179">
        <v>0</v>
      </c>
      <c r="CG1179">
        <v>1</v>
      </c>
      <c r="CH1179">
        <v>0</v>
      </c>
      <c r="CI1179">
        <v>0</v>
      </c>
      <c r="CJ1179">
        <v>0</v>
      </c>
      <c r="CK1179">
        <v>0</v>
      </c>
      <c r="CL1179">
        <v>0</v>
      </c>
      <c r="CM1179">
        <v>0</v>
      </c>
      <c r="CN1179">
        <v>0</v>
      </c>
      <c r="CO1179">
        <v>0</v>
      </c>
      <c r="CP1179">
        <v>0</v>
      </c>
      <c r="CQ1179">
        <v>0</v>
      </c>
    </row>
    <row r="1180" spans="1:95" hidden="1">
      <c r="A1180" t="s">
        <v>8819</v>
      </c>
      <c r="B1180" t="s">
        <v>999</v>
      </c>
      <c r="C1180" t="s">
        <v>1000</v>
      </c>
      <c r="D1180" t="s">
        <v>1000</v>
      </c>
      <c r="E1180" t="s">
        <v>146</v>
      </c>
      <c r="F1180" t="s">
        <v>8820</v>
      </c>
      <c r="G1180">
        <v>1000</v>
      </c>
      <c r="H1180">
        <v>6</v>
      </c>
      <c r="I1180">
        <f t="shared" si="18"/>
        <v>6000</v>
      </c>
      <c r="J1180">
        <v>40.586539600000002</v>
      </c>
      <c r="K1180">
        <v>-122.39</v>
      </c>
      <c r="M1180" t="s">
        <v>8821</v>
      </c>
      <c r="O1180" t="s">
        <v>8822</v>
      </c>
      <c r="P1180" t="s">
        <v>214</v>
      </c>
      <c r="R1180" t="s">
        <v>107</v>
      </c>
      <c r="S1180" t="s">
        <v>8823</v>
      </c>
      <c r="T1180" t="s">
        <v>8824</v>
      </c>
      <c r="U1180" t="s">
        <v>618</v>
      </c>
      <c r="X1180" t="s">
        <v>6707</v>
      </c>
      <c r="Y1180" t="s">
        <v>8825</v>
      </c>
      <c r="AB1180" t="s">
        <v>8826</v>
      </c>
      <c r="AC1180" t="s">
        <v>112</v>
      </c>
      <c r="AD1180" t="s">
        <v>8825</v>
      </c>
      <c r="AE1180">
        <v>100</v>
      </c>
      <c r="AH1180" t="s">
        <v>1010</v>
      </c>
      <c r="AJ1180" t="s">
        <v>1010</v>
      </c>
      <c r="AQ1180">
        <v>0</v>
      </c>
      <c r="AR1180" t="s">
        <v>8827</v>
      </c>
      <c r="AS1180">
        <v>2170000</v>
      </c>
      <c r="AT1180">
        <v>0</v>
      </c>
      <c r="AW1180">
        <v>0</v>
      </c>
      <c r="AZ1180">
        <v>0</v>
      </c>
      <c r="BC1180">
        <v>0</v>
      </c>
      <c r="BO1180">
        <v>0</v>
      </c>
      <c r="BP1180">
        <v>0</v>
      </c>
      <c r="BQ1180">
        <v>0</v>
      </c>
      <c r="BR1180">
        <v>0</v>
      </c>
      <c r="BS1180">
        <v>0</v>
      </c>
      <c r="BT1180">
        <v>0</v>
      </c>
      <c r="BU1180">
        <v>1</v>
      </c>
      <c r="BV1180">
        <v>1</v>
      </c>
      <c r="BW1180">
        <v>0</v>
      </c>
      <c r="BX1180">
        <v>0</v>
      </c>
      <c r="BY1180">
        <v>0</v>
      </c>
      <c r="BZ1180">
        <v>0</v>
      </c>
      <c r="CA1180">
        <v>0</v>
      </c>
      <c r="CB1180">
        <v>0</v>
      </c>
      <c r="CC1180">
        <v>0</v>
      </c>
      <c r="CD1180">
        <v>0</v>
      </c>
      <c r="CE1180">
        <v>0</v>
      </c>
      <c r="CF1180">
        <v>0</v>
      </c>
      <c r="CG1180">
        <v>0</v>
      </c>
      <c r="CH1180">
        <v>0</v>
      </c>
      <c r="CI1180">
        <v>0</v>
      </c>
      <c r="CJ1180">
        <v>0</v>
      </c>
      <c r="CK1180">
        <v>1</v>
      </c>
      <c r="CL1180">
        <v>0</v>
      </c>
      <c r="CM1180">
        <v>0</v>
      </c>
      <c r="CN1180">
        <v>0</v>
      </c>
      <c r="CO1180">
        <v>0</v>
      </c>
      <c r="CP1180">
        <v>0</v>
      </c>
      <c r="CQ1180">
        <v>0</v>
      </c>
    </row>
    <row r="1181" spans="1:95" hidden="1">
      <c r="A1181" t="s">
        <v>8828</v>
      </c>
      <c r="B1181" t="s">
        <v>904</v>
      </c>
      <c r="C1181" t="s">
        <v>905</v>
      </c>
      <c r="D1181" t="s">
        <v>906</v>
      </c>
      <c r="E1181" t="s">
        <v>146</v>
      </c>
      <c r="F1181" t="s">
        <v>8829</v>
      </c>
      <c r="G1181">
        <v>3000</v>
      </c>
      <c r="H1181">
        <v>0.25</v>
      </c>
      <c r="I1181">
        <f t="shared" si="18"/>
        <v>750</v>
      </c>
      <c r="J1181">
        <v>57</v>
      </c>
      <c r="K1181">
        <v>-153</v>
      </c>
      <c r="M1181" t="s">
        <v>336</v>
      </c>
      <c r="O1181" t="s">
        <v>8830</v>
      </c>
      <c r="P1181" t="s">
        <v>106</v>
      </c>
      <c r="R1181" t="s">
        <v>107</v>
      </c>
      <c r="S1181" t="s">
        <v>8831</v>
      </c>
      <c r="T1181" t="s">
        <v>8832</v>
      </c>
      <c r="U1181" t="s">
        <v>6530</v>
      </c>
      <c r="X1181" t="s">
        <v>1007</v>
      </c>
      <c r="Y1181" t="s">
        <v>517</v>
      </c>
      <c r="Z1181" t="s">
        <v>111</v>
      </c>
      <c r="AA1181" t="s">
        <v>93</v>
      </c>
      <c r="AB1181" t="s">
        <v>490</v>
      </c>
      <c r="AC1181" t="s">
        <v>112</v>
      </c>
      <c r="AD1181" t="s">
        <v>517</v>
      </c>
      <c r="AE1181">
        <v>100</v>
      </c>
      <c r="AH1181" t="s">
        <v>5265</v>
      </c>
      <c r="AJ1181" t="s">
        <v>6385</v>
      </c>
      <c r="AL1181" t="s">
        <v>517</v>
      </c>
      <c r="AQ1181">
        <v>0</v>
      </c>
      <c r="AS1181">
        <v>0</v>
      </c>
      <c r="AT1181">
        <v>0</v>
      </c>
      <c r="AW1181">
        <v>0</v>
      </c>
      <c r="AZ1181">
        <v>0</v>
      </c>
      <c r="BC1181">
        <v>0</v>
      </c>
      <c r="BO1181">
        <v>0</v>
      </c>
      <c r="BP1181">
        <v>0</v>
      </c>
      <c r="BQ1181">
        <v>0</v>
      </c>
      <c r="BR1181">
        <v>0</v>
      </c>
      <c r="BS1181">
        <v>0</v>
      </c>
      <c r="BT1181">
        <v>0</v>
      </c>
      <c r="BU1181">
        <v>0</v>
      </c>
      <c r="BV1181">
        <v>0</v>
      </c>
      <c r="BW1181">
        <v>0</v>
      </c>
      <c r="BX1181">
        <v>1</v>
      </c>
      <c r="BY1181">
        <v>1</v>
      </c>
      <c r="BZ1181">
        <v>0</v>
      </c>
      <c r="CA1181">
        <v>0</v>
      </c>
      <c r="CB1181">
        <v>0</v>
      </c>
      <c r="CC1181">
        <v>0</v>
      </c>
      <c r="CD1181">
        <v>0</v>
      </c>
      <c r="CE1181">
        <v>0</v>
      </c>
      <c r="CF1181">
        <v>0</v>
      </c>
      <c r="CG1181">
        <v>0</v>
      </c>
      <c r="CH1181">
        <v>0</v>
      </c>
      <c r="CI1181">
        <v>0</v>
      </c>
      <c r="CJ1181">
        <v>0</v>
      </c>
      <c r="CK1181">
        <v>0</v>
      </c>
      <c r="CL1181">
        <v>0</v>
      </c>
      <c r="CM1181">
        <v>0</v>
      </c>
      <c r="CN1181">
        <v>0</v>
      </c>
      <c r="CO1181">
        <v>0</v>
      </c>
      <c r="CP1181">
        <v>0</v>
      </c>
      <c r="CQ1181">
        <v>1</v>
      </c>
    </row>
    <row r="1182" spans="1:95" hidden="1">
      <c r="A1182" t="s">
        <v>8833</v>
      </c>
      <c r="B1182" t="s">
        <v>904</v>
      </c>
      <c r="C1182" t="s">
        <v>826</v>
      </c>
      <c r="D1182" t="s">
        <v>826</v>
      </c>
      <c r="E1182" t="s">
        <v>146</v>
      </c>
      <c r="F1182" t="s">
        <v>8834</v>
      </c>
      <c r="G1182">
        <v>12000</v>
      </c>
      <c r="H1182">
        <v>1</v>
      </c>
      <c r="I1182">
        <f t="shared" si="18"/>
        <v>12000</v>
      </c>
      <c r="J1182">
        <v>-27.366358999999999</v>
      </c>
      <c r="K1182">
        <v>-70.33</v>
      </c>
      <c r="M1182" t="s">
        <v>604</v>
      </c>
      <c r="O1182" t="s">
        <v>8835</v>
      </c>
      <c r="P1182" t="s">
        <v>7289</v>
      </c>
      <c r="R1182" t="s">
        <v>2464</v>
      </c>
      <c r="S1182" t="s">
        <v>8836</v>
      </c>
      <c r="U1182" t="s">
        <v>2098</v>
      </c>
      <c r="X1182" t="s">
        <v>6013</v>
      </c>
      <c r="Y1182" t="s">
        <v>8837</v>
      </c>
      <c r="AA1182" t="s">
        <v>93</v>
      </c>
      <c r="AB1182" t="s">
        <v>996</v>
      </c>
      <c r="AC1182" t="s">
        <v>95</v>
      </c>
      <c r="AD1182" t="s">
        <v>2467</v>
      </c>
      <c r="AE1182">
        <v>0</v>
      </c>
      <c r="AH1182" t="s">
        <v>6509</v>
      </c>
      <c r="AI1182" t="s">
        <v>8470</v>
      </c>
      <c r="AL1182" t="s">
        <v>3862</v>
      </c>
      <c r="AQ1182">
        <v>0</v>
      </c>
      <c r="AS1182">
        <v>0</v>
      </c>
      <c r="AT1182">
        <v>0</v>
      </c>
      <c r="AW1182">
        <v>0</v>
      </c>
      <c r="AZ1182">
        <v>0</v>
      </c>
      <c r="BC1182">
        <v>0</v>
      </c>
      <c r="BO1182">
        <v>0</v>
      </c>
      <c r="BP1182">
        <v>0</v>
      </c>
      <c r="BQ1182">
        <v>0</v>
      </c>
      <c r="BR1182">
        <v>0</v>
      </c>
      <c r="BS1182">
        <v>0</v>
      </c>
      <c r="BT1182">
        <v>0</v>
      </c>
      <c r="BU1182">
        <v>0</v>
      </c>
      <c r="BV1182">
        <v>0</v>
      </c>
      <c r="BW1182">
        <v>0</v>
      </c>
      <c r="BX1182">
        <v>1</v>
      </c>
      <c r="BY1182">
        <v>1</v>
      </c>
      <c r="BZ1182">
        <v>0</v>
      </c>
      <c r="CA1182">
        <v>0</v>
      </c>
      <c r="CB1182">
        <v>0</v>
      </c>
      <c r="CC1182">
        <v>0</v>
      </c>
      <c r="CD1182">
        <v>0</v>
      </c>
      <c r="CE1182">
        <v>0</v>
      </c>
      <c r="CF1182">
        <v>0</v>
      </c>
      <c r="CG1182">
        <v>0</v>
      </c>
      <c r="CH1182">
        <v>0</v>
      </c>
      <c r="CI1182">
        <v>0</v>
      </c>
      <c r="CJ1182">
        <v>0</v>
      </c>
      <c r="CK1182">
        <v>0</v>
      </c>
      <c r="CL1182">
        <v>0</v>
      </c>
      <c r="CM1182">
        <v>0</v>
      </c>
      <c r="CN1182">
        <v>0</v>
      </c>
      <c r="CO1182">
        <v>0</v>
      </c>
      <c r="CP1182">
        <v>0</v>
      </c>
      <c r="CQ1182">
        <v>0</v>
      </c>
    </row>
    <row r="1183" spans="1:95" hidden="1">
      <c r="A1183" t="s">
        <v>8838</v>
      </c>
      <c r="B1183" t="s">
        <v>904</v>
      </c>
      <c r="C1183" t="s">
        <v>1313</v>
      </c>
      <c r="D1183" t="s">
        <v>5110</v>
      </c>
      <c r="E1183" t="s">
        <v>146</v>
      </c>
      <c r="F1183" t="s">
        <v>8839</v>
      </c>
      <c r="G1183">
        <v>500</v>
      </c>
      <c r="H1183">
        <v>6</v>
      </c>
      <c r="I1183">
        <f t="shared" si="18"/>
        <v>3000</v>
      </c>
      <c r="J1183">
        <v>42</v>
      </c>
      <c r="K1183">
        <v>-71</v>
      </c>
      <c r="M1183" t="s">
        <v>8840</v>
      </c>
      <c r="O1183" t="s">
        <v>6738</v>
      </c>
      <c r="P1183" t="s">
        <v>391</v>
      </c>
      <c r="R1183" t="s">
        <v>107</v>
      </c>
      <c r="S1183" t="s">
        <v>8841</v>
      </c>
      <c r="T1183" t="s">
        <v>8246</v>
      </c>
      <c r="U1183" t="s">
        <v>1040</v>
      </c>
      <c r="V1183" t="s">
        <v>4906</v>
      </c>
      <c r="X1183" t="s">
        <v>394</v>
      </c>
      <c r="Y1183" t="s">
        <v>4537</v>
      </c>
      <c r="Z1183" t="s">
        <v>92</v>
      </c>
      <c r="AB1183" t="s">
        <v>94</v>
      </c>
      <c r="AC1183" t="s">
        <v>112</v>
      </c>
      <c r="AD1183" t="s">
        <v>4537</v>
      </c>
      <c r="AE1183">
        <v>0</v>
      </c>
      <c r="AH1183" t="s">
        <v>8248</v>
      </c>
      <c r="AL1183" t="s">
        <v>4537</v>
      </c>
      <c r="AQ1183">
        <v>0</v>
      </c>
      <c r="AS1183">
        <v>0</v>
      </c>
      <c r="AT1183">
        <v>0</v>
      </c>
      <c r="AU1183" t="s">
        <v>770</v>
      </c>
      <c r="AV1183" t="s">
        <v>771</v>
      </c>
      <c r="AW1183">
        <v>6062552</v>
      </c>
      <c r="AZ1183">
        <v>0</v>
      </c>
      <c r="BC1183">
        <v>0</v>
      </c>
      <c r="BD1183" t="s">
        <v>8368</v>
      </c>
      <c r="BE1183" t="s">
        <v>8842</v>
      </c>
      <c r="BF1183" t="s">
        <v>8580</v>
      </c>
      <c r="BO1183">
        <v>0</v>
      </c>
      <c r="BP1183">
        <v>0</v>
      </c>
      <c r="BQ1183">
        <v>0</v>
      </c>
      <c r="BR1183">
        <v>0</v>
      </c>
      <c r="BS1183">
        <v>0</v>
      </c>
      <c r="BT1183">
        <v>0</v>
      </c>
      <c r="BU1183">
        <v>1</v>
      </c>
      <c r="BV1183">
        <v>0</v>
      </c>
      <c r="BW1183">
        <v>0</v>
      </c>
      <c r="BX1183">
        <v>0</v>
      </c>
      <c r="BY1183">
        <v>0</v>
      </c>
      <c r="BZ1183">
        <v>0</v>
      </c>
      <c r="CA1183">
        <v>0</v>
      </c>
      <c r="CB1183">
        <v>0</v>
      </c>
      <c r="CC1183">
        <v>0</v>
      </c>
      <c r="CD1183">
        <v>0</v>
      </c>
      <c r="CE1183">
        <v>0</v>
      </c>
      <c r="CF1183">
        <v>0</v>
      </c>
      <c r="CG1183">
        <v>1</v>
      </c>
      <c r="CH1183">
        <v>0</v>
      </c>
      <c r="CI1183">
        <v>0</v>
      </c>
      <c r="CJ1183">
        <v>0</v>
      </c>
      <c r="CK1183">
        <v>0</v>
      </c>
      <c r="CL1183">
        <v>1</v>
      </c>
      <c r="CM1183">
        <v>0</v>
      </c>
      <c r="CN1183">
        <v>0</v>
      </c>
      <c r="CO1183">
        <v>0</v>
      </c>
      <c r="CP1183">
        <v>0</v>
      </c>
      <c r="CQ1183">
        <v>1</v>
      </c>
    </row>
    <row r="1184" spans="1:95" hidden="1">
      <c r="A1184" t="s">
        <v>8843</v>
      </c>
      <c r="B1184" t="s">
        <v>999</v>
      </c>
      <c r="C1184" t="s">
        <v>1000</v>
      </c>
      <c r="D1184" t="s">
        <v>1000</v>
      </c>
      <c r="E1184" t="s">
        <v>146</v>
      </c>
      <c r="F1184" t="s">
        <v>8844</v>
      </c>
      <c r="G1184">
        <v>1500</v>
      </c>
      <c r="H1184">
        <v>0</v>
      </c>
      <c r="I1184">
        <f t="shared" si="18"/>
        <v>0</v>
      </c>
      <c r="J1184">
        <v>34.142507799999997</v>
      </c>
      <c r="K1184">
        <v>-118.26</v>
      </c>
      <c r="M1184" t="s">
        <v>8821</v>
      </c>
      <c r="O1184" t="s">
        <v>3766</v>
      </c>
      <c r="P1184" t="s">
        <v>214</v>
      </c>
      <c r="R1184" t="s">
        <v>107</v>
      </c>
      <c r="S1184" t="s">
        <v>8845</v>
      </c>
      <c r="T1184" t="s">
        <v>652</v>
      </c>
      <c r="U1184" t="s">
        <v>619</v>
      </c>
      <c r="X1184" t="s">
        <v>218</v>
      </c>
      <c r="Y1184" t="s">
        <v>3769</v>
      </c>
      <c r="Z1184" t="s">
        <v>599</v>
      </c>
      <c r="AB1184" t="s">
        <v>8846</v>
      </c>
      <c r="AC1184" t="s">
        <v>112</v>
      </c>
      <c r="AD1184" t="s">
        <v>3769</v>
      </c>
      <c r="AE1184">
        <v>100</v>
      </c>
      <c r="AH1184" t="s">
        <v>1010</v>
      </c>
      <c r="AJ1184" t="s">
        <v>1010</v>
      </c>
      <c r="AQ1184">
        <v>0</v>
      </c>
      <c r="AR1184" t="s">
        <v>8847</v>
      </c>
      <c r="AS1184">
        <v>2170000</v>
      </c>
      <c r="AT1184">
        <v>0</v>
      </c>
      <c r="AW1184">
        <v>0</v>
      </c>
      <c r="AZ1184">
        <v>0</v>
      </c>
      <c r="BC1184">
        <v>0</v>
      </c>
      <c r="BO1184">
        <v>0</v>
      </c>
      <c r="BP1184">
        <v>0</v>
      </c>
      <c r="BQ1184">
        <v>0</v>
      </c>
      <c r="BR1184">
        <v>0</v>
      </c>
      <c r="BS1184">
        <v>0</v>
      </c>
      <c r="BT1184">
        <v>0</v>
      </c>
      <c r="BU1184">
        <v>1</v>
      </c>
      <c r="BV1184">
        <v>1</v>
      </c>
      <c r="BW1184">
        <v>0</v>
      </c>
      <c r="BX1184">
        <v>0</v>
      </c>
      <c r="BY1184">
        <v>0</v>
      </c>
      <c r="BZ1184">
        <v>0</v>
      </c>
      <c r="CA1184">
        <v>0</v>
      </c>
      <c r="CB1184">
        <v>0</v>
      </c>
      <c r="CC1184">
        <v>0</v>
      </c>
      <c r="CD1184">
        <v>0</v>
      </c>
      <c r="CE1184">
        <v>0</v>
      </c>
      <c r="CF1184">
        <v>0</v>
      </c>
      <c r="CG1184">
        <v>0</v>
      </c>
      <c r="CH1184">
        <v>0</v>
      </c>
      <c r="CI1184">
        <v>0</v>
      </c>
      <c r="CJ1184">
        <v>0</v>
      </c>
      <c r="CK1184">
        <v>1</v>
      </c>
      <c r="CL1184">
        <v>0</v>
      </c>
      <c r="CM1184">
        <v>0</v>
      </c>
      <c r="CN1184">
        <v>0</v>
      </c>
      <c r="CO1184">
        <v>0</v>
      </c>
      <c r="CP1184">
        <v>0</v>
      </c>
      <c r="CQ1184">
        <v>0</v>
      </c>
    </row>
    <row r="1185" spans="1:95" hidden="1">
      <c r="A1185" t="s">
        <v>8848</v>
      </c>
      <c r="B1185" t="s">
        <v>999</v>
      </c>
      <c r="C1185" t="s">
        <v>1000</v>
      </c>
      <c r="D1185" t="s">
        <v>1000</v>
      </c>
      <c r="E1185" t="s">
        <v>146</v>
      </c>
      <c r="F1185" t="s">
        <v>8849</v>
      </c>
      <c r="G1185">
        <v>750</v>
      </c>
      <c r="H1185">
        <v>6</v>
      </c>
      <c r="I1185">
        <f t="shared" si="18"/>
        <v>4500</v>
      </c>
      <c r="J1185">
        <v>34.080565100000001</v>
      </c>
      <c r="K1185">
        <v>-118.07</v>
      </c>
      <c r="M1185" t="s">
        <v>1198</v>
      </c>
      <c r="O1185" t="s">
        <v>1982</v>
      </c>
      <c r="P1185" t="s">
        <v>214</v>
      </c>
      <c r="R1185" t="s">
        <v>107</v>
      </c>
      <c r="S1185" t="s">
        <v>8850</v>
      </c>
      <c r="T1185" t="s">
        <v>619</v>
      </c>
      <c r="U1185" t="s">
        <v>618</v>
      </c>
      <c r="X1185" t="s">
        <v>218</v>
      </c>
      <c r="Y1185" t="s">
        <v>322</v>
      </c>
      <c r="Z1185" t="s">
        <v>92</v>
      </c>
      <c r="AB1185" t="s">
        <v>8851</v>
      </c>
      <c r="AC1185" t="s">
        <v>124</v>
      </c>
      <c r="AD1185" t="s">
        <v>8852</v>
      </c>
      <c r="AE1185">
        <v>0</v>
      </c>
      <c r="AH1185" t="s">
        <v>1010</v>
      </c>
      <c r="AJ1185" t="s">
        <v>1010</v>
      </c>
      <c r="AQ1185">
        <v>0</v>
      </c>
      <c r="AR1185" t="s">
        <v>8847</v>
      </c>
      <c r="AS1185">
        <v>0</v>
      </c>
      <c r="AT1185">
        <v>0</v>
      </c>
      <c r="AW1185">
        <v>0</v>
      </c>
      <c r="AZ1185">
        <v>0</v>
      </c>
      <c r="BC1185">
        <v>0</v>
      </c>
      <c r="BO1185">
        <v>0</v>
      </c>
      <c r="BP1185">
        <v>0</v>
      </c>
      <c r="BQ1185">
        <v>0</v>
      </c>
      <c r="BR1185">
        <v>0</v>
      </c>
      <c r="BS1185">
        <v>1</v>
      </c>
      <c r="BT1185">
        <v>0</v>
      </c>
      <c r="BU1185">
        <v>0</v>
      </c>
      <c r="BV1185">
        <v>0</v>
      </c>
      <c r="BW1185">
        <v>0</v>
      </c>
      <c r="BX1185">
        <v>0</v>
      </c>
      <c r="BY1185">
        <v>0</v>
      </c>
      <c r="BZ1185">
        <v>0</v>
      </c>
      <c r="CA1185">
        <v>0</v>
      </c>
      <c r="CB1185">
        <v>0</v>
      </c>
      <c r="CC1185">
        <v>0</v>
      </c>
      <c r="CD1185">
        <v>0</v>
      </c>
      <c r="CE1185">
        <v>0</v>
      </c>
      <c r="CF1185">
        <v>0</v>
      </c>
      <c r="CG1185">
        <v>0</v>
      </c>
      <c r="CH1185">
        <v>0</v>
      </c>
      <c r="CI1185">
        <v>0</v>
      </c>
      <c r="CJ1185">
        <v>0</v>
      </c>
      <c r="CK1185">
        <v>0</v>
      </c>
      <c r="CL1185">
        <v>0</v>
      </c>
      <c r="CM1185">
        <v>0</v>
      </c>
      <c r="CN1185">
        <v>0</v>
      </c>
      <c r="CO1185">
        <v>0</v>
      </c>
      <c r="CP1185">
        <v>0</v>
      </c>
      <c r="CQ1185">
        <v>0</v>
      </c>
    </row>
    <row r="1186" spans="1:95" hidden="1">
      <c r="A1186" t="s">
        <v>8853</v>
      </c>
      <c r="B1186" t="s">
        <v>904</v>
      </c>
      <c r="C1186" t="s">
        <v>905</v>
      </c>
      <c r="D1186" t="s">
        <v>905</v>
      </c>
      <c r="E1186" t="s">
        <v>146</v>
      </c>
      <c r="F1186" t="s">
        <v>8854</v>
      </c>
      <c r="G1186">
        <v>500</v>
      </c>
      <c r="H1186">
        <v>4</v>
      </c>
      <c r="I1186">
        <f t="shared" si="18"/>
        <v>2000</v>
      </c>
      <c r="J1186">
        <v>34.986823000000001</v>
      </c>
      <c r="K1186">
        <v>-106.61</v>
      </c>
      <c r="M1186" t="s">
        <v>8855</v>
      </c>
      <c r="N1186" t="s">
        <v>8856</v>
      </c>
      <c r="O1186" t="s">
        <v>7012</v>
      </c>
      <c r="P1186" t="s">
        <v>7013</v>
      </c>
      <c r="R1186" t="s">
        <v>107</v>
      </c>
      <c r="S1186" t="s">
        <v>8857</v>
      </c>
      <c r="T1186" t="s">
        <v>652</v>
      </c>
      <c r="U1186" t="s">
        <v>6245</v>
      </c>
      <c r="X1186" t="s">
        <v>1007</v>
      </c>
      <c r="Y1186" t="s">
        <v>8858</v>
      </c>
      <c r="Z1186" t="s">
        <v>92</v>
      </c>
      <c r="AB1186" t="s">
        <v>8859</v>
      </c>
      <c r="AC1186" t="s">
        <v>112</v>
      </c>
      <c r="AD1186" t="s">
        <v>8858</v>
      </c>
      <c r="AE1186">
        <v>0</v>
      </c>
      <c r="AH1186" t="s">
        <v>8860</v>
      </c>
      <c r="AI1186" t="s">
        <v>5389</v>
      </c>
      <c r="AJ1186" t="s">
        <v>5389</v>
      </c>
      <c r="AQ1186">
        <v>0</v>
      </c>
      <c r="AR1186" t="s">
        <v>8861</v>
      </c>
      <c r="AS1186">
        <v>6113433</v>
      </c>
      <c r="AT1186">
        <v>0</v>
      </c>
      <c r="AU1186" t="s">
        <v>770</v>
      </c>
      <c r="AV1186" t="s">
        <v>6927</v>
      </c>
      <c r="AW1186">
        <v>2305931</v>
      </c>
      <c r="AZ1186">
        <v>0</v>
      </c>
      <c r="BC1186">
        <v>0</v>
      </c>
      <c r="BD1186" t="s">
        <v>8862</v>
      </c>
      <c r="BE1186" t="s">
        <v>8863</v>
      </c>
      <c r="BO1186">
        <v>0</v>
      </c>
      <c r="BP1186">
        <v>0</v>
      </c>
      <c r="BQ1186">
        <v>0</v>
      </c>
      <c r="BR1186">
        <v>0</v>
      </c>
      <c r="BS1186">
        <v>0</v>
      </c>
      <c r="BT1186">
        <v>0</v>
      </c>
      <c r="BU1186">
        <v>0</v>
      </c>
      <c r="BV1186">
        <v>0</v>
      </c>
      <c r="BW1186">
        <v>0</v>
      </c>
      <c r="BX1186">
        <v>0</v>
      </c>
      <c r="BY1186">
        <v>0</v>
      </c>
      <c r="BZ1186">
        <v>0</v>
      </c>
      <c r="CA1186">
        <v>0</v>
      </c>
      <c r="CB1186">
        <v>0</v>
      </c>
      <c r="CC1186">
        <v>0</v>
      </c>
      <c r="CD1186">
        <v>0</v>
      </c>
      <c r="CE1186">
        <v>0</v>
      </c>
      <c r="CF1186">
        <v>0</v>
      </c>
      <c r="CG1186">
        <v>1</v>
      </c>
      <c r="CH1186">
        <v>0</v>
      </c>
      <c r="CI1186">
        <v>0</v>
      </c>
      <c r="CJ1186">
        <v>1</v>
      </c>
      <c r="CK1186">
        <v>0</v>
      </c>
      <c r="CL1186">
        <v>0</v>
      </c>
      <c r="CM1186">
        <v>0</v>
      </c>
      <c r="CN1186">
        <v>0</v>
      </c>
      <c r="CO1186">
        <v>0</v>
      </c>
      <c r="CP1186">
        <v>0</v>
      </c>
      <c r="CQ1186">
        <v>1</v>
      </c>
    </row>
    <row r="1187" spans="1:95" hidden="1">
      <c r="A1187" t="s">
        <v>8864</v>
      </c>
      <c r="B1187" t="s">
        <v>904</v>
      </c>
      <c r="C1187" t="s">
        <v>826</v>
      </c>
      <c r="D1187" t="s">
        <v>826</v>
      </c>
      <c r="E1187" t="s">
        <v>146</v>
      </c>
      <c r="F1187" t="s">
        <v>8865</v>
      </c>
      <c r="G1187">
        <v>20000</v>
      </c>
      <c r="H1187">
        <v>0.33</v>
      </c>
      <c r="I1187">
        <f t="shared" si="18"/>
        <v>6600</v>
      </c>
      <c r="J1187">
        <v>-23.65</v>
      </c>
      <c r="K1187">
        <v>-70.400000000000006</v>
      </c>
      <c r="M1187" t="s">
        <v>604</v>
      </c>
      <c r="O1187" t="s">
        <v>2462</v>
      </c>
      <c r="P1187" t="s">
        <v>2463</v>
      </c>
      <c r="R1187" t="s">
        <v>2464</v>
      </c>
      <c r="S1187" t="s">
        <v>8836</v>
      </c>
      <c r="U1187" t="s">
        <v>8123</v>
      </c>
      <c r="X1187" t="s">
        <v>6013</v>
      </c>
      <c r="Y1187" t="s">
        <v>2467</v>
      </c>
      <c r="Z1187" t="s">
        <v>92</v>
      </c>
      <c r="AA1187" t="s">
        <v>93</v>
      </c>
      <c r="AB1187" t="s">
        <v>8866</v>
      </c>
      <c r="AC1187" t="s">
        <v>95</v>
      </c>
      <c r="AD1187" t="s">
        <v>2467</v>
      </c>
      <c r="AE1187">
        <v>0</v>
      </c>
      <c r="AH1187" t="s">
        <v>8577</v>
      </c>
      <c r="AI1187" t="s">
        <v>113</v>
      </c>
      <c r="AL1187" t="s">
        <v>3862</v>
      </c>
      <c r="AQ1187">
        <v>0</v>
      </c>
      <c r="AS1187">
        <v>0</v>
      </c>
      <c r="AT1187">
        <v>0</v>
      </c>
      <c r="AW1187">
        <v>0</v>
      </c>
      <c r="AZ1187">
        <v>0</v>
      </c>
      <c r="BC1187">
        <v>0</v>
      </c>
      <c r="BO1187">
        <v>0</v>
      </c>
      <c r="BP1187">
        <v>0</v>
      </c>
      <c r="BQ1187">
        <v>0</v>
      </c>
      <c r="BR1187">
        <v>0</v>
      </c>
      <c r="BS1187">
        <v>0</v>
      </c>
      <c r="BT1187">
        <v>0</v>
      </c>
      <c r="BU1187">
        <v>0</v>
      </c>
      <c r="BV1187">
        <v>0</v>
      </c>
      <c r="BW1187">
        <v>0</v>
      </c>
      <c r="BX1187">
        <v>1</v>
      </c>
      <c r="BY1187">
        <v>1</v>
      </c>
      <c r="BZ1187">
        <v>0</v>
      </c>
      <c r="CA1187">
        <v>0</v>
      </c>
      <c r="CB1187">
        <v>0</v>
      </c>
      <c r="CC1187">
        <v>0</v>
      </c>
      <c r="CD1187">
        <v>0</v>
      </c>
      <c r="CE1187">
        <v>0</v>
      </c>
      <c r="CF1187">
        <v>0</v>
      </c>
      <c r="CG1187">
        <v>0</v>
      </c>
      <c r="CH1187">
        <v>0</v>
      </c>
      <c r="CI1187">
        <v>0</v>
      </c>
      <c r="CJ1187">
        <v>0</v>
      </c>
      <c r="CK1187">
        <v>0</v>
      </c>
      <c r="CL1187">
        <v>0</v>
      </c>
      <c r="CM1187">
        <v>0</v>
      </c>
      <c r="CN1187">
        <v>0</v>
      </c>
      <c r="CO1187">
        <v>0</v>
      </c>
      <c r="CP1187">
        <v>0</v>
      </c>
      <c r="CQ1187">
        <v>0</v>
      </c>
    </row>
    <row r="1188" spans="1:95" hidden="1">
      <c r="A1188" t="s">
        <v>8867</v>
      </c>
      <c r="B1188" t="s">
        <v>904</v>
      </c>
      <c r="C1188" t="s">
        <v>1022</v>
      </c>
      <c r="D1188" t="s">
        <v>1349</v>
      </c>
      <c r="E1188" t="s">
        <v>146</v>
      </c>
      <c r="F1188" t="s">
        <v>8868</v>
      </c>
      <c r="G1188">
        <v>1000</v>
      </c>
      <c r="H1188">
        <v>7.2</v>
      </c>
      <c r="I1188">
        <f t="shared" si="18"/>
        <v>7200</v>
      </c>
      <c r="J1188">
        <v>43.654136200000003</v>
      </c>
      <c r="K1188">
        <v>-96.21</v>
      </c>
      <c r="M1188" t="s">
        <v>8869</v>
      </c>
      <c r="O1188" t="s">
        <v>8870</v>
      </c>
      <c r="P1188" t="s">
        <v>8780</v>
      </c>
      <c r="R1188" t="s">
        <v>107</v>
      </c>
      <c r="S1188" t="s">
        <v>8871</v>
      </c>
      <c r="U1188" t="s">
        <v>6355</v>
      </c>
      <c r="X1188" t="s">
        <v>403</v>
      </c>
      <c r="Y1188" t="s">
        <v>5132</v>
      </c>
      <c r="Z1188" t="s">
        <v>92</v>
      </c>
      <c r="AA1188" t="s">
        <v>93</v>
      </c>
      <c r="AB1188" t="s">
        <v>8872</v>
      </c>
      <c r="AC1188" t="s">
        <v>112</v>
      </c>
      <c r="AD1188" t="s">
        <v>5132</v>
      </c>
      <c r="AE1188">
        <v>0</v>
      </c>
      <c r="AH1188" t="s">
        <v>1967</v>
      </c>
      <c r="AI1188" t="s">
        <v>5389</v>
      </c>
      <c r="AJ1188" t="s">
        <v>5389</v>
      </c>
      <c r="AK1188" t="s">
        <v>5389</v>
      </c>
      <c r="AM1188" t="s">
        <v>5389</v>
      </c>
      <c r="AQ1188">
        <v>0</v>
      </c>
      <c r="AR1188" t="s">
        <v>8873</v>
      </c>
      <c r="AS1188">
        <v>4600000</v>
      </c>
      <c r="AT1188">
        <v>0</v>
      </c>
      <c r="AU1188" t="s">
        <v>4809</v>
      </c>
      <c r="AV1188" t="s">
        <v>8874</v>
      </c>
      <c r="AW1188">
        <v>1000000</v>
      </c>
      <c r="AX1188" t="s">
        <v>187</v>
      </c>
      <c r="AZ1188">
        <v>0</v>
      </c>
      <c r="BC1188">
        <v>0</v>
      </c>
      <c r="BD1188" t="s">
        <v>8875</v>
      </c>
      <c r="BO1188">
        <v>0</v>
      </c>
      <c r="BP1188">
        <v>0</v>
      </c>
      <c r="BQ1188">
        <v>0</v>
      </c>
      <c r="BR1188">
        <v>0</v>
      </c>
      <c r="BS1188">
        <v>0</v>
      </c>
      <c r="BT1188">
        <v>0</v>
      </c>
      <c r="BU1188">
        <v>0</v>
      </c>
      <c r="BV1188">
        <v>0</v>
      </c>
      <c r="BW1188">
        <v>0</v>
      </c>
      <c r="BX1188">
        <v>0</v>
      </c>
      <c r="BY1188">
        <v>1</v>
      </c>
      <c r="BZ1188">
        <v>0</v>
      </c>
      <c r="CA1188">
        <v>0</v>
      </c>
      <c r="CB1188">
        <v>0</v>
      </c>
      <c r="CC1188">
        <v>0</v>
      </c>
      <c r="CD1188">
        <v>0</v>
      </c>
      <c r="CE1188">
        <v>0</v>
      </c>
      <c r="CF1188">
        <v>1</v>
      </c>
      <c r="CG1188">
        <v>0</v>
      </c>
      <c r="CH1188">
        <v>1</v>
      </c>
      <c r="CI1188">
        <v>0</v>
      </c>
      <c r="CJ1188">
        <v>0</v>
      </c>
      <c r="CK1188">
        <v>0</v>
      </c>
      <c r="CL1188">
        <v>0</v>
      </c>
      <c r="CM1188">
        <v>0</v>
      </c>
      <c r="CN1188">
        <v>0</v>
      </c>
      <c r="CO1188">
        <v>0</v>
      </c>
      <c r="CP1188">
        <v>0</v>
      </c>
      <c r="CQ1188">
        <v>1</v>
      </c>
    </row>
    <row r="1189" spans="1:95" hidden="1">
      <c r="A1189" t="s">
        <v>8876</v>
      </c>
      <c r="B1189" t="s">
        <v>904</v>
      </c>
      <c r="C1189" t="s">
        <v>904</v>
      </c>
      <c r="D1189" t="s">
        <v>905</v>
      </c>
      <c r="E1189" t="s">
        <v>719</v>
      </c>
      <c r="F1189" t="s">
        <v>8877</v>
      </c>
      <c r="G1189">
        <v>10000</v>
      </c>
      <c r="H1189">
        <v>4</v>
      </c>
      <c r="I1189">
        <f t="shared" si="18"/>
        <v>40000</v>
      </c>
      <c r="J1189">
        <v>33.998575799999998</v>
      </c>
      <c r="K1189">
        <v>-117.68</v>
      </c>
      <c r="M1189" t="s">
        <v>8878</v>
      </c>
      <c r="N1189" t="s">
        <v>8879</v>
      </c>
      <c r="O1189" t="s">
        <v>5185</v>
      </c>
      <c r="P1189" t="s">
        <v>214</v>
      </c>
      <c r="Q1189">
        <v>91710</v>
      </c>
      <c r="R1189" t="s">
        <v>107</v>
      </c>
      <c r="S1189" t="s">
        <v>8880</v>
      </c>
      <c r="U1189" t="s">
        <v>2352</v>
      </c>
      <c r="W1189" t="s">
        <v>2439</v>
      </c>
      <c r="X1189" t="s">
        <v>218</v>
      </c>
      <c r="Y1189" t="s">
        <v>322</v>
      </c>
      <c r="Z1189" t="s">
        <v>92</v>
      </c>
      <c r="AC1189" t="s">
        <v>112</v>
      </c>
      <c r="AD1189" t="s">
        <v>322</v>
      </c>
      <c r="AE1189">
        <v>0</v>
      </c>
      <c r="AH1189" t="s">
        <v>8881</v>
      </c>
      <c r="AI1189" t="s">
        <v>3952</v>
      </c>
      <c r="AQ1189">
        <v>0</v>
      </c>
      <c r="AR1189" t="s">
        <v>8882</v>
      </c>
      <c r="AS1189">
        <v>0</v>
      </c>
      <c r="AT1189">
        <v>0</v>
      </c>
      <c r="AW1189">
        <v>0</v>
      </c>
      <c r="AZ1189">
        <v>0</v>
      </c>
      <c r="BC1189">
        <v>0</v>
      </c>
      <c r="BO1189">
        <v>1</v>
      </c>
      <c r="BP1189">
        <v>0</v>
      </c>
      <c r="BQ1189">
        <v>0</v>
      </c>
      <c r="BR1189">
        <v>0</v>
      </c>
      <c r="BS1189">
        <v>0</v>
      </c>
      <c r="BT1189">
        <v>0</v>
      </c>
      <c r="BU1189">
        <v>0</v>
      </c>
      <c r="BV1189">
        <v>0</v>
      </c>
      <c r="BW1189">
        <v>0</v>
      </c>
      <c r="BX1189">
        <v>0</v>
      </c>
      <c r="BY1189">
        <v>0</v>
      </c>
      <c r="BZ1189">
        <v>0</v>
      </c>
      <c r="CA1189">
        <v>0</v>
      </c>
      <c r="CB1189">
        <v>0</v>
      </c>
      <c r="CC1189">
        <v>0</v>
      </c>
      <c r="CD1189">
        <v>0</v>
      </c>
      <c r="CE1189">
        <v>0</v>
      </c>
      <c r="CF1189">
        <v>0</v>
      </c>
      <c r="CG1189">
        <v>0</v>
      </c>
      <c r="CH1189">
        <v>0</v>
      </c>
      <c r="CI1189">
        <v>0</v>
      </c>
      <c r="CJ1189">
        <v>1</v>
      </c>
      <c r="CK1189">
        <v>0</v>
      </c>
      <c r="CL1189">
        <v>1</v>
      </c>
      <c r="CM1189">
        <v>0</v>
      </c>
      <c r="CN1189">
        <v>0</v>
      </c>
      <c r="CO1189">
        <v>0</v>
      </c>
      <c r="CP1189">
        <v>0</v>
      </c>
      <c r="CQ1189">
        <v>1</v>
      </c>
    </row>
    <row r="1190" spans="1:95" hidden="1">
      <c r="A1190" t="s">
        <v>8883</v>
      </c>
      <c r="B1190" t="s">
        <v>904</v>
      </c>
      <c r="C1190" t="s">
        <v>904</v>
      </c>
      <c r="D1190" t="s">
        <v>905</v>
      </c>
      <c r="E1190" t="s">
        <v>719</v>
      </c>
      <c r="F1190" t="s">
        <v>8884</v>
      </c>
      <c r="G1190">
        <v>2000</v>
      </c>
      <c r="H1190">
        <v>0</v>
      </c>
      <c r="I1190">
        <f t="shared" si="18"/>
        <v>0</v>
      </c>
      <c r="J1190">
        <v>31.036598300000001</v>
      </c>
      <c r="K1190">
        <v>-82.75</v>
      </c>
      <c r="M1190" t="s">
        <v>8885</v>
      </c>
      <c r="O1190" t="s">
        <v>8886</v>
      </c>
      <c r="P1190" t="s">
        <v>3794</v>
      </c>
      <c r="R1190" t="s">
        <v>107</v>
      </c>
      <c r="S1190" t="s">
        <v>8887</v>
      </c>
      <c r="U1190" t="s">
        <v>2808</v>
      </c>
      <c r="W1190" t="s">
        <v>8888</v>
      </c>
      <c r="X1190" t="s">
        <v>1007</v>
      </c>
      <c r="AC1190" t="s">
        <v>124</v>
      </c>
      <c r="AD1190" t="s">
        <v>8889</v>
      </c>
      <c r="AE1190">
        <v>0</v>
      </c>
      <c r="AH1190" t="s">
        <v>8526</v>
      </c>
      <c r="AI1190" t="s">
        <v>8890</v>
      </c>
      <c r="AQ1190">
        <v>0</v>
      </c>
      <c r="AS1190">
        <v>0</v>
      </c>
      <c r="AT1190">
        <v>0</v>
      </c>
      <c r="AW1190">
        <v>0</v>
      </c>
      <c r="AZ1190">
        <v>0</v>
      </c>
      <c r="BC1190">
        <v>0</v>
      </c>
      <c r="BO1190">
        <v>0</v>
      </c>
      <c r="BP1190">
        <v>0</v>
      </c>
      <c r="BQ1190">
        <v>0</v>
      </c>
      <c r="BR1190">
        <v>0</v>
      </c>
      <c r="BS1190">
        <v>0</v>
      </c>
      <c r="BT1190">
        <v>0</v>
      </c>
      <c r="BU1190">
        <v>0</v>
      </c>
      <c r="BV1190">
        <v>0</v>
      </c>
      <c r="BW1190">
        <v>0</v>
      </c>
      <c r="BX1190">
        <v>0</v>
      </c>
      <c r="BY1190">
        <v>0</v>
      </c>
      <c r="BZ1190">
        <v>1</v>
      </c>
      <c r="CA1190">
        <v>0</v>
      </c>
      <c r="CB1190">
        <v>0</v>
      </c>
      <c r="CC1190">
        <v>0</v>
      </c>
      <c r="CD1190">
        <v>0</v>
      </c>
      <c r="CE1190">
        <v>0</v>
      </c>
      <c r="CF1190">
        <v>0</v>
      </c>
      <c r="CG1190">
        <v>0</v>
      </c>
      <c r="CH1190">
        <v>0</v>
      </c>
      <c r="CI1190">
        <v>1</v>
      </c>
      <c r="CJ1190">
        <v>0</v>
      </c>
      <c r="CK1190">
        <v>0</v>
      </c>
      <c r="CL1190">
        <v>0</v>
      </c>
      <c r="CM1190">
        <v>0</v>
      </c>
      <c r="CN1190">
        <v>0</v>
      </c>
      <c r="CO1190">
        <v>0</v>
      </c>
      <c r="CP1190">
        <v>0</v>
      </c>
      <c r="CQ1190">
        <v>0</v>
      </c>
    </row>
    <row r="1191" spans="1:95" hidden="1">
      <c r="A1191" t="s">
        <v>8891</v>
      </c>
      <c r="B1191" t="s">
        <v>904</v>
      </c>
      <c r="C1191" t="s">
        <v>826</v>
      </c>
      <c r="D1191" t="s">
        <v>904</v>
      </c>
      <c r="E1191" t="s">
        <v>146</v>
      </c>
      <c r="F1191" t="s">
        <v>8892</v>
      </c>
      <c r="G1191">
        <v>250</v>
      </c>
      <c r="H1191">
        <v>8</v>
      </c>
      <c r="I1191">
        <f t="shared" si="18"/>
        <v>2000</v>
      </c>
      <c r="J1191">
        <v>45</v>
      </c>
      <c r="K1191">
        <v>0</v>
      </c>
      <c r="M1191" t="s">
        <v>1379</v>
      </c>
      <c r="N1191" t="s">
        <v>8893</v>
      </c>
      <c r="O1191" t="s">
        <v>8894</v>
      </c>
      <c r="P1191" t="s">
        <v>8780</v>
      </c>
      <c r="Q1191">
        <v>55105</v>
      </c>
      <c r="R1191" t="s">
        <v>107</v>
      </c>
      <c r="S1191" t="s">
        <v>8895</v>
      </c>
      <c r="T1191" t="s">
        <v>1265</v>
      </c>
      <c r="U1191" t="s">
        <v>3768</v>
      </c>
      <c r="V1191" t="s">
        <v>1265</v>
      </c>
      <c r="X1191" t="s">
        <v>1007</v>
      </c>
      <c r="AB1191" t="s">
        <v>8896</v>
      </c>
      <c r="AC1191" t="s">
        <v>124</v>
      </c>
      <c r="AD1191" t="s">
        <v>8897</v>
      </c>
      <c r="AE1191">
        <v>100</v>
      </c>
      <c r="AH1191" t="s">
        <v>6992</v>
      </c>
      <c r="AI1191" t="s">
        <v>8898</v>
      </c>
      <c r="AJ1191" t="s">
        <v>8897</v>
      </c>
      <c r="AL1191" t="s">
        <v>8899</v>
      </c>
      <c r="AQ1191">
        <v>0</v>
      </c>
      <c r="AS1191">
        <v>0</v>
      </c>
      <c r="AT1191">
        <v>0</v>
      </c>
      <c r="AU1191" t="s">
        <v>4809</v>
      </c>
      <c r="AV1191" t="s">
        <v>8900</v>
      </c>
      <c r="AW1191">
        <v>2100000</v>
      </c>
      <c r="AX1191" t="s">
        <v>4809</v>
      </c>
      <c r="AY1191" t="s">
        <v>8901</v>
      </c>
      <c r="AZ1191">
        <v>150000</v>
      </c>
      <c r="BC1191">
        <v>0</v>
      </c>
      <c r="BD1191" t="s">
        <v>8897</v>
      </c>
      <c r="BO1191">
        <v>0</v>
      </c>
      <c r="BP1191">
        <v>0</v>
      </c>
      <c r="BQ1191">
        <v>0</v>
      </c>
      <c r="BR1191">
        <v>0</v>
      </c>
      <c r="BS1191">
        <v>0</v>
      </c>
      <c r="BT1191">
        <v>0</v>
      </c>
      <c r="BU1191">
        <v>0</v>
      </c>
      <c r="BV1191">
        <v>0</v>
      </c>
      <c r="BW1191">
        <v>0</v>
      </c>
      <c r="BX1191">
        <v>0</v>
      </c>
      <c r="BY1191">
        <v>0</v>
      </c>
      <c r="BZ1191">
        <v>1</v>
      </c>
      <c r="CA1191">
        <v>0</v>
      </c>
      <c r="CB1191">
        <v>0</v>
      </c>
      <c r="CC1191">
        <v>0</v>
      </c>
      <c r="CD1191">
        <v>0</v>
      </c>
      <c r="CE1191">
        <v>0</v>
      </c>
      <c r="CF1191">
        <v>0</v>
      </c>
      <c r="CG1191">
        <v>0</v>
      </c>
      <c r="CH1191">
        <v>0</v>
      </c>
      <c r="CI1191">
        <v>0</v>
      </c>
      <c r="CJ1191">
        <v>0</v>
      </c>
      <c r="CK1191">
        <v>0</v>
      </c>
      <c r="CL1191">
        <v>0</v>
      </c>
      <c r="CM1191">
        <v>0</v>
      </c>
      <c r="CN1191">
        <v>0</v>
      </c>
      <c r="CO1191">
        <v>0</v>
      </c>
      <c r="CP1191">
        <v>0</v>
      </c>
      <c r="CQ1191">
        <v>0</v>
      </c>
    </row>
    <row r="1192" spans="1:95" hidden="1">
      <c r="A1192" t="s">
        <v>8902</v>
      </c>
      <c r="B1192" t="s">
        <v>904</v>
      </c>
      <c r="C1192" t="s">
        <v>905</v>
      </c>
      <c r="D1192" t="s">
        <v>905</v>
      </c>
      <c r="E1192" t="s">
        <v>146</v>
      </c>
      <c r="F1192" t="s">
        <v>8903</v>
      </c>
      <c r="G1192">
        <v>40</v>
      </c>
      <c r="H1192">
        <v>2.4</v>
      </c>
      <c r="I1192">
        <f t="shared" si="18"/>
        <v>96</v>
      </c>
      <c r="J1192">
        <v>43</v>
      </c>
      <c r="K1192">
        <v>0</v>
      </c>
      <c r="M1192" t="s">
        <v>8904</v>
      </c>
      <c r="N1192" t="s">
        <v>8905</v>
      </c>
      <c r="O1192" t="s">
        <v>8906</v>
      </c>
      <c r="P1192" t="s">
        <v>8907</v>
      </c>
      <c r="Q1192">
        <v>20.495000000000001</v>
      </c>
      <c r="R1192" t="s">
        <v>607</v>
      </c>
      <c r="S1192" t="s">
        <v>8908</v>
      </c>
      <c r="T1192" t="s">
        <v>8909</v>
      </c>
      <c r="U1192" t="s">
        <v>8910</v>
      </c>
      <c r="X1192" t="s">
        <v>1007</v>
      </c>
      <c r="AC1192" t="s">
        <v>124</v>
      </c>
      <c r="AD1192" t="s">
        <v>8911</v>
      </c>
      <c r="AE1192">
        <v>100</v>
      </c>
      <c r="AH1192" t="s">
        <v>8912</v>
      </c>
      <c r="AI1192" t="s">
        <v>8911</v>
      </c>
      <c r="AJ1192" t="s">
        <v>8911</v>
      </c>
      <c r="AL1192" t="s">
        <v>8911</v>
      </c>
      <c r="AQ1192">
        <v>0</v>
      </c>
      <c r="AS1192">
        <v>0</v>
      </c>
      <c r="AT1192">
        <v>0</v>
      </c>
      <c r="AU1192" t="s">
        <v>705</v>
      </c>
      <c r="AV1192" t="s">
        <v>8913</v>
      </c>
      <c r="AW1192">
        <v>0</v>
      </c>
      <c r="AZ1192">
        <v>0</v>
      </c>
      <c r="BC1192">
        <v>0</v>
      </c>
      <c r="BO1192">
        <v>0</v>
      </c>
      <c r="BP1192">
        <v>1</v>
      </c>
      <c r="BQ1192">
        <v>0</v>
      </c>
      <c r="BR1192">
        <v>0</v>
      </c>
      <c r="BS1192">
        <v>1</v>
      </c>
      <c r="BT1192">
        <v>1</v>
      </c>
      <c r="BU1192">
        <v>0</v>
      </c>
      <c r="BV1192">
        <v>0</v>
      </c>
      <c r="BW1192">
        <v>0</v>
      </c>
      <c r="BX1192">
        <v>0</v>
      </c>
      <c r="BY1192">
        <v>0</v>
      </c>
      <c r="BZ1192">
        <v>0</v>
      </c>
      <c r="CA1192">
        <v>0</v>
      </c>
      <c r="CB1192">
        <v>0</v>
      </c>
      <c r="CC1192">
        <v>1</v>
      </c>
      <c r="CD1192">
        <v>0</v>
      </c>
      <c r="CE1192">
        <v>0</v>
      </c>
      <c r="CF1192">
        <v>0</v>
      </c>
      <c r="CG1192">
        <v>0</v>
      </c>
      <c r="CH1192">
        <v>0</v>
      </c>
      <c r="CI1192">
        <v>0</v>
      </c>
      <c r="CJ1192">
        <v>0</v>
      </c>
      <c r="CK1192">
        <v>0</v>
      </c>
      <c r="CL1192">
        <v>0</v>
      </c>
      <c r="CM1192">
        <v>0</v>
      </c>
      <c r="CN1192">
        <v>0</v>
      </c>
      <c r="CO1192">
        <v>0</v>
      </c>
      <c r="CP1192">
        <v>0</v>
      </c>
      <c r="CQ1192">
        <v>0</v>
      </c>
    </row>
    <row r="1193" spans="1:95" hidden="1">
      <c r="A1193" t="s">
        <v>8914</v>
      </c>
      <c r="B1193" t="s">
        <v>904</v>
      </c>
      <c r="C1193" t="s">
        <v>904</v>
      </c>
      <c r="D1193" t="s">
        <v>826</v>
      </c>
      <c r="E1193" t="s">
        <v>146</v>
      </c>
      <c r="F1193" t="s">
        <v>8915</v>
      </c>
      <c r="G1193">
        <v>30</v>
      </c>
      <c r="H1193">
        <v>1.5</v>
      </c>
      <c r="I1193">
        <f t="shared" si="18"/>
        <v>45</v>
      </c>
      <c r="J1193">
        <v>39.368516700000001</v>
      </c>
      <c r="K1193">
        <v>-107.04</v>
      </c>
      <c r="M1193" t="s">
        <v>8916</v>
      </c>
      <c r="N1193" t="s">
        <v>8917</v>
      </c>
      <c r="O1193" t="s">
        <v>8918</v>
      </c>
      <c r="P1193" t="s">
        <v>4188</v>
      </c>
      <c r="Q1193">
        <v>81621</v>
      </c>
      <c r="R1193" t="s">
        <v>107</v>
      </c>
      <c r="S1193" t="s">
        <v>8919</v>
      </c>
      <c r="U1193" t="s">
        <v>8920</v>
      </c>
      <c r="X1193" t="s">
        <v>1007</v>
      </c>
      <c r="Z1193" t="s">
        <v>111</v>
      </c>
      <c r="AB1193" t="s">
        <v>8921</v>
      </c>
      <c r="AC1193" t="s">
        <v>124</v>
      </c>
      <c r="AD1193" t="s">
        <v>8922</v>
      </c>
      <c r="AE1193">
        <v>0</v>
      </c>
      <c r="AH1193" t="s">
        <v>1267</v>
      </c>
      <c r="AI1193" t="s">
        <v>8923</v>
      </c>
      <c r="AJ1193" t="s">
        <v>8924</v>
      </c>
      <c r="AL1193" t="s">
        <v>8922</v>
      </c>
      <c r="AQ1193">
        <v>20</v>
      </c>
      <c r="AR1193" t="s">
        <v>8925</v>
      </c>
      <c r="AS1193">
        <v>0</v>
      </c>
      <c r="AT1193">
        <v>0</v>
      </c>
      <c r="AW1193">
        <v>0</v>
      </c>
      <c r="AZ1193">
        <v>0</v>
      </c>
      <c r="BC1193">
        <v>0</v>
      </c>
      <c r="BO1193">
        <v>0</v>
      </c>
      <c r="BP1193">
        <v>0</v>
      </c>
      <c r="BQ1193">
        <v>0</v>
      </c>
      <c r="BR1193">
        <v>0</v>
      </c>
      <c r="BS1193">
        <v>1</v>
      </c>
      <c r="BT1193">
        <v>0</v>
      </c>
      <c r="BU1193">
        <v>0</v>
      </c>
      <c r="BV1193">
        <v>0</v>
      </c>
      <c r="BW1193">
        <v>0</v>
      </c>
      <c r="BX1193">
        <v>0</v>
      </c>
      <c r="BY1193">
        <v>0</v>
      </c>
      <c r="BZ1193">
        <v>0</v>
      </c>
      <c r="CA1193">
        <v>0</v>
      </c>
      <c r="CB1193">
        <v>0</v>
      </c>
      <c r="CC1193">
        <v>0</v>
      </c>
      <c r="CD1193">
        <v>0</v>
      </c>
      <c r="CE1193">
        <v>1</v>
      </c>
      <c r="CF1193">
        <v>0</v>
      </c>
      <c r="CG1193">
        <v>1</v>
      </c>
      <c r="CH1193">
        <v>0</v>
      </c>
      <c r="CI1193">
        <v>1</v>
      </c>
      <c r="CJ1193">
        <v>0</v>
      </c>
      <c r="CK1193">
        <v>0</v>
      </c>
      <c r="CL1193">
        <v>0</v>
      </c>
      <c r="CM1193">
        <v>0</v>
      </c>
      <c r="CN1193">
        <v>0</v>
      </c>
      <c r="CO1193">
        <v>0</v>
      </c>
      <c r="CP1193">
        <v>0</v>
      </c>
      <c r="CQ1193">
        <v>0</v>
      </c>
    </row>
    <row r="1194" spans="1:95" hidden="1">
      <c r="A1194" t="s">
        <v>8926</v>
      </c>
      <c r="B1194" t="s">
        <v>904</v>
      </c>
      <c r="C1194" t="s">
        <v>905</v>
      </c>
      <c r="D1194" t="s">
        <v>905</v>
      </c>
      <c r="E1194" t="s">
        <v>146</v>
      </c>
      <c r="F1194" t="s">
        <v>8927</v>
      </c>
      <c r="G1194">
        <v>60</v>
      </c>
      <c r="H1194">
        <v>1.33</v>
      </c>
      <c r="I1194">
        <f t="shared" si="18"/>
        <v>79.800000000000011</v>
      </c>
      <c r="J1194">
        <v>-30</v>
      </c>
      <c r="K1194">
        <v>0</v>
      </c>
      <c r="M1194" t="s">
        <v>8928</v>
      </c>
      <c r="N1194" t="s">
        <v>8929</v>
      </c>
      <c r="O1194" t="s">
        <v>8930</v>
      </c>
      <c r="P1194" t="s">
        <v>1062</v>
      </c>
      <c r="Q1194">
        <v>2454</v>
      </c>
      <c r="R1194" t="s">
        <v>636</v>
      </c>
      <c r="S1194" t="s">
        <v>8931</v>
      </c>
      <c r="U1194" t="s">
        <v>8932</v>
      </c>
      <c r="X1194" t="s">
        <v>1007</v>
      </c>
      <c r="AB1194" t="s">
        <v>8933</v>
      </c>
      <c r="AC1194" t="s">
        <v>124</v>
      </c>
      <c r="AD1194" t="s">
        <v>8934</v>
      </c>
      <c r="AE1194">
        <v>0</v>
      </c>
      <c r="AH1194" t="s">
        <v>8935</v>
      </c>
      <c r="AI1194" t="s">
        <v>8936</v>
      </c>
      <c r="AJ1194" t="s">
        <v>8937</v>
      </c>
      <c r="AL1194" t="s">
        <v>8938</v>
      </c>
      <c r="AM1194" t="s">
        <v>8939</v>
      </c>
      <c r="AQ1194">
        <v>15</v>
      </c>
      <c r="AR1194" t="s">
        <v>8940</v>
      </c>
      <c r="AS1194">
        <v>0</v>
      </c>
      <c r="AT1194">
        <v>0</v>
      </c>
      <c r="AW1194">
        <v>0</v>
      </c>
      <c r="AZ1194">
        <v>0</v>
      </c>
      <c r="BC1194">
        <v>0</v>
      </c>
      <c r="BO1194">
        <v>0</v>
      </c>
      <c r="BP1194">
        <v>1</v>
      </c>
      <c r="BQ1194">
        <v>0</v>
      </c>
      <c r="BR1194">
        <v>0</v>
      </c>
      <c r="BS1194">
        <v>0</v>
      </c>
      <c r="BT1194">
        <v>0</v>
      </c>
      <c r="BU1194">
        <v>1</v>
      </c>
      <c r="BV1194">
        <v>0</v>
      </c>
      <c r="BW1194">
        <v>0</v>
      </c>
      <c r="BX1194">
        <v>0</v>
      </c>
      <c r="BY1194">
        <v>0</v>
      </c>
      <c r="BZ1194">
        <v>0</v>
      </c>
      <c r="CA1194">
        <v>1</v>
      </c>
      <c r="CB1194">
        <v>0</v>
      </c>
      <c r="CC1194">
        <v>1</v>
      </c>
      <c r="CD1194">
        <v>1</v>
      </c>
      <c r="CE1194">
        <v>1</v>
      </c>
      <c r="CF1194">
        <v>0</v>
      </c>
      <c r="CG1194">
        <v>0</v>
      </c>
      <c r="CH1194">
        <v>1</v>
      </c>
      <c r="CI1194">
        <v>1</v>
      </c>
      <c r="CJ1194">
        <v>0</v>
      </c>
      <c r="CK1194">
        <v>0</v>
      </c>
      <c r="CL1194">
        <v>0</v>
      </c>
      <c r="CM1194">
        <v>0</v>
      </c>
      <c r="CN1194">
        <v>0</v>
      </c>
      <c r="CO1194">
        <v>0</v>
      </c>
      <c r="CP1194">
        <v>0</v>
      </c>
      <c r="CQ1194">
        <v>0</v>
      </c>
    </row>
    <row r="1195" spans="1:95" hidden="1">
      <c r="A1195" t="s">
        <v>8941</v>
      </c>
      <c r="B1195" t="s">
        <v>904</v>
      </c>
      <c r="C1195" t="s">
        <v>904</v>
      </c>
      <c r="D1195" t="s">
        <v>826</v>
      </c>
      <c r="E1195" t="s">
        <v>146</v>
      </c>
      <c r="F1195" t="s">
        <v>8942</v>
      </c>
      <c r="G1195">
        <v>36</v>
      </c>
      <c r="H1195">
        <v>3.93</v>
      </c>
      <c r="I1195">
        <f t="shared" si="18"/>
        <v>141.48000000000002</v>
      </c>
      <c r="J1195">
        <v>-44</v>
      </c>
      <c r="K1195">
        <v>0</v>
      </c>
      <c r="M1195" t="s">
        <v>3987</v>
      </c>
      <c r="O1195" t="s">
        <v>8943</v>
      </c>
      <c r="P1195" t="s">
        <v>8944</v>
      </c>
      <c r="R1195" t="s">
        <v>1081</v>
      </c>
      <c r="S1195" t="s">
        <v>8945</v>
      </c>
      <c r="T1195" t="s">
        <v>8946</v>
      </c>
      <c r="U1195" t="s">
        <v>8946</v>
      </c>
      <c r="X1195" t="s">
        <v>1007</v>
      </c>
      <c r="Y1195" t="s">
        <v>8947</v>
      </c>
      <c r="Z1195" t="s">
        <v>307</v>
      </c>
      <c r="AC1195" t="s">
        <v>112</v>
      </c>
      <c r="AD1195" t="s">
        <v>8947</v>
      </c>
      <c r="AE1195">
        <v>0</v>
      </c>
      <c r="AF1195" t="s">
        <v>8948</v>
      </c>
      <c r="AH1195" t="s">
        <v>4862</v>
      </c>
      <c r="AJ1195" t="s">
        <v>4862</v>
      </c>
      <c r="AQ1195">
        <v>0</v>
      </c>
      <c r="AS1195">
        <v>0</v>
      </c>
      <c r="AT1195">
        <v>0</v>
      </c>
      <c r="AW1195">
        <v>0</v>
      </c>
      <c r="AZ1195">
        <v>0</v>
      </c>
      <c r="BC1195">
        <v>0</v>
      </c>
      <c r="BO1195">
        <v>0</v>
      </c>
      <c r="BP1195">
        <v>1</v>
      </c>
      <c r="BQ1195">
        <v>0</v>
      </c>
      <c r="BR1195">
        <v>0</v>
      </c>
      <c r="BS1195">
        <v>1</v>
      </c>
      <c r="BT1195">
        <v>0</v>
      </c>
      <c r="BU1195">
        <v>1</v>
      </c>
      <c r="BV1195">
        <v>0</v>
      </c>
      <c r="BW1195">
        <v>0</v>
      </c>
      <c r="BX1195">
        <v>0</v>
      </c>
      <c r="BY1195">
        <v>0</v>
      </c>
      <c r="BZ1195">
        <v>0</v>
      </c>
      <c r="CA1195">
        <v>0</v>
      </c>
      <c r="CB1195">
        <v>0</v>
      </c>
      <c r="CC1195">
        <v>0</v>
      </c>
      <c r="CD1195">
        <v>0</v>
      </c>
      <c r="CE1195">
        <v>0</v>
      </c>
      <c r="CF1195">
        <v>0</v>
      </c>
      <c r="CG1195">
        <v>0</v>
      </c>
      <c r="CH1195">
        <v>0</v>
      </c>
      <c r="CI1195">
        <v>0</v>
      </c>
      <c r="CJ1195">
        <v>0</v>
      </c>
      <c r="CK1195">
        <v>0</v>
      </c>
      <c r="CL1195">
        <v>0</v>
      </c>
      <c r="CM1195">
        <v>0</v>
      </c>
      <c r="CN1195">
        <v>0</v>
      </c>
      <c r="CO1195">
        <v>0</v>
      </c>
      <c r="CP1195">
        <v>0</v>
      </c>
      <c r="CQ1195">
        <v>0</v>
      </c>
    </row>
    <row r="1196" spans="1:95" hidden="1">
      <c r="A1196" t="s">
        <v>8949</v>
      </c>
      <c r="B1196" t="s">
        <v>904</v>
      </c>
      <c r="C1196" t="s">
        <v>904</v>
      </c>
      <c r="D1196" t="s">
        <v>826</v>
      </c>
      <c r="E1196" t="s">
        <v>190</v>
      </c>
      <c r="F1196" t="s">
        <v>8950</v>
      </c>
      <c r="G1196">
        <v>30000</v>
      </c>
      <c r="H1196">
        <v>4</v>
      </c>
      <c r="I1196">
        <f t="shared" si="18"/>
        <v>120000</v>
      </c>
      <c r="J1196">
        <v>33.119206800000001</v>
      </c>
      <c r="K1196">
        <v>-117.09</v>
      </c>
      <c r="M1196" t="s">
        <v>975</v>
      </c>
      <c r="O1196" t="s">
        <v>1549</v>
      </c>
      <c r="P1196" t="s">
        <v>214</v>
      </c>
      <c r="R1196" t="s">
        <v>107</v>
      </c>
      <c r="S1196" t="s">
        <v>8951</v>
      </c>
      <c r="T1196" t="s">
        <v>3858</v>
      </c>
      <c r="U1196" t="s">
        <v>8952</v>
      </c>
      <c r="X1196" t="s">
        <v>218</v>
      </c>
      <c r="Y1196" t="s">
        <v>1881</v>
      </c>
      <c r="Z1196" t="s">
        <v>92</v>
      </c>
      <c r="AA1196" t="s">
        <v>518</v>
      </c>
      <c r="AB1196" t="s">
        <v>8953</v>
      </c>
      <c r="AC1196" t="s">
        <v>112</v>
      </c>
      <c r="AD1196" t="s">
        <v>8954</v>
      </c>
      <c r="AE1196">
        <v>0</v>
      </c>
      <c r="AH1196" t="s">
        <v>1480</v>
      </c>
      <c r="AI1196" t="s">
        <v>1628</v>
      </c>
      <c r="AJ1196" t="s">
        <v>3862</v>
      </c>
      <c r="AL1196" t="s">
        <v>8954</v>
      </c>
      <c r="AQ1196">
        <v>0</v>
      </c>
      <c r="AS1196">
        <v>0</v>
      </c>
      <c r="AT1196">
        <v>0</v>
      </c>
      <c r="AW1196">
        <v>0</v>
      </c>
      <c r="AZ1196">
        <v>0</v>
      </c>
      <c r="BC1196">
        <v>0</v>
      </c>
      <c r="BO1196">
        <v>0</v>
      </c>
      <c r="BP1196">
        <v>0</v>
      </c>
      <c r="BQ1196">
        <v>0</v>
      </c>
      <c r="BR1196">
        <v>0</v>
      </c>
      <c r="BS1196">
        <v>0</v>
      </c>
      <c r="BT1196">
        <v>0</v>
      </c>
      <c r="BU1196">
        <v>1</v>
      </c>
      <c r="BV1196">
        <v>1</v>
      </c>
      <c r="BW1196">
        <v>0</v>
      </c>
      <c r="BX1196">
        <v>0</v>
      </c>
      <c r="BY1196">
        <v>0</v>
      </c>
      <c r="BZ1196">
        <v>0</v>
      </c>
      <c r="CA1196">
        <v>0</v>
      </c>
      <c r="CB1196">
        <v>0</v>
      </c>
      <c r="CC1196">
        <v>0</v>
      </c>
      <c r="CD1196">
        <v>0</v>
      </c>
      <c r="CE1196">
        <v>0</v>
      </c>
      <c r="CF1196">
        <v>0</v>
      </c>
      <c r="CG1196">
        <v>1</v>
      </c>
      <c r="CH1196">
        <v>1</v>
      </c>
      <c r="CI1196">
        <v>0</v>
      </c>
      <c r="CJ1196">
        <v>0</v>
      </c>
      <c r="CK1196">
        <v>0</v>
      </c>
      <c r="CL1196">
        <v>0</v>
      </c>
      <c r="CM1196">
        <v>0</v>
      </c>
      <c r="CN1196">
        <v>0</v>
      </c>
      <c r="CO1196">
        <v>0</v>
      </c>
      <c r="CP1196">
        <v>0</v>
      </c>
      <c r="CQ1196">
        <v>0</v>
      </c>
    </row>
    <row r="1197" spans="1:95" hidden="1">
      <c r="A1197" t="s">
        <v>8955</v>
      </c>
      <c r="B1197" t="s">
        <v>904</v>
      </c>
      <c r="C1197" t="s">
        <v>904</v>
      </c>
      <c r="D1197" t="s">
        <v>826</v>
      </c>
      <c r="E1197" t="s">
        <v>146</v>
      </c>
      <c r="F1197" t="s">
        <v>8956</v>
      </c>
      <c r="G1197">
        <v>7500</v>
      </c>
      <c r="H1197">
        <v>4</v>
      </c>
      <c r="I1197">
        <f t="shared" si="18"/>
        <v>30000</v>
      </c>
      <c r="J1197">
        <v>32.7947731</v>
      </c>
      <c r="K1197">
        <v>-116.96</v>
      </c>
      <c r="M1197" t="s">
        <v>975</v>
      </c>
      <c r="O1197" t="s">
        <v>1895</v>
      </c>
      <c r="P1197" t="s">
        <v>214</v>
      </c>
      <c r="R1197" t="s">
        <v>107</v>
      </c>
      <c r="S1197" t="s">
        <v>8951</v>
      </c>
      <c r="T1197" t="s">
        <v>1030</v>
      </c>
      <c r="U1197" t="s">
        <v>8952</v>
      </c>
      <c r="X1197" t="s">
        <v>218</v>
      </c>
      <c r="Z1197" t="s">
        <v>92</v>
      </c>
      <c r="AA1197" t="s">
        <v>518</v>
      </c>
      <c r="AB1197" t="s">
        <v>8957</v>
      </c>
      <c r="AC1197" t="s">
        <v>112</v>
      </c>
      <c r="AD1197" t="s">
        <v>8954</v>
      </c>
      <c r="AE1197">
        <v>0</v>
      </c>
      <c r="AH1197" t="s">
        <v>1480</v>
      </c>
      <c r="AI1197" t="s">
        <v>1628</v>
      </c>
      <c r="AJ1197" t="s">
        <v>3862</v>
      </c>
      <c r="AL1197" t="s">
        <v>8954</v>
      </c>
      <c r="AQ1197">
        <v>0</v>
      </c>
      <c r="AS1197">
        <v>0</v>
      </c>
      <c r="AT1197">
        <v>0</v>
      </c>
      <c r="AW1197">
        <v>0</v>
      </c>
      <c r="AZ1197">
        <v>0</v>
      </c>
      <c r="BC1197">
        <v>0</v>
      </c>
      <c r="BO1197">
        <v>0</v>
      </c>
      <c r="BP1197">
        <v>0</v>
      </c>
      <c r="BQ1197">
        <v>0</v>
      </c>
      <c r="BR1197">
        <v>0</v>
      </c>
      <c r="BS1197">
        <v>0</v>
      </c>
      <c r="BT1197">
        <v>0</v>
      </c>
      <c r="BU1197">
        <v>1</v>
      </c>
      <c r="BV1197">
        <v>1</v>
      </c>
      <c r="BW1197">
        <v>0</v>
      </c>
      <c r="BX1197">
        <v>0</v>
      </c>
      <c r="BY1197">
        <v>0</v>
      </c>
      <c r="BZ1197">
        <v>0</v>
      </c>
      <c r="CA1197">
        <v>0</v>
      </c>
      <c r="CB1197">
        <v>0</v>
      </c>
      <c r="CC1197">
        <v>0</v>
      </c>
      <c r="CD1197">
        <v>0</v>
      </c>
      <c r="CE1197">
        <v>0</v>
      </c>
      <c r="CF1197">
        <v>0</v>
      </c>
      <c r="CG1197">
        <v>1</v>
      </c>
      <c r="CH1197">
        <v>1</v>
      </c>
      <c r="CI1197">
        <v>0</v>
      </c>
      <c r="CJ1197">
        <v>0</v>
      </c>
      <c r="CK1197">
        <v>0</v>
      </c>
      <c r="CL1197">
        <v>0</v>
      </c>
      <c r="CM1197">
        <v>0</v>
      </c>
      <c r="CN1197">
        <v>0</v>
      </c>
      <c r="CO1197">
        <v>0</v>
      </c>
      <c r="CP1197">
        <v>0</v>
      </c>
      <c r="CQ1197">
        <v>0</v>
      </c>
    </row>
    <row r="1198" spans="1:95" hidden="1">
      <c r="A1198" t="s">
        <v>8958</v>
      </c>
      <c r="B1198" t="s">
        <v>904</v>
      </c>
      <c r="C1198" t="s">
        <v>904</v>
      </c>
      <c r="D1198" t="s">
        <v>826</v>
      </c>
      <c r="E1198" t="s">
        <v>146</v>
      </c>
      <c r="F1198" t="s">
        <v>8959</v>
      </c>
      <c r="G1198">
        <v>6</v>
      </c>
      <c r="H1198">
        <v>2.37</v>
      </c>
      <c r="I1198">
        <f t="shared" si="18"/>
        <v>14.22</v>
      </c>
      <c r="J1198">
        <v>47</v>
      </c>
      <c r="K1198">
        <v>0</v>
      </c>
      <c r="M1198" t="s">
        <v>4839</v>
      </c>
      <c r="N1198" t="s">
        <v>8960</v>
      </c>
      <c r="O1198" t="s">
        <v>8961</v>
      </c>
      <c r="P1198" t="s">
        <v>8780</v>
      </c>
      <c r="Q1198">
        <v>55803</v>
      </c>
      <c r="R1198" t="s">
        <v>107</v>
      </c>
      <c r="S1198" t="s">
        <v>8962</v>
      </c>
      <c r="T1198" t="s">
        <v>8963</v>
      </c>
      <c r="U1198" t="s">
        <v>8964</v>
      </c>
      <c r="X1198" t="s">
        <v>1007</v>
      </c>
      <c r="AB1198" t="s">
        <v>8965</v>
      </c>
      <c r="AC1198" t="s">
        <v>124</v>
      </c>
      <c r="AD1198" t="s">
        <v>8958</v>
      </c>
      <c r="AE1198">
        <v>0</v>
      </c>
      <c r="AH1198" t="s">
        <v>8312</v>
      </c>
      <c r="AM1198" t="s">
        <v>8966</v>
      </c>
      <c r="AQ1198">
        <v>0</v>
      </c>
      <c r="AS1198">
        <v>0</v>
      </c>
      <c r="AT1198">
        <v>0</v>
      </c>
      <c r="AW1198">
        <v>0</v>
      </c>
      <c r="AZ1198">
        <v>0</v>
      </c>
      <c r="BC1198">
        <v>0</v>
      </c>
      <c r="BO1198">
        <v>0</v>
      </c>
      <c r="BP1198">
        <v>0</v>
      </c>
      <c r="BQ1198">
        <v>0</v>
      </c>
      <c r="BR1198">
        <v>0</v>
      </c>
      <c r="BS1198">
        <v>0</v>
      </c>
      <c r="BT1198">
        <v>0</v>
      </c>
      <c r="BU1198">
        <v>0</v>
      </c>
      <c r="BV1198">
        <v>0</v>
      </c>
      <c r="BW1198">
        <v>0</v>
      </c>
      <c r="BX1198">
        <v>0</v>
      </c>
      <c r="BY1198">
        <v>0</v>
      </c>
      <c r="BZ1198">
        <v>0</v>
      </c>
      <c r="CA1198">
        <v>0</v>
      </c>
      <c r="CB1198">
        <v>0</v>
      </c>
      <c r="CC1198">
        <v>1</v>
      </c>
      <c r="CD1198">
        <v>0</v>
      </c>
      <c r="CE1198">
        <v>0</v>
      </c>
      <c r="CF1198">
        <v>0</v>
      </c>
      <c r="CG1198">
        <v>0</v>
      </c>
      <c r="CH1198">
        <v>0</v>
      </c>
      <c r="CI1198">
        <v>1</v>
      </c>
      <c r="CJ1198">
        <v>0</v>
      </c>
      <c r="CK1198">
        <v>0</v>
      </c>
      <c r="CL1198">
        <v>0</v>
      </c>
      <c r="CM1198">
        <v>0</v>
      </c>
      <c r="CN1198">
        <v>0</v>
      </c>
      <c r="CO1198">
        <v>0</v>
      </c>
      <c r="CP1198">
        <v>0</v>
      </c>
      <c r="CQ1198">
        <v>0</v>
      </c>
    </row>
    <row r="1199" spans="1:95" hidden="1">
      <c r="A1199" t="s">
        <v>8967</v>
      </c>
      <c r="B1199" t="s">
        <v>904</v>
      </c>
      <c r="C1199" t="s">
        <v>1538</v>
      </c>
      <c r="D1199" t="s">
        <v>1538</v>
      </c>
      <c r="E1199" t="s">
        <v>190</v>
      </c>
      <c r="F1199" t="s">
        <v>8968</v>
      </c>
      <c r="G1199">
        <v>2000</v>
      </c>
      <c r="H1199">
        <v>4</v>
      </c>
      <c r="I1199">
        <f t="shared" si="18"/>
        <v>8000</v>
      </c>
      <c r="J1199">
        <v>33.691031000000002</v>
      </c>
      <c r="K1199">
        <v>-117.83</v>
      </c>
      <c r="M1199" t="s">
        <v>1216</v>
      </c>
      <c r="N1199" t="s">
        <v>8969</v>
      </c>
      <c r="O1199" t="s">
        <v>1225</v>
      </c>
      <c r="P1199" t="s">
        <v>214</v>
      </c>
      <c r="Q1199">
        <v>92606</v>
      </c>
      <c r="R1199" t="s">
        <v>107</v>
      </c>
      <c r="S1199" t="s">
        <v>8970</v>
      </c>
      <c r="T1199" t="s">
        <v>3969</v>
      </c>
      <c r="U1199" t="s">
        <v>1220</v>
      </c>
      <c r="X1199" t="s">
        <v>218</v>
      </c>
      <c r="Y1199" t="s">
        <v>322</v>
      </c>
      <c r="Z1199" t="s">
        <v>92</v>
      </c>
      <c r="AC1199" t="s">
        <v>95</v>
      </c>
      <c r="AD1199" t="s">
        <v>8971</v>
      </c>
      <c r="AE1199">
        <v>0</v>
      </c>
      <c r="AI1199" t="s">
        <v>1056</v>
      </c>
      <c r="AL1199" t="s">
        <v>5026</v>
      </c>
      <c r="AQ1199">
        <v>10</v>
      </c>
      <c r="AS1199">
        <v>0</v>
      </c>
      <c r="AT1199">
        <v>0</v>
      </c>
      <c r="AW1199">
        <v>0</v>
      </c>
      <c r="AZ1199">
        <v>0</v>
      </c>
      <c r="BC1199">
        <v>0</v>
      </c>
      <c r="BO1199">
        <v>0</v>
      </c>
      <c r="BP1199">
        <v>0</v>
      </c>
      <c r="BQ1199">
        <v>0</v>
      </c>
      <c r="BR1199">
        <v>0</v>
      </c>
      <c r="BS1199">
        <v>0</v>
      </c>
      <c r="BT1199">
        <v>0</v>
      </c>
      <c r="BU1199">
        <v>0</v>
      </c>
      <c r="BV1199">
        <v>1</v>
      </c>
      <c r="BW1199">
        <v>0</v>
      </c>
      <c r="BX1199">
        <v>0</v>
      </c>
      <c r="BY1199">
        <v>0</v>
      </c>
      <c r="BZ1199">
        <v>0</v>
      </c>
      <c r="CA1199">
        <v>0</v>
      </c>
      <c r="CB1199">
        <v>0</v>
      </c>
      <c r="CC1199">
        <v>0</v>
      </c>
      <c r="CD1199">
        <v>0</v>
      </c>
      <c r="CE1199">
        <v>0</v>
      </c>
      <c r="CF1199">
        <v>0</v>
      </c>
      <c r="CG1199">
        <v>0</v>
      </c>
      <c r="CH1199">
        <v>0</v>
      </c>
      <c r="CI1199">
        <v>0</v>
      </c>
      <c r="CJ1199">
        <v>0</v>
      </c>
      <c r="CK1199">
        <v>0</v>
      </c>
      <c r="CL1199">
        <v>0</v>
      </c>
      <c r="CM1199">
        <v>0</v>
      </c>
      <c r="CN1199">
        <v>0</v>
      </c>
      <c r="CO1199">
        <v>0</v>
      </c>
      <c r="CP1199">
        <v>0</v>
      </c>
      <c r="CQ1199">
        <v>0</v>
      </c>
    </row>
    <row r="1200" spans="1:95" hidden="1">
      <c r="A1200" t="s">
        <v>8972</v>
      </c>
      <c r="B1200" t="s">
        <v>904</v>
      </c>
      <c r="C1200" t="s">
        <v>904</v>
      </c>
      <c r="D1200" t="s">
        <v>905</v>
      </c>
      <c r="E1200" t="s">
        <v>146</v>
      </c>
      <c r="F1200" t="s">
        <v>8973</v>
      </c>
      <c r="G1200">
        <v>25</v>
      </c>
      <c r="H1200">
        <v>10</v>
      </c>
      <c r="I1200">
        <f t="shared" si="18"/>
        <v>250</v>
      </c>
      <c r="J1200">
        <v>-25</v>
      </c>
      <c r="K1200">
        <v>0</v>
      </c>
      <c r="M1200" t="s">
        <v>8974</v>
      </c>
      <c r="N1200" t="s">
        <v>8975</v>
      </c>
      <c r="O1200" t="s">
        <v>8976</v>
      </c>
      <c r="P1200" t="s">
        <v>8977</v>
      </c>
      <c r="Q1200">
        <v>4670</v>
      </c>
      <c r="R1200" t="s">
        <v>636</v>
      </c>
      <c r="S1200" t="s">
        <v>8978</v>
      </c>
      <c r="T1200" t="s">
        <v>8979</v>
      </c>
      <c r="U1200" t="s">
        <v>1297</v>
      </c>
      <c r="V1200" t="s">
        <v>8980</v>
      </c>
      <c r="X1200" t="s">
        <v>1007</v>
      </c>
      <c r="Z1200" t="s">
        <v>111</v>
      </c>
      <c r="AC1200" t="s">
        <v>124</v>
      </c>
      <c r="AD1200" t="s">
        <v>8972</v>
      </c>
      <c r="AE1200">
        <v>100</v>
      </c>
      <c r="AH1200" t="s">
        <v>8981</v>
      </c>
      <c r="AI1200" t="s">
        <v>8936</v>
      </c>
      <c r="AJ1200" t="s">
        <v>8982</v>
      </c>
      <c r="AK1200" t="s">
        <v>8982</v>
      </c>
      <c r="AL1200" t="s">
        <v>8982</v>
      </c>
      <c r="AM1200" t="s">
        <v>8982</v>
      </c>
      <c r="AP1200" t="s">
        <v>8983</v>
      </c>
      <c r="AQ1200">
        <v>18</v>
      </c>
      <c r="AR1200" t="s">
        <v>8984</v>
      </c>
      <c r="AS1200">
        <v>654416</v>
      </c>
      <c r="AT1200">
        <v>0</v>
      </c>
      <c r="AU1200" t="s">
        <v>187</v>
      </c>
      <c r="AW1200">
        <v>0</v>
      </c>
      <c r="AZ1200">
        <v>0</v>
      </c>
      <c r="BC1200">
        <v>0</v>
      </c>
      <c r="BD1200" t="s">
        <v>8982</v>
      </c>
      <c r="BO1200">
        <v>0</v>
      </c>
      <c r="BP1200">
        <v>0</v>
      </c>
      <c r="BQ1200">
        <v>0</v>
      </c>
      <c r="BR1200">
        <v>0</v>
      </c>
      <c r="BS1200">
        <v>1</v>
      </c>
      <c r="BT1200">
        <v>1</v>
      </c>
      <c r="BU1200">
        <v>0</v>
      </c>
      <c r="BV1200">
        <v>0</v>
      </c>
      <c r="BW1200">
        <v>0</v>
      </c>
      <c r="BX1200">
        <v>0</v>
      </c>
      <c r="BY1200">
        <v>0</v>
      </c>
      <c r="BZ1200">
        <v>0</v>
      </c>
      <c r="CA1200">
        <v>0</v>
      </c>
      <c r="CB1200">
        <v>0</v>
      </c>
      <c r="CC1200">
        <v>0</v>
      </c>
      <c r="CD1200">
        <v>0</v>
      </c>
      <c r="CE1200">
        <v>1</v>
      </c>
      <c r="CF1200">
        <v>0</v>
      </c>
      <c r="CG1200">
        <v>1</v>
      </c>
      <c r="CH1200">
        <v>1</v>
      </c>
      <c r="CI1200">
        <v>0</v>
      </c>
      <c r="CJ1200">
        <v>0</v>
      </c>
      <c r="CK1200">
        <v>0</v>
      </c>
      <c r="CL1200">
        <v>0</v>
      </c>
      <c r="CM1200">
        <v>0</v>
      </c>
      <c r="CN1200">
        <v>0</v>
      </c>
      <c r="CO1200">
        <v>0</v>
      </c>
      <c r="CP1200">
        <v>0</v>
      </c>
      <c r="CQ1200">
        <v>0</v>
      </c>
    </row>
    <row r="1201" spans="1:95" hidden="1">
      <c r="A1201" t="s">
        <v>8985</v>
      </c>
      <c r="B1201" t="s">
        <v>904</v>
      </c>
      <c r="C1201" t="s">
        <v>904</v>
      </c>
      <c r="D1201" t="s">
        <v>904</v>
      </c>
      <c r="E1201" t="s">
        <v>146</v>
      </c>
      <c r="F1201" t="s">
        <v>8986</v>
      </c>
      <c r="G1201">
        <v>5</v>
      </c>
      <c r="H1201">
        <v>10</v>
      </c>
      <c r="I1201">
        <f t="shared" si="18"/>
        <v>50</v>
      </c>
      <c r="J1201">
        <v>-24</v>
      </c>
      <c r="K1201">
        <v>0</v>
      </c>
      <c r="M1201" t="s">
        <v>8987</v>
      </c>
      <c r="N1201" t="s">
        <v>8988</v>
      </c>
      <c r="O1201" t="s">
        <v>8989</v>
      </c>
      <c r="P1201" t="s">
        <v>8977</v>
      </c>
      <c r="Q1201">
        <v>4728</v>
      </c>
      <c r="R1201" t="s">
        <v>636</v>
      </c>
      <c r="S1201" t="s">
        <v>8990</v>
      </c>
      <c r="T1201" t="s">
        <v>4013</v>
      </c>
      <c r="U1201" t="s">
        <v>8991</v>
      </c>
      <c r="V1201" t="s">
        <v>8992</v>
      </c>
      <c r="X1201" t="s">
        <v>1007</v>
      </c>
      <c r="Z1201" t="s">
        <v>111</v>
      </c>
      <c r="AC1201" t="s">
        <v>124</v>
      </c>
      <c r="AD1201" s="3">
        <v>1</v>
      </c>
      <c r="AE1201">
        <v>0</v>
      </c>
      <c r="AH1201" t="s">
        <v>8993</v>
      </c>
      <c r="AI1201" t="s">
        <v>8994</v>
      </c>
      <c r="AJ1201" t="s">
        <v>8982</v>
      </c>
      <c r="AK1201" t="s">
        <v>8982</v>
      </c>
      <c r="AL1201" t="s">
        <v>8982</v>
      </c>
      <c r="AM1201" t="s">
        <v>8982</v>
      </c>
      <c r="AQ1201">
        <v>18</v>
      </c>
      <c r="AS1201">
        <v>125000</v>
      </c>
      <c r="AT1201">
        <v>0</v>
      </c>
      <c r="AU1201" t="s">
        <v>187</v>
      </c>
      <c r="AW1201">
        <v>0</v>
      </c>
      <c r="AZ1201">
        <v>0</v>
      </c>
      <c r="BC1201">
        <v>0</v>
      </c>
      <c r="BD1201" t="s">
        <v>8982</v>
      </c>
      <c r="BO1201">
        <v>0</v>
      </c>
      <c r="BP1201">
        <v>0</v>
      </c>
      <c r="BQ1201">
        <v>0</v>
      </c>
      <c r="BR1201">
        <v>0</v>
      </c>
      <c r="BS1201">
        <v>1</v>
      </c>
      <c r="BT1201">
        <v>1</v>
      </c>
      <c r="BU1201">
        <v>0</v>
      </c>
      <c r="BV1201">
        <v>1</v>
      </c>
      <c r="BW1201">
        <v>0</v>
      </c>
      <c r="BX1201">
        <v>0</v>
      </c>
      <c r="BY1201">
        <v>0</v>
      </c>
      <c r="BZ1201">
        <v>0</v>
      </c>
      <c r="CA1201">
        <v>0</v>
      </c>
      <c r="CB1201">
        <v>0</v>
      </c>
      <c r="CC1201">
        <v>1</v>
      </c>
      <c r="CD1201">
        <v>0</v>
      </c>
      <c r="CE1201">
        <v>1</v>
      </c>
      <c r="CF1201">
        <v>0</v>
      </c>
      <c r="CG1201">
        <v>0</v>
      </c>
      <c r="CH1201">
        <v>1</v>
      </c>
      <c r="CI1201">
        <v>0</v>
      </c>
      <c r="CJ1201">
        <v>0</v>
      </c>
      <c r="CK1201">
        <v>0</v>
      </c>
      <c r="CL1201">
        <v>0</v>
      </c>
      <c r="CM1201">
        <v>0</v>
      </c>
      <c r="CN1201">
        <v>0</v>
      </c>
      <c r="CO1201">
        <v>0</v>
      </c>
      <c r="CP1201">
        <v>0</v>
      </c>
      <c r="CQ1201">
        <v>1</v>
      </c>
    </row>
    <row r="1202" spans="1:95" hidden="1">
      <c r="A1202" t="s">
        <v>8995</v>
      </c>
      <c r="B1202" t="s">
        <v>904</v>
      </c>
      <c r="C1202" t="s">
        <v>904</v>
      </c>
      <c r="D1202" t="s">
        <v>904</v>
      </c>
      <c r="E1202" t="s">
        <v>146</v>
      </c>
      <c r="F1202" t="s">
        <v>8996</v>
      </c>
      <c r="G1202">
        <v>2</v>
      </c>
      <c r="H1202">
        <v>10</v>
      </c>
      <c r="I1202">
        <f t="shared" si="18"/>
        <v>20</v>
      </c>
      <c r="J1202">
        <v>-24</v>
      </c>
      <c r="K1202">
        <v>0</v>
      </c>
      <c r="M1202" t="s">
        <v>4533</v>
      </c>
      <c r="O1202" t="s">
        <v>8997</v>
      </c>
      <c r="P1202" t="s">
        <v>8977</v>
      </c>
      <c r="Q1202">
        <v>4720</v>
      </c>
      <c r="R1202" t="s">
        <v>636</v>
      </c>
      <c r="S1202" t="s">
        <v>8990</v>
      </c>
      <c r="U1202" t="s">
        <v>5255</v>
      </c>
      <c r="X1202" t="s">
        <v>1007</v>
      </c>
      <c r="AC1202" t="s">
        <v>124</v>
      </c>
      <c r="AD1202" t="s">
        <v>8998</v>
      </c>
      <c r="AE1202">
        <v>100</v>
      </c>
      <c r="AH1202" t="s">
        <v>1494</v>
      </c>
      <c r="AI1202" t="s">
        <v>113</v>
      </c>
      <c r="AJ1202" t="s">
        <v>8982</v>
      </c>
      <c r="AK1202" t="s">
        <v>8982</v>
      </c>
      <c r="AL1202" t="s">
        <v>8982</v>
      </c>
      <c r="AM1202" t="s">
        <v>8982</v>
      </c>
      <c r="AQ1202">
        <v>12</v>
      </c>
      <c r="AS1202">
        <v>0</v>
      </c>
      <c r="AT1202">
        <v>0</v>
      </c>
      <c r="AW1202">
        <v>0</v>
      </c>
      <c r="AZ1202">
        <v>0</v>
      </c>
      <c r="BC1202">
        <v>0</v>
      </c>
      <c r="BD1202" t="s">
        <v>8982</v>
      </c>
      <c r="BO1202">
        <v>0</v>
      </c>
      <c r="BP1202">
        <v>0</v>
      </c>
      <c r="BQ1202">
        <v>0</v>
      </c>
      <c r="BR1202">
        <v>0</v>
      </c>
      <c r="BS1202">
        <v>0</v>
      </c>
      <c r="BT1202">
        <v>0</v>
      </c>
      <c r="BU1202">
        <v>0</v>
      </c>
      <c r="BV1202">
        <v>0</v>
      </c>
      <c r="BW1202">
        <v>0</v>
      </c>
      <c r="BX1202">
        <v>0</v>
      </c>
      <c r="BY1202">
        <v>0</v>
      </c>
      <c r="BZ1202">
        <v>0</v>
      </c>
      <c r="CA1202">
        <v>0</v>
      </c>
      <c r="CB1202">
        <v>0</v>
      </c>
      <c r="CC1202">
        <v>1</v>
      </c>
      <c r="CD1202">
        <v>1</v>
      </c>
      <c r="CE1202">
        <v>0</v>
      </c>
      <c r="CF1202">
        <v>0</v>
      </c>
      <c r="CG1202">
        <v>0</v>
      </c>
      <c r="CH1202">
        <v>0</v>
      </c>
      <c r="CI1202">
        <v>1</v>
      </c>
      <c r="CJ1202">
        <v>0</v>
      </c>
      <c r="CK1202">
        <v>0</v>
      </c>
      <c r="CL1202">
        <v>0</v>
      </c>
      <c r="CM1202">
        <v>0</v>
      </c>
      <c r="CN1202">
        <v>0</v>
      </c>
      <c r="CO1202">
        <v>0</v>
      </c>
      <c r="CP1202">
        <v>0</v>
      </c>
      <c r="CQ1202">
        <v>0</v>
      </c>
    </row>
    <row r="1203" spans="1:95" hidden="1">
      <c r="A1203" t="s">
        <v>8999</v>
      </c>
      <c r="B1203" t="s">
        <v>904</v>
      </c>
      <c r="C1203" t="s">
        <v>1022</v>
      </c>
      <c r="D1203" t="s">
        <v>1489</v>
      </c>
      <c r="E1203" t="s">
        <v>146</v>
      </c>
      <c r="F1203" t="s">
        <v>9000</v>
      </c>
      <c r="G1203">
        <v>50</v>
      </c>
      <c r="H1203">
        <v>6</v>
      </c>
      <c r="I1203">
        <f t="shared" si="18"/>
        <v>300</v>
      </c>
      <c r="J1203">
        <v>35</v>
      </c>
      <c r="K1203">
        <v>0</v>
      </c>
      <c r="M1203" t="s">
        <v>9001</v>
      </c>
      <c r="N1203" t="s">
        <v>9002</v>
      </c>
      <c r="O1203" t="s">
        <v>9003</v>
      </c>
      <c r="P1203" t="s">
        <v>2340</v>
      </c>
      <c r="Q1203">
        <v>28120</v>
      </c>
      <c r="R1203" t="s">
        <v>107</v>
      </c>
      <c r="S1203" t="s">
        <v>9004</v>
      </c>
      <c r="U1203" t="s">
        <v>9005</v>
      </c>
      <c r="X1203" t="s">
        <v>1007</v>
      </c>
      <c r="Y1203" t="s">
        <v>2489</v>
      </c>
      <c r="Z1203" t="s">
        <v>92</v>
      </c>
      <c r="AA1203" t="s">
        <v>518</v>
      </c>
      <c r="AB1203" t="s">
        <v>9006</v>
      </c>
      <c r="AC1203" t="s">
        <v>95</v>
      </c>
      <c r="AD1203" t="s">
        <v>9007</v>
      </c>
      <c r="AE1203">
        <v>0</v>
      </c>
      <c r="AH1203" t="s">
        <v>9007</v>
      </c>
      <c r="AI1203" t="s">
        <v>1643</v>
      </c>
      <c r="AJ1203" t="s">
        <v>9007</v>
      </c>
      <c r="AQ1203">
        <v>0</v>
      </c>
      <c r="AR1203" t="s">
        <v>1007</v>
      </c>
      <c r="AS1203">
        <v>0</v>
      </c>
      <c r="AT1203">
        <v>0</v>
      </c>
      <c r="AW1203">
        <v>0</v>
      </c>
      <c r="AZ1203">
        <v>0</v>
      </c>
      <c r="BC1203">
        <v>0</v>
      </c>
      <c r="BO1203">
        <v>0</v>
      </c>
      <c r="BP1203">
        <v>0</v>
      </c>
      <c r="BQ1203">
        <v>0</v>
      </c>
      <c r="BR1203">
        <v>0</v>
      </c>
      <c r="BS1203">
        <v>0</v>
      </c>
      <c r="BT1203">
        <v>0</v>
      </c>
      <c r="BU1203">
        <v>0</v>
      </c>
      <c r="BV1203">
        <v>0</v>
      </c>
      <c r="BW1203">
        <v>0</v>
      </c>
      <c r="BX1203">
        <v>0</v>
      </c>
      <c r="BY1203">
        <v>0</v>
      </c>
      <c r="BZ1203">
        <v>0</v>
      </c>
      <c r="CA1203">
        <v>0</v>
      </c>
      <c r="CB1203">
        <v>1</v>
      </c>
      <c r="CC1203">
        <v>0</v>
      </c>
      <c r="CD1203">
        <v>0</v>
      </c>
      <c r="CE1203">
        <v>0</v>
      </c>
      <c r="CF1203">
        <v>0</v>
      </c>
      <c r="CG1203">
        <v>1</v>
      </c>
      <c r="CH1203">
        <v>1</v>
      </c>
      <c r="CI1203">
        <v>0</v>
      </c>
      <c r="CJ1203">
        <v>0</v>
      </c>
      <c r="CK1203">
        <v>0</v>
      </c>
      <c r="CL1203">
        <v>0</v>
      </c>
      <c r="CM1203">
        <v>0</v>
      </c>
      <c r="CN1203">
        <v>0</v>
      </c>
      <c r="CO1203">
        <v>0</v>
      </c>
      <c r="CP1203">
        <v>0</v>
      </c>
      <c r="CQ1203">
        <v>0</v>
      </c>
    </row>
    <row r="1204" spans="1:95" hidden="1">
      <c r="A1204" t="s">
        <v>9008</v>
      </c>
      <c r="B1204" t="s">
        <v>999</v>
      </c>
      <c r="C1204" t="s">
        <v>1000</v>
      </c>
      <c r="D1204" t="s">
        <v>1000</v>
      </c>
      <c r="E1204" t="s">
        <v>146</v>
      </c>
      <c r="F1204" t="s">
        <v>9009</v>
      </c>
      <c r="G1204">
        <v>100</v>
      </c>
      <c r="H1204">
        <v>9</v>
      </c>
      <c r="I1204">
        <f t="shared" si="18"/>
        <v>900</v>
      </c>
      <c r="J1204">
        <v>30</v>
      </c>
      <c r="K1204">
        <v>0</v>
      </c>
      <c r="M1204" t="s">
        <v>4185</v>
      </c>
      <c r="N1204" t="s">
        <v>9010</v>
      </c>
      <c r="O1204" t="s">
        <v>9011</v>
      </c>
      <c r="P1204" t="s">
        <v>5459</v>
      </c>
      <c r="Q1204">
        <v>32601</v>
      </c>
      <c r="R1204" t="s">
        <v>107</v>
      </c>
      <c r="S1204" t="s">
        <v>9012</v>
      </c>
      <c r="U1204" t="s">
        <v>9013</v>
      </c>
      <c r="X1204" t="s">
        <v>1007</v>
      </c>
      <c r="Y1204" t="s">
        <v>9014</v>
      </c>
      <c r="AA1204" t="s">
        <v>164</v>
      </c>
      <c r="AC1204" t="s">
        <v>124</v>
      </c>
      <c r="AD1204" t="s">
        <v>9015</v>
      </c>
      <c r="AE1204">
        <v>1</v>
      </c>
      <c r="AH1204" t="s">
        <v>4159</v>
      </c>
      <c r="AQ1204">
        <v>25</v>
      </c>
      <c r="AR1204" t="s">
        <v>4192</v>
      </c>
      <c r="AS1204">
        <v>0</v>
      </c>
      <c r="AT1204">
        <v>0</v>
      </c>
      <c r="AW1204">
        <v>0</v>
      </c>
      <c r="AZ1204">
        <v>0</v>
      </c>
      <c r="BC1204">
        <v>0</v>
      </c>
      <c r="BO1204">
        <v>0</v>
      </c>
      <c r="BP1204">
        <v>0</v>
      </c>
      <c r="BQ1204">
        <v>0</v>
      </c>
      <c r="BR1204">
        <v>0</v>
      </c>
      <c r="BS1204">
        <v>1</v>
      </c>
      <c r="BT1204">
        <v>0</v>
      </c>
      <c r="BU1204">
        <v>1</v>
      </c>
      <c r="BV1204">
        <v>0</v>
      </c>
      <c r="BW1204">
        <v>1</v>
      </c>
      <c r="BX1204">
        <v>0</v>
      </c>
      <c r="BY1204">
        <v>0</v>
      </c>
      <c r="BZ1204">
        <v>0</v>
      </c>
      <c r="CA1204">
        <v>0</v>
      </c>
      <c r="CB1204">
        <v>0</v>
      </c>
      <c r="CC1204">
        <v>0</v>
      </c>
      <c r="CD1204">
        <v>0</v>
      </c>
      <c r="CE1204">
        <v>0</v>
      </c>
      <c r="CF1204">
        <v>0</v>
      </c>
      <c r="CG1204">
        <v>0</v>
      </c>
      <c r="CH1204">
        <v>0</v>
      </c>
      <c r="CI1204">
        <v>0</v>
      </c>
      <c r="CJ1204">
        <v>0</v>
      </c>
      <c r="CK1204">
        <v>0</v>
      </c>
      <c r="CL1204">
        <v>0</v>
      </c>
      <c r="CM1204">
        <v>0</v>
      </c>
      <c r="CN1204">
        <v>0</v>
      </c>
      <c r="CO1204">
        <v>0</v>
      </c>
      <c r="CP1204">
        <v>0</v>
      </c>
      <c r="CQ1204">
        <v>0</v>
      </c>
    </row>
    <row r="1205" spans="1:95" hidden="1">
      <c r="A1205" t="s">
        <v>9016</v>
      </c>
      <c r="B1205" t="s">
        <v>904</v>
      </c>
      <c r="C1205" t="s">
        <v>1313</v>
      </c>
      <c r="D1205" t="s">
        <v>1313</v>
      </c>
      <c r="E1205" t="s">
        <v>146</v>
      </c>
      <c r="F1205" t="s">
        <v>9017</v>
      </c>
      <c r="G1205">
        <v>10</v>
      </c>
      <c r="H1205">
        <v>6</v>
      </c>
      <c r="I1205">
        <f t="shared" si="18"/>
        <v>60</v>
      </c>
      <c r="J1205">
        <v>38</v>
      </c>
      <c r="K1205">
        <v>0</v>
      </c>
      <c r="M1205" t="s">
        <v>9018</v>
      </c>
      <c r="N1205" t="s">
        <v>9019</v>
      </c>
      <c r="O1205" t="s">
        <v>9020</v>
      </c>
      <c r="P1205" t="s">
        <v>214</v>
      </c>
      <c r="Q1205">
        <v>95476</v>
      </c>
      <c r="R1205" t="s">
        <v>107</v>
      </c>
      <c r="S1205" t="s">
        <v>9021</v>
      </c>
      <c r="T1205" t="s">
        <v>9022</v>
      </c>
      <c r="U1205" t="s">
        <v>4412</v>
      </c>
      <c r="X1205" t="s">
        <v>218</v>
      </c>
      <c r="Y1205" t="s">
        <v>219</v>
      </c>
      <c r="Z1205" t="s">
        <v>92</v>
      </c>
      <c r="AC1205" t="s">
        <v>124</v>
      </c>
      <c r="AD1205" t="s">
        <v>9023</v>
      </c>
      <c r="AE1205">
        <v>0</v>
      </c>
      <c r="AH1205" t="s">
        <v>9024</v>
      </c>
      <c r="AQ1205">
        <v>0</v>
      </c>
      <c r="AR1205" t="s">
        <v>1007</v>
      </c>
      <c r="AS1205">
        <v>0</v>
      </c>
      <c r="AT1205">
        <v>0</v>
      </c>
      <c r="AW1205">
        <v>0</v>
      </c>
      <c r="AZ1205">
        <v>0</v>
      </c>
      <c r="BC1205">
        <v>0</v>
      </c>
      <c r="BO1205">
        <v>0</v>
      </c>
      <c r="BP1205">
        <v>0</v>
      </c>
      <c r="BQ1205">
        <v>0</v>
      </c>
      <c r="BR1205">
        <v>0</v>
      </c>
      <c r="BS1205">
        <v>0</v>
      </c>
      <c r="BT1205">
        <v>0</v>
      </c>
      <c r="BU1205">
        <v>0</v>
      </c>
      <c r="BV1205">
        <v>0</v>
      </c>
      <c r="BW1205">
        <v>0</v>
      </c>
      <c r="BX1205">
        <v>0</v>
      </c>
      <c r="BY1205">
        <v>0</v>
      </c>
      <c r="BZ1205">
        <v>0</v>
      </c>
      <c r="CA1205">
        <v>1</v>
      </c>
      <c r="CB1205">
        <v>0</v>
      </c>
      <c r="CC1205">
        <v>1</v>
      </c>
      <c r="CD1205">
        <v>1</v>
      </c>
      <c r="CE1205">
        <v>1</v>
      </c>
      <c r="CF1205">
        <v>0</v>
      </c>
      <c r="CG1205">
        <v>0</v>
      </c>
      <c r="CH1205">
        <v>1</v>
      </c>
      <c r="CI1205">
        <v>0</v>
      </c>
      <c r="CJ1205">
        <v>0</v>
      </c>
      <c r="CK1205">
        <v>0</v>
      </c>
      <c r="CL1205">
        <v>0</v>
      </c>
      <c r="CM1205">
        <v>0</v>
      </c>
      <c r="CN1205">
        <v>0</v>
      </c>
      <c r="CO1205">
        <v>0</v>
      </c>
      <c r="CP1205">
        <v>0</v>
      </c>
      <c r="CQ1205">
        <v>0</v>
      </c>
    </row>
    <row r="1206" spans="1:95" hidden="1">
      <c r="A1206" t="s">
        <v>9025</v>
      </c>
      <c r="B1206" t="s">
        <v>904</v>
      </c>
      <c r="C1206" t="s">
        <v>904</v>
      </c>
      <c r="D1206" t="s">
        <v>904</v>
      </c>
      <c r="E1206" t="s">
        <v>190</v>
      </c>
      <c r="F1206" t="s">
        <v>9026</v>
      </c>
      <c r="G1206">
        <v>1500</v>
      </c>
      <c r="H1206">
        <v>4</v>
      </c>
      <c r="I1206">
        <f t="shared" si="18"/>
        <v>6000</v>
      </c>
      <c r="J1206">
        <v>41.603220700000001</v>
      </c>
      <c r="K1206">
        <v>-73.09</v>
      </c>
      <c r="M1206" t="s">
        <v>9027</v>
      </c>
      <c r="O1206" t="s">
        <v>1007</v>
      </c>
      <c r="P1206" t="s">
        <v>8278</v>
      </c>
      <c r="R1206" t="s">
        <v>107</v>
      </c>
      <c r="S1206" t="s">
        <v>9028</v>
      </c>
      <c r="T1206" t="s">
        <v>9029</v>
      </c>
      <c r="U1206" t="s">
        <v>1220</v>
      </c>
      <c r="X1206" t="s">
        <v>394</v>
      </c>
      <c r="Y1206" t="s">
        <v>9030</v>
      </c>
      <c r="Z1206" t="s">
        <v>92</v>
      </c>
      <c r="AC1206" t="s">
        <v>95</v>
      </c>
      <c r="AD1206" t="s">
        <v>4362</v>
      </c>
      <c r="AE1206">
        <v>0</v>
      </c>
      <c r="AJ1206" t="s">
        <v>1792</v>
      </c>
      <c r="AL1206" t="s">
        <v>9031</v>
      </c>
      <c r="AQ1206">
        <v>20</v>
      </c>
      <c r="AS1206">
        <v>0</v>
      </c>
      <c r="AT1206">
        <v>0</v>
      </c>
      <c r="AW1206">
        <v>0</v>
      </c>
      <c r="AZ1206">
        <v>0</v>
      </c>
      <c r="BC1206">
        <v>0</v>
      </c>
      <c r="BO1206">
        <v>0</v>
      </c>
      <c r="BP1206">
        <v>0</v>
      </c>
      <c r="BQ1206">
        <v>0</v>
      </c>
      <c r="BR1206">
        <v>0</v>
      </c>
      <c r="BS1206">
        <v>0</v>
      </c>
      <c r="BT1206">
        <v>0</v>
      </c>
      <c r="BU1206">
        <v>1</v>
      </c>
      <c r="BV1206">
        <v>0</v>
      </c>
      <c r="BW1206">
        <v>0</v>
      </c>
      <c r="BX1206">
        <v>0</v>
      </c>
      <c r="BY1206">
        <v>0</v>
      </c>
      <c r="BZ1206">
        <v>0</v>
      </c>
      <c r="CA1206">
        <v>0</v>
      </c>
      <c r="CB1206">
        <v>0</v>
      </c>
      <c r="CC1206">
        <v>0</v>
      </c>
      <c r="CD1206">
        <v>0</v>
      </c>
      <c r="CE1206">
        <v>1</v>
      </c>
      <c r="CF1206">
        <v>0</v>
      </c>
      <c r="CG1206">
        <v>1</v>
      </c>
      <c r="CH1206">
        <v>1</v>
      </c>
      <c r="CI1206">
        <v>0</v>
      </c>
      <c r="CJ1206">
        <v>0</v>
      </c>
      <c r="CK1206">
        <v>0</v>
      </c>
      <c r="CL1206">
        <v>0</v>
      </c>
      <c r="CM1206">
        <v>0</v>
      </c>
      <c r="CN1206">
        <v>0</v>
      </c>
      <c r="CO1206">
        <v>0</v>
      </c>
      <c r="CP1206">
        <v>0</v>
      </c>
      <c r="CQ1206">
        <v>0</v>
      </c>
    </row>
    <row r="1207" spans="1:95" hidden="1">
      <c r="A1207" t="s">
        <v>9032</v>
      </c>
      <c r="B1207" t="s">
        <v>904</v>
      </c>
      <c r="C1207" t="s">
        <v>904</v>
      </c>
      <c r="D1207" t="s">
        <v>1112</v>
      </c>
      <c r="E1207" t="s">
        <v>146</v>
      </c>
      <c r="F1207" t="s">
        <v>9033</v>
      </c>
      <c r="G1207">
        <v>10</v>
      </c>
      <c r="H1207">
        <v>10</v>
      </c>
      <c r="I1207">
        <f t="shared" si="18"/>
        <v>100</v>
      </c>
      <c r="J1207">
        <v>-34</v>
      </c>
      <c r="K1207">
        <v>0</v>
      </c>
      <c r="M1207" t="s">
        <v>9034</v>
      </c>
      <c r="N1207" t="s">
        <v>9035</v>
      </c>
      <c r="O1207" t="s">
        <v>9036</v>
      </c>
      <c r="P1207" t="s">
        <v>635</v>
      </c>
      <c r="Q1207">
        <v>6280</v>
      </c>
      <c r="R1207" t="s">
        <v>636</v>
      </c>
      <c r="S1207" t="s">
        <v>9037</v>
      </c>
      <c r="T1207" t="s">
        <v>9038</v>
      </c>
      <c r="U1207" t="s">
        <v>9039</v>
      </c>
      <c r="X1207" t="s">
        <v>1007</v>
      </c>
      <c r="Y1207" t="s">
        <v>4630</v>
      </c>
      <c r="Z1207" t="s">
        <v>307</v>
      </c>
      <c r="AA1207" t="s">
        <v>164</v>
      </c>
      <c r="AB1207" t="s">
        <v>9040</v>
      </c>
      <c r="AC1207" t="s">
        <v>124</v>
      </c>
      <c r="AD1207" t="s">
        <v>1426</v>
      </c>
      <c r="AE1207">
        <v>0</v>
      </c>
      <c r="AH1207" t="s">
        <v>9041</v>
      </c>
      <c r="AL1207" t="s">
        <v>9042</v>
      </c>
      <c r="AQ1207">
        <v>20</v>
      </c>
      <c r="AS1207">
        <v>164000</v>
      </c>
      <c r="AT1207">
        <v>0</v>
      </c>
      <c r="AU1207" t="s">
        <v>187</v>
      </c>
      <c r="AW1207">
        <v>0</v>
      </c>
      <c r="AZ1207">
        <v>0</v>
      </c>
      <c r="BC1207">
        <v>0</v>
      </c>
      <c r="BO1207">
        <v>0</v>
      </c>
      <c r="BP1207">
        <v>1</v>
      </c>
      <c r="BQ1207">
        <v>0</v>
      </c>
      <c r="BR1207">
        <v>0</v>
      </c>
      <c r="BS1207">
        <v>0</v>
      </c>
      <c r="BT1207">
        <v>0</v>
      </c>
      <c r="BU1207">
        <v>1</v>
      </c>
      <c r="BV1207">
        <v>0</v>
      </c>
      <c r="BW1207">
        <v>0</v>
      </c>
      <c r="BX1207">
        <v>0</v>
      </c>
      <c r="BY1207">
        <v>0</v>
      </c>
      <c r="BZ1207">
        <v>1</v>
      </c>
      <c r="CA1207">
        <v>0</v>
      </c>
      <c r="CB1207">
        <v>0</v>
      </c>
      <c r="CC1207">
        <v>0</v>
      </c>
      <c r="CD1207">
        <v>1</v>
      </c>
      <c r="CE1207">
        <v>1</v>
      </c>
      <c r="CF1207">
        <v>0</v>
      </c>
      <c r="CG1207">
        <v>0</v>
      </c>
      <c r="CH1207">
        <v>1</v>
      </c>
      <c r="CI1207">
        <v>0</v>
      </c>
      <c r="CJ1207">
        <v>0</v>
      </c>
      <c r="CK1207">
        <v>0</v>
      </c>
      <c r="CL1207">
        <v>0</v>
      </c>
      <c r="CM1207">
        <v>0</v>
      </c>
      <c r="CN1207">
        <v>0</v>
      </c>
      <c r="CO1207">
        <v>0</v>
      </c>
      <c r="CP1207">
        <v>0</v>
      </c>
      <c r="CQ1207">
        <v>0</v>
      </c>
    </row>
    <row r="1208" spans="1:95" hidden="1">
      <c r="A1208" t="s">
        <v>9043</v>
      </c>
      <c r="B1208" t="s">
        <v>904</v>
      </c>
      <c r="C1208" t="s">
        <v>387</v>
      </c>
      <c r="D1208" t="s">
        <v>387</v>
      </c>
      <c r="E1208" t="s">
        <v>146</v>
      </c>
      <c r="F1208" t="s">
        <v>9044</v>
      </c>
      <c r="G1208">
        <v>200</v>
      </c>
      <c r="H1208">
        <v>1.5</v>
      </c>
      <c r="I1208">
        <f t="shared" si="18"/>
        <v>300</v>
      </c>
      <c r="J1208">
        <v>39</v>
      </c>
      <c r="K1208">
        <v>0</v>
      </c>
      <c r="M1208" t="s">
        <v>9045</v>
      </c>
      <c r="N1208" t="s">
        <v>9046</v>
      </c>
      <c r="O1208" t="s">
        <v>9047</v>
      </c>
      <c r="P1208" t="s">
        <v>9048</v>
      </c>
      <c r="Q1208">
        <v>66211</v>
      </c>
      <c r="R1208" t="s">
        <v>107</v>
      </c>
      <c r="S1208" t="s">
        <v>9049</v>
      </c>
      <c r="U1208" t="s">
        <v>9050</v>
      </c>
      <c r="X1208" t="s">
        <v>1007</v>
      </c>
      <c r="Y1208" t="s">
        <v>9051</v>
      </c>
      <c r="Z1208" t="s">
        <v>599</v>
      </c>
      <c r="AC1208" t="s">
        <v>124</v>
      </c>
      <c r="AD1208" t="s">
        <v>9052</v>
      </c>
      <c r="AE1208">
        <v>0</v>
      </c>
      <c r="AH1208" t="s">
        <v>8065</v>
      </c>
      <c r="AJ1208" t="s">
        <v>9053</v>
      </c>
      <c r="AL1208" t="s">
        <v>9052</v>
      </c>
      <c r="AM1208" t="s">
        <v>9052</v>
      </c>
      <c r="AP1208" t="s">
        <v>1007</v>
      </c>
      <c r="AQ1208">
        <v>0</v>
      </c>
      <c r="AR1208" t="s">
        <v>1007</v>
      </c>
      <c r="AS1208">
        <v>0</v>
      </c>
      <c r="AT1208">
        <v>0</v>
      </c>
      <c r="AW1208">
        <v>0</v>
      </c>
      <c r="AZ1208">
        <v>0</v>
      </c>
      <c r="BC1208">
        <v>0</v>
      </c>
      <c r="BO1208">
        <v>0</v>
      </c>
      <c r="BP1208">
        <v>0</v>
      </c>
      <c r="BQ1208">
        <v>0</v>
      </c>
      <c r="BR1208">
        <v>0</v>
      </c>
      <c r="BS1208">
        <v>1</v>
      </c>
      <c r="BT1208">
        <v>1</v>
      </c>
      <c r="BU1208">
        <v>0</v>
      </c>
      <c r="BV1208">
        <v>0</v>
      </c>
      <c r="BW1208">
        <v>0</v>
      </c>
      <c r="BX1208">
        <v>0</v>
      </c>
      <c r="BY1208">
        <v>0</v>
      </c>
      <c r="BZ1208">
        <v>0</v>
      </c>
      <c r="CA1208">
        <v>0</v>
      </c>
      <c r="CB1208">
        <v>0</v>
      </c>
      <c r="CC1208">
        <v>1</v>
      </c>
      <c r="CD1208">
        <v>0</v>
      </c>
      <c r="CE1208">
        <v>0</v>
      </c>
      <c r="CF1208">
        <v>0</v>
      </c>
      <c r="CG1208">
        <v>1</v>
      </c>
      <c r="CH1208">
        <v>1</v>
      </c>
      <c r="CI1208">
        <v>1</v>
      </c>
      <c r="CJ1208">
        <v>0</v>
      </c>
      <c r="CK1208">
        <v>0</v>
      </c>
      <c r="CL1208">
        <v>0</v>
      </c>
      <c r="CM1208">
        <v>0</v>
      </c>
      <c r="CN1208">
        <v>0</v>
      </c>
      <c r="CO1208">
        <v>0</v>
      </c>
      <c r="CP1208">
        <v>0</v>
      </c>
      <c r="CQ1208">
        <v>0</v>
      </c>
    </row>
    <row r="1209" spans="1:95" hidden="1">
      <c r="A1209" t="s">
        <v>9054</v>
      </c>
      <c r="B1209" t="s">
        <v>904</v>
      </c>
      <c r="C1209" t="s">
        <v>826</v>
      </c>
      <c r="D1209" t="s">
        <v>826</v>
      </c>
      <c r="E1209" t="s">
        <v>146</v>
      </c>
      <c r="F1209" t="s">
        <v>9055</v>
      </c>
      <c r="G1209">
        <v>30</v>
      </c>
      <c r="H1209">
        <v>2</v>
      </c>
      <c r="I1209">
        <f t="shared" si="18"/>
        <v>60</v>
      </c>
      <c r="J1209">
        <v>32.747701900000003</v>
      </c>
      <c r="K1209">
        <v>-117.13</v>
      </c>
      <c r="M1209" t="s">
        <v>3865</v>
      </c>
      <c r="N1209" t="s">
        <v>9056</v>
      </c>
      <c r="O1209" t="s">
        <v>1670</v>
      </c>
      <c r="P1209" t="s">
        <v>214</v>
      </c>
      <c r="Q1209">
        <v>92104</v>
      </c>
      <c r="R1209" t="s">
        <v>107</v>
      </c>
      <c r="S1209" t="s">
        <v>9057</v>
      </c>
      <c r="U1209" t="s">
        <v>229</v>
      </c>
      <c r="X1209" t="s">
        <v>218</v>
      </c>
      <c r="Y1209" t="s">
        <v>1881</v>
      </c>
      <c r="Z1209" t="s">
        <v>92</v>
      </c>
      <c r="AC1209" t="s">
        <v>95</v>
      </c>
      <c r="AD1209" t="s">
        <v>1291</v>
      </c>
      <c r="AE1209">
        <v>0</v>
      </c>
      <c r="AH1209" t="s">
        <v>1291</v>
      </c>
      <c r="AQ1209">
        <v>10</v>
      </c>
      <c r="AR1209" t="s">
        <v>9058</v>
      </c>
      <c r="AS1209">
        <v>0</v>
      </c>
      <c r="AT1209">
        <v>0</v>
      </c>
      <c r="AW1209">
        <v>0</v>
      </c>
      <c r="AZ1209">
        <v>0</v>
      </c>
      <c r="BC1209">
        <v>0</v>
      </c>
      <c r="BO1209">
        <v>0</v>
      </c>
      <c r="BP1209">
        <v>0</v>
      </c>
      <c r="BQ1209">
        <v>0</v>
      </c>
      <c r="BR1209">
        <v>0</v>
      </c>
      <c r="BS1209">
        <v>1</v>
      </c>
      <c r="BT1209">
        <v>0</v>
      </c>
      <c r="BU1209">
        <v>1</v>
      </c>
      <c r="BV1209">
        <v>0</v>
      </c>
      <c r="BW1209">
        <v>0</v>
      </c>
      <c r="BX1209">
        <v>0</v>
      </c>
      <c r="BY1209">
        <v>0</v>
      </c>
      <c r="BZ1209">
        <v>0</v>
      </c>
      <c r="CA1209">
        <v>0</v>
      </c>
      <c r="CB1209">
        <v>0</v>
      </c>
      <c r="CC1209">
        <v>0</v>
      </c>
      <c r="CD1209">
        <v>0</v>
      </c>
      <c r="CE1209">
        <v>0</v>
      </c>
      <c r="CF1209">
        <v>0</v>
      </c>
      <c r="CG1209">
        <v>0</v>
      </c>
      <c r="CH1209">
        <v>0</v>
      </c>
      <c r="CI1209">
        <v>0</v>
      </c>
      <c r="CJ1209">
        <v>0</v>
      </c>
      <c r="CK1209">
        <v>0</v>
      </c>
      <c r="CL1209">
        <v>0</v>
      </c>
      <c r="CM1209">
        <v>0</v>
      </c>
      <c r="CN1209">
        <v>0</v>
      </c>
      <c r="CO1209">
        <v>0</v>
      </c>
      <c r="CP1209">
        <v>0</v>
      </c>
      <c r="CQ1209">
        <v>0</v>
      </c>
    </row>
    <row r="1210" spans="1:95" hidden="1">
      <c r="A1210" t="s">
        <v>9059</v>
      </c>
      <c r="B1210" t="s">
        <v>904</v>
      </c>
      <c r="C1210" t="s">
        <v>1112</v>
      </c>
      <c r="D1210" t="s">
        <v>9060</v>
      </c>
      <c r="E1210" t="s">
        <v>132</v>
      </c>
      <c r="F1210" t="s">
        <v>9061</v>
      </c>
      <c r="G1210">
        <v>200000</v>
      </c>
      <c r="H1210">
        <v>4</v>
      </c>
      <c r="I1210">
        <f t="shared" si="18"/>
        <v>800000</v>
      </c>
      <c r="J1210">
        <v>38.914003000000001</v>
      </c>
      <c r="K1210">
        <v>121.61</v>
      </c>
      <c r="M1210" t="s">
        <v>9062</v>
      </c>
      <c r="O1210" t="s">
        <v>1761</v>
      </c>
      <c r="P1210" t="s">
        <v>1748</v>
      </c>
      <c r="R1210" t="s">
        <v>137</v>
      </c>
      <c r="S1210" t="s">
        <v>9063</v>
      </c>
      <c r="T1210" t="s">
        <v>4490</v>
      </c>
      <c r="U1210" t="s">
        <v>5307</v>
      </c>
      <c r="V1210" t="s">
        <v>4220</v>
      </c>
      <c r="X1210" t="s">
        <v>1007</v>
      </c>
      <c r="Z1210" t="s">
        <v>123</v>
      </c>
      <c r="AC1210" t="s">
        <v>112</v>
      </c>
      <c r="AD1210" t="s">
        <v>9064</v>
      </c>
      <c r="AE1210">
        <v>0</v>
      </c>
      <c r="AF1210" t="s">
        <v>1752</v>
      </c>
      <c r="AH1210" t="s">
        <v>9065</v>
      </c>
      <c r="AQ1210">
        <v>0</v>
      </c>
      <c r="AS1210">
        <v>0</v>
      </c>
      <c r="AT1210">
        <v>0</v>
      </c>
      <c r="AW1210">
        <v>0</v>
      </c>
      <c r="AZ1210">
        <v>0</v>
      </c>
      <c r="BC1210">
        <v>0</v>
      </c>
      <c r="BO1210">
        <v>1</v>
      </c>
      <c r="BP1210">
        <v>0</v>
      </c>
      <c r="BQ1210">
        <v>0</v>
      </c>
      <c r="BR1210">
        <v>0</v>
      </c>
      <c r="BS1210">
        <v>0</v>
      </c>
      <c r="BT1210">
        <v>0</v>
      </c>
      <c r="BU1210">
        <v>1</v>
      </c>
      <c r="BV1210">
        <v>0</v>
      </c>
      <c r="BW1210">
        <v>0</v>
      </c>
      <c r="BX1210">
        <v>0</v>
      </c>
      <c r="BY1210">
        <v>0</v>
      </c>
      <c r="BZ1210">
        <v>0</v>
      </c>
      <c r="CA1210">
        <v>0</v>
      </c>
      <c r="CB1210">
        <v>0</v>
      </c>
      <c r="CC1210">
        <v>0</v>
      </c>
      <c r="CD1210">
        <v>0</v>
      </c>
      <c r="CE1210">
        <v>0</v>
      </c>
      <c r="CF1210">
        <v>0</v>
      </c>
      <c r="CG1210">
        <v>1</v>
      </c>
      <c r="CH1210">
        <v>1</v>
      </c>
      <c r="CI1210">
        <v>1</v>
      </c>
      <c r="CJ1210">
        <v>0</v>
      </c>
      <c r="CK1210">
        <v>0</v>
      </c>
      <c r="CL1210">
        <v>0</v>
      </c>
      <c r="CM1210">
        <v>0</v>
      </c>
      <c r="CN1210">
        <v>0</v>
      </c>
      <c r="CO1210">
        <v>0</v>
      </c>
      <c r="CP1210">
        <v>0</v>
      </c>
      <c r="CQ1210">
        <v>0</v>
      </c>
    </row>
    <row r="1211" spans="1:95" hidden="1">
      <c r="A1211" t="s">
        <v>9066</v>
      </c>
      <c r="B1211" t="s">
        <v>904</v>
      </c>
      <c r="C1211" t="s">
        <v>904</v>
      </c>
      <c r="D1211" t="s">
        <v>826</v>
      </c>
      <c r="E1211" t="s">
        <v>146</v>
      </c>
      <c r="F1211" t="s">
        <v>9067</v>
      </c>
      <c r="G1211">
        <v>1800</v>
      </c>
      <c r="H1211">
        <v>2.2200000000000002</v>
      </c>
      <c r="I1211">
        <f t="shared" si="18"/>
        <v>3996.0000000000005</v>
      </c>
      <c r="J1211">
        <v>40.6781784</v>
      </c>
      <c r="K1211">
        <v>-73.94</v>
      </c>
      <c r="M1211" t="s">
        <v>5156</v>
      </c>
      <c r="O1211" t="s">
        <v>273</v>
      </c>
      <c r="P1211" t="s">
        <v>817</v>
      </c>
      <c r="R1211" t="s">
        <v>107</v>
      </c>
      <c r="S1211" t="s">
        <v>9068</v>
      </c>
      <c r="T1211" t="s">
        <v>4505</v>
      </c>
      <c r="X1211" t="s">
        <v>819</v>
      </c>
      <c r="Y1211" t="s">
        <v>4372</v>
      </c>
      <c r="Z1211" t="s">
        <v>92</v>
      </c>
      <c r="AA1211" t="s">
        <v>164</v>
      </c>
      <c r="AB1211" t="s">
        <v>9069</v>
      </c>
      <c r="AC1211" t="s">
        <v>112</v>
      </c>
      <c r="AD1211" t="s">
        <v>5357</v>
      </c>
      <c r="AE1211">
        <v>0</v>
      </c>
      <c r="AH1211" t="s">
        <v>8312</v>
      </c>
      <c r="AJ1211" t="s">
        <v>9070</v>
      </c>
      <c r="AQ1211">
        <v>0</v>
      </c>
      <c r="AS1211">
        <v>15000000</v>
      </c>
      <c r="AT1211">
        <v>0</v>
      </c>
      <c r="AU1211" t="s">
        <v>296</v>
      </c>
      <c r="AV1211" t="s">
        <v>9071</v>
      </c>
      <c r="AW1211">
        <v>0</v>
      </c>
      <c r="AZ1211">
        <v>0</v>
      </c>
      <c r="BC1211">
        <v>0</v>
      </c>
      <c r="BO1211">
        <v>0</v>
      </c>
      <c r="BP1211">
        <v>0</v>
      </c>
      <c r="BQ1211">
        <v>0</v>
      </c>
      <c r="BR1211">
        <v>0</v>
      </c>
      <c r="BS1211">
        <v>0</v>
      </c>
      <c r="BT1211">
        <v>0</v>
      </c>
      <c r="BU1211">
        <v>1</v>
      </c>
      <c r="BV1211">
        <v>0</v>
      </c>
      <c r="BW1211">
        <v>0</v>
      </c>
      <c r="BX1211">
        <v>0</v>
      </c>
      <c r="BY1211">
        <v>0</v>
      </c>
      <c r="BZ1211">
        <v>0</v>
      </c>
      <c r="CA1211">
        <v>0</v>
      </c>
      <c r="CB1211">
        <v>0</v>
      </c>
      <c r="CC1211">
        <v>1</v>
      </c>
      <c r="CD1211">
        <v>0</v>
      </c>
      <c r="CE1211">
        <v>1</v>
      </c>
      <c r="CF1211">
        <v>0</v>
      </c>
      <c r="CG1211">
        <v>1</v>
      </c>
      <c r="CH1211">
        <v>1</v>
      </c>
      <c r="CI1211">
        <v>1</v>
      </c>
      <c r="CJ1211">
        <v>0</v>
      </c>
      <c r="CK1211">
        <v>0</v>
      </c>
      <c r="CL1211">
        <v>0</v>
      </c>
      <c r="CM1211">
        <v>0</v>
      </c>
      <c r="CN1211">
        <v>0</v>
      </c>
      <c r="CO1211">
        <v>0</v>
      </c>
      <c r="CP1211">
        <v>0</v>
      </c>
      <c r="CQ1211">
        <v>0</v>
      </c>
    </row>
    <row r="1212" spans="1:95" hidden="1">
      <c r="A1212" t="s">
        <v>9072</v>
      </c>
      <c r="B1212" t="s">
        <v>904</v>
      </c>
      <c r="C1212" t="s">
        <v>904</v>
      </c>
      <c r="D1212" t="s">
        <v>2356</v>
      </c>
      <c r="E1212" t="s">
        <v>146</v>
      </c>
      <c r="F1212" t="s">
        <v>9073</v>
      </c>
      <c r="G1212">
        <v>60</v>
      </c>
      <c r="H1212">
        <v>2</v>
      </c>
      <c r="I1212">
        <f t="shared" si="18"/>
        <v>120</v>
      </c>
      <c r="J1212">
        <v>34</v>
      </c>
      <c r="K1212">
        <v>0</v>
      </c>
      <c r="M1212" t="s">
        <v>9074</v>
      </c>
      <c r="N1212" t="s">
        <v>9075</v>
      </c>
      <c r="O1212" t="s">
        <v>9076</v>
      </c>
      <c r="P1212" t="s">
        <v>214</v>
      </c>
      <c r="Q1212">
        <v>92691</v>
      </c>
      <c r="R1212" t="s">
        <v>107</v>
      </c>
      <c r="S1212" t="s">
        <v>9077</v>
      </c>
      <c r="U1212" t="s">
        <v>4513</v>
      </c>
      <c r="X1212" t="s">
        <v>218</v>
      </c>
      <c r="Y1212" t="s">
        <v>322</v>
      </c>
      <c r="Z1212" t="s">
        <v>92</v>
      </c>
      <c r="AA1212" t="s">
        <v>164</v>
      </c>
      <c r="AB1212" t="s">
        <v>94</v>
      </c>
      <c r="AC1212" t="s">
        <v>124</v>
      </c>
      <c r="AD1212" t="s">
        <v>9078</v>
      </c>
      <c r="AE1212">
        <v>100</v>
      </c>
      <c r="AH1212" t="s">
        <v>6881</v>
      </c>
      <c r="AI1212" t="s">
        <v>6881</v>
      </c>
      <c r="AJ1212" t="s">
        <v>6881</v>
      </c>
      <c r="AL1212" t="s">
        <v>6881</v>
      </c>
      <c r="AQ1212">
        <v>0</v>
      </c>
      <c r="AR1212" t="s">
        <v>9079</v>
      </c>
      <c r="AS1212">
        <v>450000</v>
      </c>
      <c r="AT1212">
        <v>0</v>
      </c>
      <c r="AU1212" t="s">
        <v>296</v>
      </c>
      <c r="AV1212" t="s">
        <v>9080</v>
      </c>
      <c r="AW1212">
        <v>0</v>
      </c>
      <c r="AZ1212">
        <v>0</v>
      </c>
      <c r="BC1212">
        <v>0</v>
      </c>
      <c r="BO1212">
        <v>0</v>
      </c>
      <c r="BP1212">
        <v>0</v>
      </c>
      <c r="BQ1212">
        <v>0</v>
      </c>
      <c r="BR1212">
        <v>0</v>
      </c>
      <c r="BS1212">
        <v>1</v>
      </c>
      <c r="BT1212">
        <v>1</v>
      </c>
      <c r="BU1212">
        <v>1</v>
      </c>
      <c r="BV1212">
        <v>0</v>
      </c>
      <c r="BW1212">
        <v>0</v>
      </c>
      <c r="BX1212">
        <v>0</v>
      </c>
      <c r="BY1212">
        <v>0</v>
      </c>
      <c r="BZ1212">
        <v>0</v>
      </c>
      <c r="CA1212">
        <v>0</v>
      </c>
      <c r="CB1212">
        <v>0</v>
      </c>
      <c r="CC1212">
        <v>0</v>
      </c>
      <c r="CD1212">
        <v>0</v>
      </c>
      <c r="CE1212">
        <v>1</v>
      </c>
      <c r="CF1212">
        <v>0</v>
      </c>
      <c r="CG1212">
        <v>0</v>
      </c>
      <c r="CH1212">
        <v>1</v>
      </c>
      <c r="CI1212">
        <v>0</v>
      </c>
      <c r="CJ1212">
        <v>0</v>
      </c>
      <c r="CK1212">
        <v>0</v>
      </c>
      <c r="CL1212">
        <v>0</v>
      </c>
      <c r="CM1212">
        <v>0</v>
      </c>
      <c r="CN1212">
        <v>0</v>
      </c>
      <c r="CO1212">
        <v>0</v>
      </c>
      <c r="CP1212">
        <v>0</v>
      </c>
      <c r="CQ1212">
        <v>0</v>
      </c>
    </row>
    <row r="1213" spans="1:95" hidden="1">
      <c r="A1213" t="s">
        <v>9081</v>
      </c>
      <c r="B1213" t="s">
        <v>904</v>
      </c>
      <c r="C1213" t="s">
        <v>904</v>
      </c>
      <c r="D1213" t="s">
        <v>826</v>
      </c>
      <c r="E1213" t="s">
        <v>146</v>
      </c>
      <c r="F1213" t="s">
        <v>9082</v>
      </c>
      <c r="G1213">
        <v>250</v>
      </c>
      <c r="H1213">
        <v>6</v>
      </c>
      <c r="I1213">
        <f t="shared" si="18"/>
        <v>1500</v>
      </c>
      <c r="J1213">
        <v>34</v>
      </c>
      <c r="K1213">
        <v>0</v>
      </c>
      <c r="M1213" t="s">
        <v>4315</v>
      </c>
      <c r="N1213" t="s">
        <v>9083</v>
      </c>
      <c r="O1213" t="s">
        <v>4317</v>
      </c>
      <c r="P1213" t="s">
        <v>214</v>
      </c>
      <c r="Q1213">
        <v>90802</v>
      </c>
      <c r="R1213" t="s">
        <v>107</v>
      </c>
      <c r="S1213" t="s">
        <v>9084</v>
      </c>
      <c r="T1213" t="s">
        <v>4311</v>
      </c>
      <c r="U1213" t="s">
        <v>3870</v>
      </c>
      <c r="X1213" t="s">
        <v>218</v>
      </c>
      <c r="Y1213" t="s">
        <v>322</v>
      </c>
      <c r="Z1213" t="s">
        <v>92</v>
      </c>
      <c r="AA1213" t="s">
        <v>164</v>
      </c>
      <c r="AC1213" t="s">
        <v>95</v>
      </c>
      <c r="AD1213" t="s">
        <v>1423</v>
      </c>
      <c r="AE1213">
        <v>0</v>
      </c>
      <c r="AH1213" t="s">
        <v>1076</v>
      </c>
      <c r="AI1213" t="s">
        <v>1229</v>
      </c>
      <c r="AL1213" t="s">
        <v>1228</v>
      </c>
      <c r="AQ1213">
        <v>0</v>
      </c>
      <c r="AS1213">
        <v>0</v>
      </c>
      <c r="AT1213">
        <v>0</v>
      </c>
      <c r="AW1213">
        <v>0</v>
      </c>
      <c r="AZ1213">
        <v>0</v>
      </c>
      <c r="BC1213">
        <v>0</v>
      </c>
      <c r="BO1213">
        <v>0</v>
      </c>
      <c r="BP1213">
        <v>0</v>
      </c>
      <c r="BQ1213">
        <v>0</v>
      </c>
      <c r="BR1213">
        <v>0</v>
      </c>
      <c r="BS1213">
        <v>1</v>
      </c>
      <c r="BT1213">
        <v>0</v>
      </c>
      <c r="BU1213">
        <v>1</v>
      </c>
      <c r="BV1213">
        <v>1</v>
      </c>
      <c r="BW1213">
        <v>0</v>
      </c>
      <c r="BX1213">
        <v>0</v>
      </c>
      <c r="BY1213">
        <v>0</v>
      </c>
      <c r="BZ1213">
        <v>0</v>
      </c>
      <c r="CA1213">
        <v>0</v>
      </c>
      <c r="CB1213">
        <v>0</v>
      </c>
      <c r="CC1213">
        <v>0</v>
      </c>
      <c r="CD1213">
        <v>0</v>
      </c>
      <c r="CE1213">
        <v>0</v>
      </c>
      <c r="CF1213">
        <v>0</v>
      </c>
      <c r="CG1213">
        <v>0</v>
      </c>
      <c r="CH1213">
        <v>0</v>
      </c>
      <c r="CI1213">
        <v>0</v>
      </c>
      <c r="CJ1213">
        <v>0</v>
      </c>
      <c r="CK1213">
        <v>0</v>
      </c>
      <c r="CL1213">
        <v>0</v>
      </c>
      <c r="CM1213">
        <v>0</v>
      </c>
      <c r="CN1213">
        <v>0</v>
      </c>
      <c r="CO1213">
        <v>0</v>
      </c>
      <c r="CP1213">
        <v>0</v>
      </c>
      <c r="CQ1213">
        <v>0</v>
      </c>
    </row>
    <row r="1214" spans="1:95" hidden="1">
      <c r="A1214" t="s">
        <v>9085</v>
      </c>
      <c r="B1214" t="s">
        <v>904</v>
      </c>
      <c r="C1214" t="s">
        <v>904</v>
      </c>
      <c r="D1214" t="s">
        <v>826</v>
      </c>
      <c r="E1214" t="s">
        <v>190</v>
      </c>
      <c r="F1214" t="s">
        <v>9086</v>
      </c>
      <c r="G1214">
        <v>750</v>
      </c>
      <c r="H1214">
        <v>6</v>
      </c>
      <c r="I1214">
        <f t="shared" si="18"/>
        <v>4500</v>
      </c>
      <c r="J1214">
        <v>33.862465700000001</v>
      </c>
      <c r="K1214">
        <v>-118.25</v>
      </c>
      <c r="M1214" t="s">
        <v>4315</v>
      </c>
      <c r="N1214" t="s">
        <v>9087</v>
      </c>
      <c r="O1214" t="s">
        <v>9088</v>
      </c>
      <c r="P1214" t="s">
        <v>214</v>
      </c>
      <c r="Q1214">
        <v>90747</v>
      </c>
      <c r="R1214" t="s">
        <v>107</v>
      </c>
      <c r="S1214" t="s">
        <v>9089</v>
      </c>
      <c r="T1214" t="s">
        <v>4311</v>
      </c>
      <c r="U1214" t="s">
        <v>1327</v>
      </c>
      <c r="X1214" t="s">
        <v>218</v>
      </c>
      <c r="Y1214" t="s">
        <v>322</v>
      </c>
      <c r="Z1214" t="s">
        <v>92</v>
      </c>
      <c r="AA1214" t="s">
        <v>164</v>
      </c>
      <c r="AC1214" t="s">
        <v>95</v>
      </c>
      <c r="AD1214" t="s">
        <v>1423</v>
      </c>
      <c r="AE1214">
        <v>0</v>
      </c>
      <c r="AH1214" t="s">
        <v>1076</v>
      </c>
      <c r="AI1214" t="s">
        <v>1229</v>
      </c>
      <c r="AL1214" t="s">
        <v>1228</v>
      </c>
      <c r="AQ1214">
        <v>0</v>
      </c>
      <c r="AS1214">
        <v>0</v>
      </c>
      <c r="AT1214">
        <v>0</v>
      </c>
      <c r="AW1214">
        <v>0</v>
      </c>
      <c r="AZ1214">
        <v>0</v>
      </c>
      <c r="BC1214">
        <v>0</v>
      </c>
      <c r="BO1214">
        <v>0</v>
      </c>
      <c r="BP1214">
        <v>0</v>
      </c>
      <c r="BQ1214">
        <v>0</v>
      </c>
      <c r="BR1214">
        <v>0</v>
      </c>
      <c r="BS1214">
        <v>1</v>
      </c>
      <c r="BT1214">
        <v>0</v>
      </c>
      <c r="BU1214">
        <v>1</v>
      </c>
      <c r="BV1214">
        <v>1</v>
      </c>
      <c r="BW1214">
        <v>0</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0</v>
      </c>
      <c r="CP1214">
        <v>0</v>
      </c>
      <c r="CQ1214">
        <v>0</v>
      </c>
    </row>
    <row r="1215" spans="1:95" hidden="1">
      <c r="A1215" t="s">
        <v>9090</v>
      </c>
      <c r="B1215" t="s">
        <v>904</v>
      </c>
      <c r="C1215" t="s">
        <v>904</v>
      </c>
      <c r="D1215" t="s">
        <v>905</v>
      </c>
      <c r="E1215" t="s">
        <v>719</v>
      </c>
      <c r="F1215" t="s">
        <v>9091</v>
      </c>
      <c r="G1215">
        <v>500</v>
      </c>
      <c r="H1215">
        <v>1</v>
      </c>
      <c r="I1215">
        <f t="shared" si="18"/>
        <v>500</v>
      </c>
      <c r="J1215">
        <v>35.7826363</v>
      </c>
      <c r="K1215">
        <v>-80.89</v>
      </c>
      <c r="M1215" t="s">
        <v>225</v>
      </c>
      <c r="O1215" t="s">
        <v>9092</v>
      </c>
      <c r="P1215" t="s">
        <v>2340</v>
      </c>
      <c r="R1215" t="s">
        <v>107</v>
      </c>
      <c r="S1215" t="s">
        <v>9093</v>
      </c>
      <c r="U1215" t="s">
        <v>2731</v>
      </c>
      <c r="W1215" t="s">
        <v>9094</v>
      </c>
      <c r="X1215" t="s">
        <v>1007</v>
      </c>
      <c r="Y1215" t="s">
        <v>9095</v>
      </c>
      <c r="Z1215" t="s">
        <v>111</v>
      </c>
      <c r="AC1215" t="s">
        <v>112</v>
      </c>
      <c r="AD1215" t="s">
        <v>9095</v>
      </c>
      <c r="AE1215">
        <v>0</v>
      </c>
      <c r="AH1215" t="s">
        <v>9096</v>
      </c>
      <c r="AI1215" t="s">
        <v>9097</v>
      </c>
      <c r="AQ1215">
        <v>15</v>
      </c>
      <c r="AR1215" t="s">
        <v>9098</v>
      </c>
      <c r="AS1215">
        <v>0</v>
      </c>
      <c r="AT1215">
        <v>0</v>
      </c>
      <c r="AW1215">
        <v>0</v>
      </c>
      <c r="AZ1215">
        <v>0</v>
      </c>
      <c r="BC1215">
        <v>0</v>
      </c>
      <c r="BO1215">
        <v>0</v>
      </c>
      <c r="BP1215">
        <v>0</v>
      </c>
      <c r="BQ1215">
        <v>0</v>
      </c>
      <c r="BR1215">
        <v>0</v>
      </c>
      <c r="BS1215">
        <v>0</v>
      </c>
      <c r="BT1215">
        <v>0</v>
      </c>
      <c r="BU1215">
        <v>1</v>
      </c>
      <c r="BV1215">
        <v>0</v>
      </c>
      <c r="BW1215">
        <v>0</v>
      </c>
      <c r="BX1215">
        <v>0</v>
      </c>
      <c r="BY1215">
        <v>0</v>
      </c>
      <c r="BZ1215">
        <v>0</v>
      </c>
      <c r="CA1215">
        <v>0</v>
      </c>
      <c r="CB1215">
        <v>0</v>
      </c>
      <c r="CC1215">
        <v>0</v>
      </c>
      <c r="CD1215">
        <v>0</v>
      </c>
      <c r="CE1215">
        <v>0</v>
      </c>
      <c r="CF1215">
        <v>0</v>
      </c>
      <c r="CG1215">
        <v>0</v>
      </c>
      <c r="CH1215">
        <v>0</v>
      </c>
      <c r="CI1215">
        <v>0</v>
      </c>
      <c r="CJ1215">
        <v>0</v>
      </c>
      <c r="CK1215">
        <v>0</v>
      </c>
      <c r="CL1215">
        <v>0</v>
      </c>
      <c r="CM1215">
        <v>0</v>
      </c>
      <c r="CN1215">
        <v>0</v>
      </c>
      <c r="CO1215">
        <v>0</v>
      </c>
      <c r="CP1215">
        <v>0</v>
      </c>
      <c r="CQ1215">
        <v>0</v>
      </c>
    </row>
    <row r="1216" spans="1:95" hidden="1">
      <c r="A1216" t="s">
        <v>9099</v>
      </c>
      <c r="B1216" t="s">
        <v>904</v>
      </c>
      <c r="C1216" t="s">
        <v>904</v>
      </c>
      <c r="D1216" t="s">
        <v>905</v>
      </c>
      <c r="E1216" t="s">
        <v>719</v>
      </c>
      <c r="F1216" t="s">
        <v>9100</v>
      </c>
      <c r="G1216">
        <v>8500</v>
      </c>
      <c r="H1216">
        <v>1.67</v>
      </c>
      <c r="I1216">
        <f t="shared" si="18"/>
        <v>14195</v>
      </c>
      <c r="J1216">
        <v>52.520006600000002</v>
      </c>
      <c r="K1216">
        <v>13.4</v>
      </c>
      <c r="M1216" t="s">
        <v>604</v>
      </c>
      <c r="O1216" t="s">
        <v>5235</v>
      </c>
      <c r="P1216" t="s">
        <v>5235</v>
      </c>
      <c r="R1216" t="s">
        <v>303</v>
      </c>
      <c r="S1216" t="s">
        <v>9101</v>
      </c>
      <c r="U1216" t="s">
        <v>2731</v>
      </c>
      <c r="W1216" t="s">
        <v>2789</v>
      </c>
      <c r="X1216" t="s">
        <v>1007</v>
      </c>
      <c r="Y1216" t="s">
        <v>9102</v>
      </c>
      <c r="AC1216" t="s">
        <v>112</v>
      </c>
      <c r="AD1216" t="s">
        <v>9102</v>
      </c>
      <c r="AE1216">
        <v>0</v>
      </c>
      <c r="AH1216" t="s">
        <v>9103</v>
      </c>
      <c r="AI1216" t="s">
        <v>9104</v>
      </c>
      <c r="AQ1216">
        <v>9</v>
      </c>
      <c r="AR1216" t="s">
        <v>9105</v>
      </c>
      <c r="AS1216">
        <v>0</v>
      </c>
      <c r="AT1216">
        <v>0</v>
      </c>
      <c r="AW1216">
        <v>0</v>
      </c>
      <c r="AZ1216">
        <v>0</v>
      </c>
      <c r="BC1216">
        <v>0</v>
      </c>
      <c r="BO1216">
        <v>0</v>
      </c>
      <c r="BP1216">
        <v>0</v>
      </c>
      <c r="BQ1216">
        <v>0</v>
      </c>
      <c r="BR1216">
        <v>0</v>
      </c>
      <c r="BS1216">
        <v>0</v>
      </c>
      <c r="BT1216">
        <v>0</v>
      </c>
      <c r="BU1216">
        <v>0</v>
      </c>
      <c r="BV1216">
        <v>0</v>
      </c>
      <c r="BW1216">
        <v>0</v>
      </c>
      <c r="BX1216">
        <v>1</v>
      </c>
      <c r="BY1216">
        <v>1</v>
      </c>
      <c r="BZ1216">
        <v>0</v>
      </c>
      <c r="CA1216">
        <v>0</v>
      </c>
      <c r="CB1216">
        <v>0</v>
      </c>
      <c r="CC1216">
        <v>0</v>
      </c>
      <c r="CD1216">
        <v>0</v>
      </c>
      <c r="CE1216">
        <v>0</v>
      </c>
      <c r="CF1216">
        <v>0</v>
      </c>
      <c r="CG1216">
        <v>0</v>
      </c>
      <c r="CH1216">
        <v>0</v>
      </c>
      <c r="CI1216">
        <v>0</v>
      </c>
      <c r="CJ1216">
        <v>0</v>
      </c>
      <c r="CK1216">
        <v>0</v>
      </c>
      <c r="CL1216">
        <v>0</v>
      </c>
      <c r="CM1216">
        <v>0</v>
      </c>
      <c r="CN1216">
        <v>0</v>
      </c>
      <c r="CO1216">
        <v>0</v>
      </c>
      <c r="CP1216">
        <v>0</v>
      </c>
      <c r="CQ1216">
        <v>0</v>
      </c>
    </row>
    <row r="1217" spans="1:95" hidden="1">
      <c r="A1217" t="s">
        <v>9106</v>
      </c>
      <c r="B1217" t="s">
        <v>985</v>
      </c>
      <c r="C1217" t="s">
        <v>1277</v>
      </c>
      <c r="D1217" t="s">
        <v>985</v>
      </c>
      <c r="E1217" t="s">
        <v>13</v>
      </c>
      <c r="F1217" t="s">
        <v>9107</v>
      </c>
      <c r="G1217">
        <v>250000</v>
      </c>
      <c r="H1217">
        <v>6</v>
      </c>
      <c r="I1217">
        <f t="shared" si="18"/>
        <v>1500000</v>
      </c>
      <c r="J1217">
        <v>-18.889097</v>
      </c>
      <c r="K1217">
        <v>144.13999999999999</v>
      </c>
      <c r="M1217" t="s">
        <v>9108</v>
      </c>
      <c r="O1217" t="s">
        <v>9109</v>
      </c>
      <c r="P1217" t="s">
        <v>1126</v>
      </c>
      <c r="R1217" t="s">
        <v>636</v>
      </c>
      <c r="S1217" t="s">
        <v>9110</v>
      </c>
      <c r="T1217" t="s">
        <v>5024</v>
      </c>
      <c r="U1217" t="s">
        <v>4618</v>
      </c>
      <c r="X1217" t="s">
        <v>1007</v>
      </c>
      <c r="AB1217" t="s">
        <v>9111</v>
      </c>
      <c r="AC1217" t="s">
        <v>124</v>
      </c>
      <c r="AD1217" t="s">
        <v>9112</v>
      </c>
      <c r="AE1217">
        <v>0</v>
      </c>
      <c r="AL1217" t="s">
        <v>9112</v>
      </c>
      <c r="AM1217" t="s">
        <v>9113</v>
      </c>
      <c r="AQ1217">
        <v>0</v>
      </c>
      <c r="AS1217">
        <v>282000000</v>
      </c>
      <c r="AT1217">
        <v>0</v>
      </c>
      <c r="AU1217" t="s">
        <v>267</v>
      </c>
      <c r="AV1217" t="s">
        <v>1094</v>
      </c>
      <c r="AW1217">
        <v>4000000</v>
      </c>
      <c r="AZ1217">
        <v>0</v>
      </c>
      <c r="BC1217">
        <v>0</v>
      </c>
      <c r="BO1217">
        <v>1</v>
      </c>
      <c r="BP1217">
        <v>0</v>
      </c>
      <c r="BQ1217">
        <v>0</v>
      </c>
      <c r="BR1217">
        <v>0</v>
      </c>
      <c r="BS1217">
        <v>0</v>
      </c>
      <c r="BT1217">
        <v>0</v>
      </c>
      <c r="BU1217">
        <v>1</v>
      </c>
      <c r="BV1217">
        <v>1</v>
      </c>
      <c r="BW1217">
        <v>0</v>
      </c>
      <c r="BX1217">
        <v>0</v>
      </c>
      <c r="BY1217">
        <v>0</v>
      </c>
      <c r="BZ1217">
        <v>0</v>
      </c>
      <c r="CA1217">
        <v>0</v>
      </c>
      <c r="CB1217">
        <v>0</v>
      </c>
      <c r="CC1217">
        <v>0</v>
      </c>
      <c r="CD1217">
        <v>0</v>
      </c>
      <c r="CE1217">
        <v>0</v>
      </c>
      <c r="CF1217">
        <v>0</v>
      </c>
      <c r="CG1217">
        <v>1</v>
      </c>
      <c r="CH1217">
        <v>1</v>
      </c>
      <c r="CI1217">
        <v>0</v>
      </c>
      <c r="CJ1217">
        <v>0</v>
      </c>
      <c r="CK1217">
        <v>0</v>
      </c>
      <c r="CL1217">
        <v>0</v>
      </c>
      <c r="CM1217">
        <v>0</v>
      </c>
      <c r="CN1217">
        <v>0</v>
      </c>
      <c r="CO1217">
        <v>0</v>
      </c>
      <c r="CP1217">
        <v>0</v>
      </c>
      <c r="CQ1217">
        <v>0</v>
      </c>
    </row>
    <row r="1218" spans="1:95" hidden="1">
      <c r="A1218" t="s">
        <v>9114</v>
      </c>
      <c r="B1218" t="s">
        <v>904</v>
      </c>
      <c r="C1218" t="s">
        <v>826</v>
      </c>
      <c r="D1218" t="s">
        <v>1538</v>
      </c>
      <c r="E1218" t="s">
        <v>146</v>
      </c>
      <c r="F1218" t="s">
        <v>9115</v>
      </c>
      <c r="G1218">
        <v>21</v>
      </c>
      <c r="H1218">
        <v>4.33</v>
      </c>
      <c r="I1218">
        <f t="shared" si="18"/>
        <v>90.93</v>
      </c>
      <c r="J1218">
        <v>21</v>
      </c>
      <c r="K1218">
        <v>0</v>
      </c>
      <c r="M1218" t="s">
        <v>9116</v>
      </c>
      <c r="N1218" t="s">
        <v>9117</v>
      </c>
      <c r="O1218" t="s">
        <v>9118</v>
      </c>
      <c r="P1218" t="s">
        <v>181</v>
      </c>
      <c r="Q1218">
        <v>96753</v>
      </c>
      <c r="R1218" t="s">
        <v>107</v>
      </c>
      <c r="S1218" t="s">
        <v>9119</v>
      </c>
      <c r="U1218" t="s">
        <v>6368</v>
      </c>
      <c r="X1218" t="s">
        <v>1007</v>
      </c>
      <c r="Y1218" t="s">
        <v>8271</v>
      </c>
      <c r="Z1218" t="s">
        <v>92</v>
      </c>
      <c r="AB1218" t="s">
        <v>9120</v>
      </c>
      <c r="AC1218" t="s">
        <v>124</v>
      </c>
      <c r="AD1218" t="s">
        <v>9121</v>
      </c>
      <c r="AE1218">
        <v>0</v>
      </c>
      <c r="AH1218" t="s">
        <v>1238</v>
      </c>
      <c r="AI1218" t="s">
        <v>1691</v>
      </c>
      <c r="AJ1218" t="s">
        <v>2072</v>
      </c>
      <c r="AK1218" t="s">
        <v>2072</v>
      </c>
      <c r="AL1218" t="s">
        <v>2072</v>
      </c>
      <c r="AQ1218">
        <v>20</v>
      </c>
      <c r="AR1218" t="s">
        <v>1007</v>
      </c>
      <c r="AS1218">
        <v>0</v>
      </c>
      <c r="AT1218">
        <v>0</v>
      </c>
      <c r="AW1218">
        <v>0</v>
      </c>
      <c r="AZ1218">
        <v>0</v>
      </c>
      <c r="BC1218">
        <v>0</v>
      </c>
      <c r="BO1218">
        <v>0</v>
      </c>
      <c r="BP1218">
        <v>0</v>
      </c>
      <c r="BQ1218">
        <v>0</v>
      </c>
      <c r="BR1218">
        <v>0</v>
      </c>
      <c r="BS1218">
        <v>0</v>
      </c>
      <c r="BT1218">
        <v>0</v>
      </c>
      <c r="BU1218">
        <v>0</v>
      </c>
      <c r="BV1218">
        <v>0</v>
      </c>
      <c r="BW1218">
        <v>0</v>
      </c>
      <c r="BX1218">
        <v>0</v>
      </c>
      <c r="BY1218">
        <v>0</v>
      </c>
      <c r="BZ1218">
        <v>0</v>
      </c>
      <c r="CA1218">
        <v>0</v>
      </c>
      <c r="CB1218">
        <v>0</v>
      </c>
      <c r="CC1218">
        <v>0</v>
      </c>
      <c r="CD1218">
        <v>1</v>
      </c>
      <c r="CE1218">
        <v>1</v>
      </c>
      <c r="CF1218">
        <v>0</v>
      </c>
      <c r="CG1218">
        <v>1</v>
      </c>
      <c r="CH1218">
        <v>1</v>
      </c>
      <c r="CI1218">
        <v>0</v>
      </c>
      <c r="CJ1218">
        <v>0</v>
      </c>
      <c r="CK1218">
        <v>0</v>
      </c>
      <c r="CL1218">
        <v>0</v>
      </c>
      <c r="CM1218">
        <v>0</v>
      </c>
      <c r="CN1218">
        <v>0</v>
      </c>
      <c r="CO1218">
        <v>0</v>
      </c>
      <c r="CP1218">
        <v>0</v>
      </c>
      <c r="CQ1218">
        <v>0</v>
      </c>
    </row>
    <row r="1219" spans="1:95" hidden="1">
      <c r="A1219" t="s">
        <v>9122</v>
      </c>
      <c r="B1219" t="s">
        <v>904</v>
      </c>
      <c r="C1219" t="s">
        <v>904</v>
      </c>
      <c r="D1219" t="s">
        <v>904</v>
      </c>
      <c r="E1219" t="s">
        <v>146</v>
      </c>
      <c r="F1219" t="s">
        <v>9123</v>
      </c>
      <c r="G1219">
        <v>40</v>
      </c>
      <c r="H1219">
        <v>1.6</v>
      </c>
      <c r="I1219">
        <f t="shared" ref="I1219:I1282" si="19">H1219*G1219</f>
        <v>64</v>
      </c>
      <c r="J1219">
        <v>-20</v>
      </c>
      <c r="K1219">
        <v>0</v>
      </c>
      <c r="M1219" t="s">
        <v>9124</v>
      </c>
      <c r="O1219" t="s">
        <v>9125</v>
      </c>
      <c r="P1219" t="s">
        <v>9126</v>
      </c>
      <c r="R1219" t="s">
        <v>636</v>
      </c>
      <c r="S1219" t="s">
        <v>9127</v>
      </c>
      <c r="T1219" t="s">
        <v>6368</v>
      </c>
      <c r="U1219" t="s">
        <v>9128</v>
      </c>
      <c r="X1219" t="s">
        <v>1007</v>
      </c>
      <c r="AB1219" t="s">
        <v>9129</v>
      </c>
      <c r="AC1219" t="s">
        <v>124</v>
      </c>
      <c r="AD1219" t="s">
        <v>9130</v>
      </c>
      <c r="AE1219">
        <v>0</v>
      </c>
      <c r="AH1219" t="s">
        <v>4862</v>
      </c>
      <c r="AI1219" t="s">
        <v>4084</v>
      </c>
      <c r="AL1219" t="s">
        <v>9131</v>
      </c>
      <c r="AQ1219">
        <v>0</v>
      </c>
      <c r="AR1219" t="s">
        <v>1007</v>
      </c>
      <c r="AS1219">
        <v>0</v>
      </c>
      <c r="AT1219">
        <v>0</v>
      </c>
      <c r="AW1219">
        <v>0</v>
      </c>
      <c r="AZ1219">
        <v>0</v>
      </c>
      <c r="BC1219">
        <v>0</v>
      </c>
      <c r="BO1219">
        <v>0</v>
      </c>
      <c r="BP1219">
        <v>0</v>
      </c>
      <c r="BQ1219">
        <v>0</v>
      </c>
      <c r="BR1219">
        <v>0</v>
      </c>
      <c r="BS1219">
        <v>0</v>
      </c>
      <c r="BT1219">
        <v>0</v>
      </c>
      <c r="BU1219">
        <v>0</v>
      </c>
      <c r="BV1219">
        <v>0</v>
      </c>
      <c r="BW1219">
        <v>0</v>
      </c>
      <c r="BX1219">
        <v>0</v>
      </c>
      <c r="BY1219">
        <v>0</v>
      </c>
      <c r="BZ1219">
        <v>0</v>
      </c>
      <c r="CA1219">
        <v>0</v>
      </c>
      <c r="CB1219">
        <v>0</v>
      </c>
      <c r="CC1219">
        <v>1</v>
      </c>
      <c r="CD1219">
        <v>1</v>
      </c>
      <c r="CE1219">
        <v>1</v>
      </c>
      <c r="CF1219">
        <v>0</v>
      </c>
      <c r="CG1219">
        <v>0</v>
      </c>
      <c r="CH1219">
        <v>1</v>
      </c>
      <c r="CI1219">
        <v>1</v>
      </c>
      <c r="CJ1219">
        <v>0</v>
      </c>
      <c r="CK1219">
        <v>0</v>
      </c>
      <c r="CL1219">
        <v>0</v>
      </c>
      <c r="CM1219">
        <v>0</v>
      </c>
      <c r="CN1219">
        <v>0</v>
      </c>
      <c r="CO1219">
        <v>0</v>
      </c>
      <c r="CP1219">
        <v>0</v>
      </c>
      <c r="CQ1219">
        <v>0</v>
      </c>
    </row>
    <row r="1220" spans="1:95" hidden="1">
      <c r="A1220" t="s">
        <v>9132</v>
      </c>
      <c r="B1220" t="s">
        <v>904</v>
      </c>
      <c r="C1220" t="s">
        <v>826</v>
      </c>
      <c r="D1220" t="s">
        <v>826</v>
      </c>
      <c r="E1220" t="s">
        <v>146</v>
      </c>
      <c r="F1220" t="s">
        <v>9133</v>
      </c>
      <c r="G1220">
        <v>24000</v>
      </c>
      <c r="H1220">
        <v>0.5</v>
      </c>
      <c r="I1220">
        <f t="shared" si="19"/>
        <v>12000</v>
      </c>
      <c r="J1220">
        <v>37.243748699999998</v>
      </c>
      <c r="K1220">
        <v>127.15</v>
      </c>
      <c r="M1220" t="s">
        <v>4674</v>
      </c>
      <c r="O1220" t="s">
        <v>9134</v>
      </c>
      <c r="P1220" t="s">
        <v>9135</v>
      </c>
      <c r="R1220" t="s">
        <v>1364</v>
      </c>
      <c r="S1220" t="s">
        <v>9136</v>
      </c>
      <c r="U1220" t="s">
        <v>4760</v>
      </c>
      <c r="V1220" t="s">
        <v>1177</v>
      </c>
      <c r="X1220" t="s">
        <v>1007</v>
      </c>
      <c r="Y1220" t="s">
        <v>1854</v>
      </c>
      <c r="Z1220" t="s">
        <v>599</v>
      </c>
      <c r="AC1220" t="s">
        <v>112</v>
      </c>
      <c r="AD1220" t="s">
        <v>1854</v>
      </c>
      <c r="AE1220">
        <v>0</v>
      </c>
      <c r="AH1220" t="s">
        <v>1480</v>
      </c>
      <c r="AI1220" t="s">
        <v>9137</v>
      </c>
      <c r="AJ1220" t="s">
        <v>1854</v>
      </c>
      <c r="AQ1220">
        <v>0</v>
      </c>
      <c r="AS1220">
        <v>0</v>
      </c>
      <c r="AT1220">
        <v>0</v>
      </c>
      <c r="AW1220">
        <v>0</v>
      </c>
      <c r="AZ1220">
        <v>0</v>
      </c>
      <c r="BC1220">
        <v>0</v>
      </c>
      <c r="BO1220">
        <v>0</v>
      </c>
      <c r="BP1220">
        <v>0</v>
      </c>
      <c r="BQ1220">
        <v>0</v>
      </c>
      <c r="BR1220">
        <v>0</v>
      </c>
      <c r="BS1220">
        <v>0</v>
      </c>
      <c r="BT1220">
        <v>0</v>
      </c>
      <c r="BU1220">
        <v>0</v>
      </c>
      <c r="BV1220">
        <v>0</v>
      </c>
      <c r="BW1220">
        <v>0</v>
      </c>
      <c r="BX1220">
        <v>0</v>
      </c>
      <c r="BY1220">
        <v>1</v>
      </c>
      <c r="BZ1220">
        <v>0</v>
      </c>
      <c r="CA1220">
        <v>0</v>
      </c>
      <c r="CB1220">
        <v>0</v>
      </c>
      <c r="CC1220">
        <v>0</v>
      </c>
      <c r="CD1220">
        <v>0</v>
      </c>
      <c r="CE1220">
        <v>0</v>
      </c>
      <c r="CF1220">
        <v>0</v>
      </c>
      <c r="CG1220">
        <v>0</v>
      </c>
      <c r="CH1220">
        <v>0</v>
      </c>
      <c r="CI1220">
        <v>0</v>
      </c>
      <c r="CJ1220">
        <v>0</v>
      </c>
      <c r="CK1220">
        <v>1</v>
      </c>
      <c r="CL1220">
        <v>0</v>
      </c>
      <c r="CM1220">
        <v>0</v>
      </c>
      <c r="CN1220">
        <v>0</v>
      </c>
      <c r="CO1220">
        <v>0</v>
      </c>
      <c r="CP1220">
        <v>0</v>
      </c>
      <c r="CQ1220">
        <v>1</v>
      </c>
    </row>
    <row r="1221" spans="1:95" hidden="1">
      <c r="A1221" t="s">
        <v>9138</v>
      </c>
      <c r="B1221" t="s">
        <v>904</v>
      </c>
      <c r="C1221" t="s">
        <v>826</v>
      </c>
      <c r="D1221" t="s">
        <v>826</v>
      </c>
      <c r="E1221" t="s">
        <v>146</v>
      </c>
      <c r="F1221" t="s">
        <v>9139</v>
      </c>
      <c r="G1221">
        <v>24000</v>
      </c>
      <c r="H1221">
        <v>0.25</v>
      </c>
      <c r="I1221">
        <f t="shared" si="19"/>
        <v>6000</v>
      </c>
      <c r="J1221">
        <v>0</v>
      </c>
      <c r="K1221">
        <v>0</v>
      </c>
      <c r="M1221" t="s">
        <v>4674</v>
      </c>
      <c r="N1221" t="s">
        <v>9140</v>
      </c>
      <c r="O1221" t="s">
        <v>9141</v>
      </c>
      <c r="P1221" t="s">
        <v>9142</v>
      </c>
      <c r="R1221" t="s">
        <v>1364</v>
      </c>
      <c r="S1221" t="s">
        <v>9143</v>
      </c>
      <c r="T1221" t="s">
        <v>4326</v>
      </c>
      <c r="U1221" t="s">
        <v>4713</v>
      </c>
      <c r="V1221" t="s">
        <v>4686</v>
      </c>
      <c r="X1221" t="s">
        <v>1007</v>
      </c>
      <c r="Y1221" t="s">
        <v>1854</v>
      </c>
      <c r="Z1221" t="s">
        <v>599</v>
      </c>
      <c r="AC1221" t="s">
        <v>112</v>
      </c>
      <c r="AD1221" t="s">
        <v>1854</v>
      </c>
      <c r="AE1221">
        <v>0</v>
      </c>
      <c r="AH1221" t="s">
        <v>5655</v>
      </c>
      <c r="AI1221" t="s">
        <v>5655</v>
      </c>
      <c r="AJ1221" t="s">
        <v>1854</v>
      </c>
      <c r="AQ1221">
        <v>0</v>
      </c>
      <c r="AS1221">
        <v>0</v>
      </c>
      <c r="AT1221">
        <v>0</v>
      </c>
      <c r="AW1221">
        <v>0</v>
      </c>
      <c r="AZ1221">
        <v>0</v>
      </c>
      <c r="BC1221">
        <v>0</v>
      </c>
      <c r="BO1221">
        <v>0</v>
      </c>
      <c r="BP1221">
        <v>0</v>
      </c>
      <c r="BQ1221">
        <v>0</v>
      </c>
      <c r="BR1221">
        <v>0</v>
      </c>
      <c r="BS1221">
        <v>0</v>
      </c>
      <c r="BT1221">
        <v>0</v>
      </c>
      <c r="BU1221">
        <v>0</v>
      </c>
      <c r="BV1221">
        <v>0</v>
      </c>
      <c r="BW1221">
        <v>0</v>
      </c>
      <c r="BX1221">
        <v>0</v>
      </c>
      <c r="BY1221">
        <v>1</v>
      </c>
      <c r="BZ1221">
        <v>0</v>
      </c>
      <c r="CA1221">
        <v>0</v>
      </c>
      <c r="CB1221">
        <v>0</v>
      </c>
      <c r="CC1221">
        <v>0</v>
      </c>
      <c r="CD1221">
        <v>0</v>
      </c>
      <c r="CE1221">
        <v>0</v>
      </c>
      <c r="CF1221">
        <v>0</v>
      </c>
      <c r="CG1221">
        <v>0</v>
      </c>
      <c r="CH1221">
        <v>0</v>
      </c>
      <c r="CI1221">
        <v>0</v>
      </c>
      <c r="CJ1221">
        <v>0</v>
      </c>
      <c r="CK1221">
        <v>1</v>
      </c>
      <c r="CL1221">
        <v>0</v>
      </c>
      <c r="CM1221">
        <v>0</v>
      </c>
      <c r="CN1221">
        <v>0</v>
      </c>
      <c r="CO1221">
        <v>0</v>
      </c>
      <c r="CP1221">
        <v>0</v>
      </c>
      <c r="CQ1221">
        <v>1</v>
      </c>
    </row>
    <row r="1222" spans="1:95" hidden="1">
      <c r="A1222" t="s">
        <v>9144</v>
      </c>
      <c r="B1222" t="s">
        <v>904</v>
      </c>
      <c r="C1222" t="s">
        <v>904</v>
      </c>
      <c r="D1222" t="s">
        <v>826</v>
      </c>
      <c r="E1222" t="s">
        <v>13</v>
      </c>
      <c r="F1222" t="s">
        <v>9145</v>
      </c>
      <c r="G1222">
        <v>8000</v>
      </c>
      <c r="H1222">
        <v>0.5</v>
      </c>
      <c r="I1222">
        <f t="shared" si="19"/>
        <v>4000</v>
      </c>
      <c r="J1222">
        <v>39</v>
      </c>
      <c r="K1222">
        <v>0</v>
      </c>
      <c r="M1222" t="s">
        <v>116</v>
      </c>
      <c r="O1222" t="s">
        <v>9146</v>
      </c>
      <c r="P1222" t="s">
        <v>1404</v>
      </c>
      <c r="R1222" t="s">
        <v>107</v>
      </c>
      <c r="S1222" t="s">
        <v>9147</v>
      </c>
      <c r="T1222" t="s">
        <v>6900</v>
      </c>
      <c r="X1222" t="s">
        <v>376</v>
      </c>
      <c r="Y1222" t="s">
        <v>9148</v>
      </c>
      <c r="AC1222" t="s">
        <v>95</v>
      </c>
      <c r="AD1222" t="s">
        <v>9149</v>
      </c>
      <c r="AE1222">
        <v>100</v>
      </c>
      <c r="AQ1222">
        <v>0</v>
      </c>
      <c r="AS1222">
        <v>0</v>
      </c>
      <c r="AT1222">
        <v>0</v>
      </c>
      <c r="AW1222">
        <v>0</v>
      </c>
      <c r="AZ1222">
        <v>0</v>
      </c>
      <c r="BC1222">
        <v>0</v>
      </c>
      <c r="BO1222">
        <v>0</v>
      </c>
      <c r="BP1222">
        <v>0</v>
      </c>
      <c r="BQ1222">
        <v>0</v>
      </c>
      <c r="BR1222">
        <v>0</v>
      </c>
      <c r="BS1222">
        <v>0</v>
      </c>
      <c r="BT1222">
        <v>0</v>
      </c>
      <c r="BU1222">
        <v>0</v>
      </c>
      <c r="BV1222">
        <v>0</v>
      </c>
      <c r="BW1222">
        <v>0</v>
      </c>
      <c r="BX1222">
        <v>0</v>
      </c>
      <c r="BY1222">
        <v>1</v>
      </c>
      <c r="BZ1222">
        <v>0</v>
      </c>
      <c r="CA1222">
        <v>0</v>
      </c>
      <c r="CB1222">
        <v>0</v>
      </c>
      <c r="CC1222">
        <v>0</v>
      </c>
      <c r="CD1222">
        <v>0</v>
      </c>
      <c r="CE1222">
        <v>0</v>
      </c>
      <c r="CF1222">
        <v>0</v>
      </c>
      <c r="CG1222">
        <v>0</v>
      </c>
      <c r="CH1222">
        <v>0</v>
      </c>
      <c r="CI1222">
        <v>0</v>
      </c>
      <c r="CJ1222">
        <v>0</v>
      </c>
      <c r="CK1222">
        <v>0</v>
      </c>
      <c r="CL1222">
        <v>0</v>
      </c>
      <c r="CM1222">
        <v>0</v>
      </c>
      <c r="CN1222">
        <v>0</v>
      </c>
      <c r="CO1222">
        <v>0</v>
      </c>
      <c r="CP1222">
        <v>0</v>
      </c>
      <c r="CQ1222">
        <v>0</v>
      </c>
    </row>
    <row r="1223" spans="1:95" hidden="1">
      <c r="A1223" t="s">
        <v>9150</v>
      </c>
      <c r="B1223" t="s">
        <v>904</v>
      </c>
      <c r="C1223" t="s">
        <v>4055</v>
      </c>
      <c r="D1223" t="s">
        <v>4055</v>
      </c>
      <c r="E1223" t="s">
        <v>13</v>
      </c>
      <c r="F1223" t="s">
        <v>9151</v>
      </c>
      <c r="G1223">
        <v>938</v>
      </c>
      <c r="H1223">
        <v>48</v>
      </c>
      <c r="I1223">
        <f t="shared" si="19"/>
        <v>45024</v>
      </c>
      <c r="J1223">
        <v>-18.8791902</v>
      </c>
      <c r="K1223">
        <v>47.51</v>
      </c>
      <c r="M1223" t="s">
        <v>9152</v>
      </c>
      <c r="O1223" t="s">
        <v>9153</v>
      </c>
      <c r="P1223" t="s">
        <v>9154</v>
      </c>
      <c r="R1223" t="s">
        <v>863</v>
      </c>
      <c r="S1223" t="s">
        <v>9155</v>
      </c>
      <c r="T1223" t="s">
        <v>9156</v>
      </c>
      <c r="X1223" t="s">
        <v>1007</v>
      </c>
      <c r="AC1223" t="s">
        <v>112</v>
      </c>
      <c r="AD1223" t="s">
        <v>9157</v>
      </c>
      <c r="AE1223">
        <v>0</v>
      </c>
      <c r="AF1223" t="s">
        <v>9158</v>
      </c>
      <c r="AQ1223">
        <v>0</v>
      </c>
      <c r="AS1223">
        <v>0</v>
      </c>
      <c r="AT1223">
        <v>0</v>
      </c>
      <c r="AW1223">
        <v>0</v>
      </c>
      <c r="AZ1223">
        <v>0</v>
      </c>
      <c r="BC1223">
        <v>0</v>
      </c>
      <c r="BO1223">
        <v>0</v>
      </c>
      <c r="BP1223">
        <v>0</v>
      </c>
      <c r="BQ1223">
        <v>0</v>
      </c>
      <c r="BR1223">
        <v>0</v>
      </c>
      <c r="BS1223">
        <v>0</v>
      </c>
      <c r="BT1223">
        <v>1</v>
      </c>
      <c r="BU1223">
        <v>0</v>
      </c>
      <c r="BV1223">
        <v>0</v>
      </c>
      <c r="BW1223">
        <v>0</v>
      </c>
      <c r="BX1223">
        <v>0</v>
      </c>
      <c r="BY1223">
        <v>0</v>
      </c>
      <c r="BZ1223">
        <v>0</v>
      </c>
      <c r="CA1223">
        <v>0</v>
      </c>
      <c r="CB1223">
        <v>0</v>
      </c>
      <c r="CC1223">
        <v>1</v>
      </c>
      <c r="CD1223">
        <v>0</v>
      </c>
      <c r="CE1223">
        <v>0</v>
      </c>
      <c r="CF1223">
        <v>0</v>
      </c>
      <c r="CG1223">
        <v>0</v>
      </c>
      <c r="CH1223">
        <v>0</v>
      </c>
      <c r="CI1223">
        <v>0</v>
      </c>
      <c r="CJ1223">
        <v>0</v>
      </c>
      <c r="CK1223">
        <v>0</v>
      </c>
      <c r="CL1223">
        <v>0</v>
      </c>
      <c r="CM1223">
        <v>0</v>
      </c>
      <c r="CN1223">
        <v>0</v>
      </c>
      <c r="CO1223">
        <v>0</v>
      </c>
      <c r="CP1223">
        <v>0</v>
      </c>
      <c r="CQ1223">
        <v>0</v>
      </c>
    </row>
    <row r="1224" spans="1:95" hidden="1">
      <c r="A1224" t="s">
        <v>9159</v>
      </c>
      <c r="B1224" t="s">
        <v>904</v>
      </c>
      <c r="C1224" t="s">
        <v>904</v>
      </c>
      <c r="D1224" t="s">
        <v>1464</v>
      </c>
      <c r="E1224" t="s">
        <v>146</v>
      </c>
      <c r="F1224" t="s">
        <v>9160</v>
      </c>
      <c r="G1224">
        <v>20</v>
      </c>
      <c r="H1224">
        <v>1</v>
      </c>
      <c r="I1224">
        <f t="shared" si="19"/>
        <v>20</v>
      </c>
      <c r="J1224">
        <v>-38</v>
      </c>
      <c r="K1224">
        <v>0</v>
      </c>
      <c r="M1224" t="s">
        <v>9161</v>
      </c>
      <c r="O1224" t="s">
        <v>9162</v>
      </c>
      <c r="P1224" t="s">
        <v>1117</v>
      </c>
      <c r="R1224" t="s">
        <v>636</v>
      </c>
      <c r="S1224" t="s">
        <v>9163</v>
      </c>
      <c r="U1224" t="s">
        <v>4599</v>
      </c>
      <c r="X1224" t="s">
        <v>1007</v>
      </c>
      <c r="AB1224" t="s">
        <v>94</v>
      </c>
      <c r="AC1224" t="s">
        <v>124</v>
      </c>
      <c r="AD1224" t="s">
        <v>9164</v>
      </c>
      <c r="AE1224">
        <v>0</v>
      </c>
      <c r="AH1224" t="s">
        <v>1472</v>
      </c>
      <c r="AI1224" t="s">
        <v>8936</v>
      </c>
      <c r="AJ1224" t="s">
        <v>9164</v>
      </c>
      <c r="AQ1224">
        <v>0</v>
      </c>
      <c r="AS1224">
        <v>20000</v>
      </c>
      <c r="AT1224">
        <v>0</v>
      </c>
      <c r="AW1224">
        <v>0</v>
      </c>
      <c r="AZ1224">
        <v>0</v>
      </c>
      <c r="BC1224">
        <v>0</v>
      </c>
      <c r="BO1224">
        <v>0</v>
      </c>
      <c r="BP1224">
        <v>0</v>
      </c>
      <c r="BQ1224">
        <v>0</v>
      </c>
      <c r="BR1224">
        <v>0</v>
      </c>
      <c r="BS1224">
        <v>0</v>
      </c>
      <c r="BT1224">
        <v>0</v>
      </c>
      <c r="BU1224">
        <v>1</v>
      </c>
      <c r="BV1224">
        <v>0</v>
      </c>
      <c r="BW1224">
        <v>1</v>
      </c>
      <c r="BX1224">
        <v>0</v>
      </c>
      <c r="BY1224">
        <v>0</v>
      </c>
      <c r="BZ1224">
        <v>0</v>
      </c>
      <c r="CA1224">
        <v>0</v>
      </c>
      <c r="CB1224">
        <v>1</v>
      </c>
      <c r="CC1224">
        <v>1</v>
      </c>
      <c r="CD1224">
        <v>1</v>
      </c>
      <c r="CE1224">
        <v>1</v>
      </c>
      <c r="CF1224">
        <v>0</v>
      </c>
      <c r="CG1224">
        <v>1</v>
      </c>
      <c r="CH1224">
        <v>0</v>
      </c>
      <c r="CI1224">
        <v>0</v>
      </c>
      <c r="CJ1224">
        <v>0</v>
      </c>
      <c r="CK1224">
        <v>0</v>
      </c>
      <c r="CL1224">
        <v>0</v>
      </c>
      <c r="CM1224">
        <v>0</v>
      </c>
      <c r="CN1224">
        <v>0</v>
      </c>
      <c r="CO1224">
        <v>0</v>
      </c>
      <c r="CP1224">
        <v>0</v>
      </c>
      <c r="CQ1224">
        <v>0</v>
      </c>
    </row>
    <row r="1225" spans="1:95" hidden="1">
      <c r="A1225" t="s">
        <v>9165</v>
      </c>
      <c r="B1225" t="s">
        <v>904</v>
      </c>
      <c r="C1225" t="s">
        <v>904</v>
      </c>
      <c r="D1225" t="s">
        <v>1464</v>
      </c>
      <c r="E1225" t="s">
        <v>146</v>
      </c>
      <c r="F1225" t="s">
        <v>9166</v>
      </c>
      <c r="G1225">
        <v>20</v>
      </c>
      <c r="H1225">
        <v>1</v>
      </c>
      <c r="I1225">
        <f t="shared" si="19"/>
        <v>20</v>
      </c>
      <c r="J1225">
        <v>-35</v>
      </c>
      <c r="K1225">
        <v>0</v>
      </c>
      <c r="M1225" t="s">
        <v>9167</v>
      </c>
      <c r="O1225" t="s">
        <v>9168</v>
      </c>
      <c r="P1225" t="s">
        <v>1072</v>
      </c>
      <c r="R1225" t="s">
        <v>636</v>
      </c>
      <c r="S1225" t="s">
        <v>9169</v>
      </c>
      <c r="U1225" t="s">
        <v>1653</v>
      </c>
      <c r="X1225" t="s">
        <v>1007</v>
      </c>
      <c r="AB1225" t="s">
        <v>9170</v>
      </c>
      <c r="AC1225" t="s">
        <v>124</v>
      </c>
      <c r="AD1225" t="s">
        <v>9171</v>
      </c>
      <c r="AE1225">
        <v>0</v>
      </c>
      <c r="AH1225" t="s">
        <v>1472</v>
      </c>
      <c r="AI1225" t="s">
        <v>8936</v>
      </c>
      <c r="AJ1225" t="s">
        <v>1472</v>
      </c>
      <c r="AQ1225">
        <v>0</v>
      </c>
      <c r="AS1225">
        <v>20000</v>
      </c>
      <c r="AT1225">
        <v>0</v>
      </c>
      <c r="AW1225">
        <v>0</v>
      </c>
      <c r="AZ1225">
        <v>0</v>
      </c>
      <c r="BC1225">
        <v>0</v>
      </c>
      <c r="BO1225">
        <v>0</v>
      </c>
      <c r="BP1225">
        <v>0</v>
      </c>
      <c r="BQ1225">
        <v>0</v>
      </c>
      <c r="BR1225">
        <v>0</v>
      </c>
      <c r="BS1225">
        <v>0</v>
      </c>
      <c r="BT1225">
        <v>0</v>
      </c>
      <c r="BU1225">
        <v>1</v>
      </c>
      <c r="BV1225">
        <v>0</v>
      </c>
      <c r="BW1225">
        <v>1</v>
      </c>
      <c r="BX1225">
        <v>0</v>
      </c>
      <c r="BY1225">
        <v>0</v>
      </c>
      <c r="BZ1225">
        <v>0</v>
      </c>
      <c r="CA1225">
        <v>0</v>
      </c>
      <c r="CB1225">
        <v>1</v>
      </c>
      <c r="CC1225">
        <v>1</v>
      </c>
      <c r="CD1225">
        <v>1</v>
      </c>
      <c r="CE1225">
        <v>1</v>
      </c>
      <c r="CF1225">
        <v>0</v>
      </c>
      <c r="CG1225">
        <v>1</v>
      </c>
      <c r="CH1225">
        <v>0</v>
      </c>
      <c r="CI1225">
        <v>0</v>
      </c>
      <c r="CJ1225">
        <v>0</v>
      </c>
      <c r="CK1225">
        <v>0</v>
      </c>
      <c r="CL1225">
        <v>0</v>
      </c>
      <c r="CM1225">
        <v>0</v>
      </c>
      <c r="CN1225">
        <v>0</v>
      </c>
      <c r="CO1225">
        <v>0</v>
      </c>
      <c r="CP1225">
        <v>0</v>
      </c>
      <c r="CQ1225">
        <v>1</v>
      </c>
    </row>
    <row r="1226" spans="1:95" hidden="1">
      <c r="A1226" t="s">
        <v>9172</v>
      </c>
      <c r="B1226" t="s">
        <v>904</v>
      </c>
      <c r="C1226" t="s">
        <v>904</v>
      </c>
      <c r="D1226" t="s">
        <v>1464</v>
      </c>
      <c r="E1226" t="s">
        <v>146</v>
      </c>
      <c r="F1226" t="s">
        <v>9173</v>
      </c>
      <c r="G1226">
        <v>20</v>
      </c>
      <c r="H1226">
        <v>1</v>
      </c>
      <c r="I1226">
        <f t="shared" si="19"/>
        <v>20</v>
      </c>
      <c r="J1226">
        <v>-34</v>
      </c>
      <c r="K1226">
        <v>0</v>
      </c>
      <c r="M1226" t="s">
        <v>9174</v>
      </c>
      <c r="O1226" t="s">
        <v>9175</v>
      </c>
      <c r="P1226" t="s">
        <v>1072</v>
      </c>
      <c r="R1226" t="s">
        <v>636</v>
      </c>
      <c r="S1226" t="s">
        <v>9169</v>
      </c>
      <c r="U1226" t="s">
        <v>9176</v>
      </c>
      <c r="X1226" t="s">
        <v>1007</v>
      </c>
      <c r="AC1226" t="s">
        <v>124</v>
      </c>
      <c r="AD1226" t="s">
        <v>9177</v>
      </c>
      <c r="AE1226">
        <v>0</v>
      </c>
      <c r="AH1226" t="s">
        <v>1472</v>
      </c>
      <c r="AI1226" t="s">
        <v>8936</v>
      </c>
      <c r="AJ1226" t="s">
        <v>1472</v>
      </c>
      <c r="AQ1226">
        <v>0</v>
      </c>
      <c r="AS1226">
        <v>20000</v>
      </c>
      <c r="AT1226">
        <v>0</v>
      </c>
      <c r="AW1226">
        <v>0</v>
      </c>
      <c r="AZ1226">
        <v>0</v>
      </c>
      <c r="BC1226">
        <v>0</v>
      </c>
      <c r="BO1226">
        <v>0</v>
      </c>
      <c r="BP1226">
        <v>0</v>
      </c>
      <c r="BQ1226">
        <v>0</v>
      </c>
      <c r="BR1226">
        <v>0</v>
      </c>
      <c r="BS1226">
        <v>0</v>
      </c>
      <c r="BT1226">
        <v>1</v>
      </c>
      <c r="BU1226">
        <v>1</v>
      </c>
      <c r="BV1226">
        <v>0</v>
      </c>
      <c r="BW1226">
        <v>0</v>
      </c>
      <c r="BX1226">
        <v>0</v>
      </c>
      <c r="BY1226">
        <v>0</v>
      </c>
      <c r="BZ1226">
        <v>1</v>
      </c>
      <c r="CA1226">
        <v>0</v>
      </c>
      <c r="CB1226">
        <v>0</v>
      </c>
      <c r="CC1226">
        <v>0</v>
      </c>
      <c r="CD1226">
        <v>0</v>
      </c>
      <c r="CE1226">
        <v>1</v>
      </c>
      <c r="CF1226">
        <v>0</v>
      </c>
      <c r="CG1226">
        <v>0</v>
      </c>
      <c r="CH1226">
        <v>0</v>
      </c>
      <c r="CI1226">
        <v>0</v>
      </c>
      <c r="CJ1226">
        <v>0</v>
      </c>
      <c r="CK1226">
        <v>0</v>
      </c>
      <c r="CL1226">
        <v>0</v>
      </c>
      <c r="CM1226">
        <v>0</v>
      </c>
      <c r="CN1226">
        <v>0</v>
      </c>
      <c r="CO1226">
        <v>0</v>
      </c>
      <c r="CP1226">
        <v>0</v>
      </c>
      <c r="CQ1226">
        <v>0</v>
      </c>
    </row>
    <row r="1227" spans="1:95" hidden="1">
      <c r="A1227" t="s">
        <v>9178</v>
      </c>
      <c r="B1227" t="s">
        <v>904</v>
      </c>
      <c r="C1227" t="s">
        <v>904</v>
      </c>
      <c r="D1227" t="s">
        <v>1464</v>
      </c>
      <c r="E1227" t="s">
        <v>146</v>
      </c>
      <c r="F1227" t="s">
        <v>9179</v>
      </c>
      <c r="G1227">
        <v>20</v>
      </c>
      <c r="H1227">
        <v>1</v>
      </c>
      <c r="I1227">
        <f t="shared" si="19"/>
        <v>20</v>
      </c>
      <c r="J1227">
        <v>-34</v>
      </c>
      <c r="K1227">
        <v>0</v>
      </c>
      <c r="M1227" t="s">
        <v>9180</v>
      </c>
      <c r="O1227" t="s">
        <v>9181</v>
      </c>
      <c r="P1227" t="s">
        <v>1072</v>
      </c>
      <c r="R1227" t="s">
        <v>636</v>
      </c>
      <c r="S1227" t="s">
        <v>9169</v>
      </c>
      <c r="U1227" t="s">
        <v>9182</v>
      </c>
      <c r="X1227" t="s">
        <v>1007</v>
      </c>
      <c r="AB1227" t="s">
        <v>94</v>
      </c>
      <c r="AC1227" t="s">
        <v>124</v>
      </c>
      <c r="AD1227" t="s">
        <v>1007</v>
      </c>
      <c r="AE1227">
        <v>0</v>
      </c>
      <c r="AH1227" t="s">
        <v>1472</v>
      </c>
      <c r="AI1227" t="s">
        <v>8936</v>
      </c>
      <c r="AJ1227" t="s">
        <v>1472</v>
      </c>
      <c r="AQ1227">
        <v>0</v>
      </c>
      <c r="AS1227">
        <v>20000</v>
      </c>
      <c r="AT1227">
        <v>0</v>
      </c>
      <c r="AW1227">
        <v>0</v>
      </c>
      <c r="AZ1227">
        <v>0</v>
      </c>
      <c r="BC1227">
        <v>0</v>
      </c>
      <c r="BO1227">
        <v>0</v>
      </c>
      <c r="BP1227">
        <v>0</v>
      </c>
      <c r="BQ1227">
        <v>0</v>
      </c>
      <c r="BR1227">
        <v>0</v>
      </c>
      <c r="BS1227">
        <v>0</v>
      </c>
      <c r="BT1227">
        <v>0</v>
      </c>
      <c r="BU1227">
        <v>1</v>
      </c>
      <c r="BV1227">
        <v>0</v>
      </c>
      <c r="BW1227">
        <v>1</v>
      </c>
      <c r="BX1227">
        <v>0</v>
      </c>
      <c r="BY1227">
        <v>0</v>
      </c>
      <c r="BZ1227">
        <v>0</v>
      </c>
      <c r="CA1227">
        <v>0</v>
      </c>
      <c r="CB1227">
        <v>1</v>
      </c>
      <c r="CC1227">
        <v>1</v>
      </c>
      <c r="CD1227">
        <v>0</v>
      </c>
      <c r="CE1227">
        <v>0</v>
      </c>
      <c r="CF1227">
        <v>0</v>
      </c>
      <c r="CG1227">
        <v>0</v>
      </c>
      <c r="CH1227">
        <v>0</v>
      </c>
      <c r="CI1227">
        <v>0</v>
      </c>
      <c r="CJ1227">
        <v>0</v>
      </c>
      <c r="CK1227">
        <v>0</v>
      </c>
      <c r="CL1227">
        <v>0</v>
      </c>
      <c r="CM1227">
        <v>0</v>
      </c>
      <c r="CN1227">
        <v>0</v>
      </c>
      <c r="CO1227">
        <v>0</v>
      </c>
      <c r="CP1227">
        <v>0</v>
      </c>
      <c r="CQ1227">
        <v>0</v>
      </c>
    </row>
    <row r="1228" spans="1:95" hidden="1">
      <c r="A1228" t="s">
        <v>9183</v>
      </c>
      <c r="B1228" t="s">
        <v>904</v>
      </c>
      <c r="C1228" t="s">
        <v>1489</v>
      </c>
      <c r="D1228" t="s">
        <v>1489</v>
      </c>
      <c r="E1228" t="s">
        <v>146</v>
      </c>
      <c r="F1228" t="s">
        <v>9184</v>
      </c>
      <c r="G1228">
        <v>250</v>
      </c>
      <c r="H1228">
        <v>5</v>
      </c>
      <c r="I1228">
        <f t="shared" si="19"/>
        <v>1250</v>
      </c>
      <c r="J1228">
        <v>18</v>
      </c>
      <c r="K1228">
        <v>0</v>
      </c>
      <c r="M1228" t="s">
        <v>4892</v>
      </c>
      <c r="O1228" t="s">
        <v>9185</v>
      </c>
      <c r="P1228" t="s">
        <v>9186</v>
      </c>
      <c r="R1228" t="s">
        <v>4525</v>
      </c>
      <c r="S1228" t="s">
        <v>9187</v>
      </c>
      <c r="T1228" t="s">
        <v>9188</v>
      </c>
      <c r="U1228" t="s">
        <v>5957</v>
      </c>
      <c r="X1228" t="s">
        <v>1007</v>
      </c>
      <c r="Y1228" t="s">
        <v>9189</v>
      </c>
      <c r="Z1228" t="s">
        <v>123</v>
      </c>
      <c r="AB1228" t="s">
        <v>9190</v>
      </c>
      <c r="AC1228" t="s">
        <v>95</v>
      </c>
      <c r="AD1228" t="s">
        <v>9191</v>
      </c>
      <c r="AE1228">
        <v>0</v>
      </c>
      <c r="AH1228" t="s">
        <v>1494</v>
      </c>
      <c r="AI1228" t="s">
        <v>9192</v>
      </c>
      <c r="AJ1228" t="s">
        <v>4695</v>
      </c>
      <c r="AL1228" t="s">
        <v>9191</v>
      </c>
      <c r="AQ1228">
        <v>0</v>
      </c>
      <c r="AS1228">
        <v>0</v>
      </c>
      <c r="AT1228">
        <v>0</v>
      </c>
      <c r="AW1228">
        <v>0</v>
      </c>
      <c r="AZ1228">
        <v>0</v>
      </c>
      <c r="BC1228">
        <v>0</v>
      </c>
      <c r="BO1228">
        <v>0</v>
      </c>
      <c r="BP1228">
        <v>0</v>
      </c>
      <c r="BQ1228">
        <v>0</v>
      </c>
      <c r="BR1228">
        <v>0</v>
      </c>
      <c r="BS1228">
        <v>0</v>
      </c>
      <c r="BT1228">
        <v>0</v>
      </c>
      <c r="BU1228">
        <v>1</v>
      </c>
      <c r="BV1228">
        <v>0</v>
      </c>
      <c r="BW1228">
        <v>0</v>
      </c>
      <c r="BX1228">
        <v>0</v>
      </c>
      <c r="BY1228">
        <v>0</v>
      </c>
      <c r="BZ1228">
        <v>0</v>
      </c>
      <c r="CA1228">
        <v>0</v>
      </c>
      <c r="CB1228">
        <v>0</v>
      </c>
      <c r="CC1228">
        <v>0</v>
      </c>
      <c r="CD1228">
        <v>0</v>
      </c>
      <c r="CE1228">
        <v>1</v>
      </c>
      <c r="CF1228">
        <v>0</v>
      </c>
      <c r="CG1228">
        <v>0</v>
      </c>
      <c r="CH1228">
        <v>1</v>
      </c>
      <c r="CI1228">
        <v>0</v>
      </c>
      <c r="CJ1228">
        <v>0</v>
      </c>
      <c r="CK1228">
        <v>0</v>
      </c>
      <c r="CL1228">
        <v>0</v>
      </c>
      <c r="CM1228">
        <v>0</v>
      </c>
      <c r="CN1228">
        <v>0</v>
      </c>
      <c r="CO1228">
        <v>0</v>
      </c>
      <c r="CP1228">
        <v>0</v>
      </c>
      <c r="CQ1228">
        <v>0</v>
      </c>
    </row>
    <row r="1229" spans="1:95" hidden="1">
      <c r="A1229" t="s">
        <v>9193</v>
      </c>
      <c r="B1229" t="s">
        <v>904</v>
      </c>
      <c r="C1229" t="s">
        <v>904</v>
      </c>
      <c r="D1229" t="s">
        <v>1489</v>
      </c>
      <c r="E1229" t="s">
        <v>146</v>
      </c>
      <c r="F1229" t="s">
        <v>9194</v>
      </c>
      <c r="G1229">
        <v>30</v>
      </c>
      <c r="H1229">
        <v>11.67</v>
      </c>
      <c r="I1229">
        <f t="shared" si="19"/>
        <v>350.1</v>
      </c>
      <c r="J1229">
        <v>38</v>
      </c>
      <c r="K1229">
        <v>0</v>
      </c>
      <c r="M1229" t="s">
        <v>9195</v>
      </c>
      <c r="N1229" t="s">
        <v>9196</v>
      </c>
      <c r="O1229" t="s">
        <v>9020</v>
      </c>
      <c r="P1229" t="s">
        <v>214</v>
      </c>
      <c r="Q1229">
        <v>95476</v>
      </c>
      <c r="R1229" t="s">
        <v>107</v>
      </c>
      <c r="S1229" t="s">
        <v>9197</v>
      </c>
      <c r="U1229" t="s">
        <v>9198</v>
      </c>
      <c r="X1229" t="s">
        <v>218</v>
      </c>
      <c r="Y1229" t="s">
        <v>219</v>
      </c>
      <c r="Z1229" t="s">
        <v>92</v>
      </c>
      <c r="AA1229" t="s">
        <v>164</v>
      </c>
      <c r="AB1229" t="s">
        <v>9199</v>
      </c>
      <c r="AC1229" t="s">
        <v>124</v>
      </c>
      <c r="AD1229" t="s">
        <v>9023</v>
      </c>
      <c r="AE1229">
        <v>0</v>
      </c>
      <c r="AH1229" t="s">
        <v>1494</v>
      </c>
      <c r="AI1229" t="s">
        <v>8923</v>
      </c>
      <c r="AQ1229">
        <v>0</v>
      </c>
      <c r="AR1229" t="s">
        <v>1007</v>
      </c>
      <c r="AS1229">
        <v>0</v>
      </c>
      <c r="AT1229">
        <v>0</v>
      </c>
      <c r="AW1229">
        <v>0</v>
      </c>
      <c r="AZ1229">
        <v>0</v>
      </c>
      <c r="BC1229">
        <v>0</v>
      </c>
      <c r="BO1229">
        <v>0</v>
      </c>
      <c r="BP1229">
        <v>0</v>
      </c>
      <c r="BQ1229">
        <v>0</v>
      </c>
      <c r="BR1229">
        <v>0</v>
      </c>
      <c r="BS1229">
        <v>1</v>
      </c>
      <c r="BT1229">
        <v>1</v>
      </c>
      <c r="BU1229">
        <v>1</v>
      </c>
      <c r="BV1229">
        <v>0</v>
      </c>
      <c r="BW1229">
        <v>0</v>
      </c>
      <c r="BX1229">
        <v>0</v>
      </c>
      <c r="BY1229">
        <v>0</v>
      </c>
      <c r="BZ1229">
        <v>0</v>
      </c>
      <c r="CA1229">
        <v>0</v>
      </c>
      <c r="CB1229">
        <v>0</v>
      </c>
      <c r="CC1229">
        <v>1</v>
      </c>
      <c r="CD1229">
        <v>1</v>
      </c>
      <c r="CE1229">
        <v>1</v>
      </c>
      <c r="CF1229">
        <v>0</v>
      </c>
      <c r="CG1229">
        <v>0</v>
      </c>
      <c r="CH1229">
        <v>1</v>
      </c>
      <c r="CI1229">
        <v>0</v>
      </c>
      <c r="CJ1229">
        <v>0</v>
      </c>
      <c r="CK1229">
        <v>0</v>
      </c>
      <c r="CL1229">
        <v>0</v>
      </c>
      <c r="CM1229">
        <v>0</v>
      </c>
      <c r="CN1229">
        <v>0</v>
      </c>
      <c r="CO1229">
        <v>0</v>
      </c>
      <c r="CP1229">
        <v>0</v>
      </c>
      <c r="CQ1229">
        <v>0</v>
      </c>
    </row>
    <row r="1230" spans="1:95" hidden="1">
      <c r="A1230" t="s">
        <v>9200</v>
      </c>
      <c r="B1230" t="s">
        <v>904</v>
      </c>
      <c r="C1230" t="s">
        <v>904</v>
      </c>
      <c r="D1230" t="s">
        <v>826</v>
      </c>
      <c r="E1230" t="s">
        <v>146</v>
      </c>
      <c r="F1230" t="s">
        <v>9201</v>
      </c>
      <c r="G1230">
        <v>10</v>
      </c>
      <c r="H1230">
        <v>1</v>
      </c>
      <c r="I1230">
        <f t="shared" si="19"/>
        <v>10</v>
      </c>
      <c r="J1230">
        <v>-33</v>
      </c>
      <c r="K1230">
        <v>0</v>
      </c>
      <c r="M1230" t="s">
        <v>9202</v>
      </c>
      <c r="N1230" t="s">
        <v>9203</v>
      </c>
      <c r="O1230" t="s">
        <v>9204</v>
      </c>
      <c r="P1230" t="s">
        <v>1062</v>
      </c>
      <c r="R1230" t="s">
        <v>636</v>
      </c>
      <c r="S1230" t="s">
        <v>9205</v>
      </c>
      <c r="U1230" t="s">
        <v>1064</v>
      </c>
      <c r="X1230" t="s">
        <v>1007</v>
      </c>
      <c r="AC1230" t="s">
        <v>124</v>
      </c>
      <c r="AD1230" t="s">
        <v>9206</v>
      </c>
      <c r="AE1230">
        <v>0</v>
      </c>
      <c r="AH1230" t="s">
        <v>1977</v>
      </c>
      <c r="AI1230" t="s">
        <v>4084</v>
      </c>
      <c r="AJ1230" t="s">
        <v>9207</v>
      </c>
      <c r="AQ1230">
        <v>20</v>
      </c>
      <c r="AS1230">
        <v>0</v>
      </c>
      <c r="AT1230">
        <v>0</v>
      </c>
      <c r="AW1230">
        <v>0</v>
      </c>
      <c r="AZ1230">
        <v>0</v>
      </c>
      <c r="BC1230">
        <v>0</v>
      </c>
      <c r="BO1230">
        <v>0</v>
      </c>
      <c r="BP1230">
        <v>0</v>
      </c>
      <c r="BQ1230">
        <v>0</v>
      </c>
      <c r="BR1230">
        <v>0</v>
      </c>
      <c r="BS1230">
        <v>1</v>
      </c>
      <c r="BT1230">
        <v>1</v>
      </c>
      <c r="BU1230">
        <v>0</v>
      </c>
      <c r="BV1230">
        <v>0</v>
      </c>
      <c r="BW1230">
        <v>0</v>
      </c>
      <c r="BX1230">
        <v>0</v>
      </c>
      <c r="BY1230">
        <v>0</v>
      </c>
      <c r="BZ1230">
        <v>0</v>
      </c>
      <c r="CA1230">
        <v>0</v>
      </c>
      <c r="CB1230">
        <v>0</v>
      </c>
      <c r="CC1230">
        <v>0</v>
      </c>
      <c r="CD1230">
        <v>0</v>
      </c>
      <c r="CE1230">
        <v>1</v>
      </c>
      <c r="CF1230">
        <v>0</v>
      </c>
      <c r="CG1230">
        <v>0</v>
      </c>
      <c r="CH1230">
        <v>1</v>
      </c>
      <c r="CI1230">
        <v>0</v>
      </c>
      <c r="CJ1230">
        <v>0</v>
      </c>
      <c r="CK1230">
        <v>0</v>
      </c>
      <c r="CL1230">
        <v>0</v>
      </c>
      <c r="CM1230">
        <v>0</v>
      </c>
      <c r="CN1230">
        <v>0</v>
      </c>
      <c r="CO1230">
        <v>0</v>
      </c>
      <c r="CP1230">
        <v>0</v>
      </c>
      <c r="CQ1230">
        <v>0</v>
      </c>
    </row>
    <row r="1231" spans="1:95" hidden="1">
      <c r="A1231" t="s">
        <v>9208</v>
      </c>
      <c r="B1231" t="s">
        <v>904</v>
      </c>
      <c r="C1231" t="s">
        <v>1331</v>
      </c>
      <c r="D1231" t="s">
        <v>1331</v>
      </c>
      <c r="E1231" t="s">
        <v>146</v>
      </c>
      <c r="F1231" t="s">
        <v>9000</v>
      </c>
      <c r="G1231">
        <v>250</v>
      </c>
      <c r="H1231">
        <v>0.3</v>
      </c>
      <c r="I1231">
        <f t="shared" si="19"/>
        <v>75</v>
      </c>
      <c r="J1231">
        <v>35</v>
      </c>
      <c r="K1231">
        <v>0</v>
      </c>
      <c r="M1231" t="s">
        <v>9001</v>
      </c>
      <c r="N1231" t="s">
        <v>9002</v>
      </c>
      <c r="O1231" t="s">
        <v>9003</v>
      </c>
      <c r="P1231" t="s">
        <v>2340</v>
      </c>
      <c r="Q1231">
        <v>28120</v>
      </c>
      <c r="R1231" t="s">
        <v>107</v>
      </c>
      <c r="S1231" t="s">
        <v>9004</v>
      </c>
      <c r="U1231" t="s">
        <v>9005</v>
      </c>
      <c r="X1231" t="s">
        <v>1007</v>
      </c>
      <c r="Y1231" t="s">
        <v>2489</v>
      </c>
      <c r="Z1231" t="s">
        <v>92</v>
      </c>
      <c r="AA1231" t="s">
        <v>518</v>
      </c>
      <c r="AB1231" t="s">
        <v>9006</v>
      </c>
      <c r="AC1231" t="s">
        <v>95</v>
      </c>
      <c r="AD1231" t="s">
        <v>9209</v>
      </c>
      <c r="AE1231">
        <v>0</v>
      </c>
      <c r="AH1231" t="s">
        <v>1655</v>
      </c>
      <c r="AI1231" t="s">
        <v>1643</v>
      </c>
      <c r="AJ1231" t="s">
        <v>1643</v>
      </c>
      <c r="AQ1231">
        <v>0</v>
      </c>
      <c r="AR1231" t="s">
        <v>1007</v>
      </c>
      <c r="AS1231">
        <v>0</v>
      </c>
      <c r="AT1231">
        <v>0</v>
      </c>
      <c r="AU1231" t="s">
        <v>187</v>
      </c>
      <c r="AV1231" t="s">
        <v>1643</v>
      </c>
      <c r="AW1231">
        <v>0</v>
      </c>
      <c r="AX1231" t="s">
        <v>187</v>
      </c>
      <c r="AY1231" t="s">
        <v>1655</v>
      </c>
      <c r="AZ1231">
        <v>0</v>
      </c>
      <c r="BC1231">
        <v>0</v>
      </c>
      <c r="BO1231">
        <v>0</v>
      </c>
      <c r="BP1231">
        <v>0</v>
      </c>
      <c r="BQ1231">
        <v>0</v>
      </c>
      <c r="BR1231">
        <v>0</v>
      </c>
      <c r="BS1231">
        <v>0</v>
      </c>
      <c r="BT1231">
        <v>0</v>
      </c>
      <c r="BU1231">
        <v>0</v>
      </c>
      <c r="BV1231">
        <v>0</v>
      </c>
      <c r="BW1231">
        <v>0</v>
      </c>
      <c r="BX1231">
        <v>0</v>
      </c>
      <c r="BY1231">
        <v>0</v>
      </c>
      <c r="BZ1231">
        <v>0</v>
      </c>
      <c r="CA1231">
        <v>0</v>
      </c>
      <c r="CB1231">
        <v>1</v>
      </c>
      <c r="CC1231">
        <v>0</v>
      </c>
      <c r="CD1231">
        <v>0</v>
      </c>
      <c r="CE1231">
        <v>0</v>
      </c>
      <c r="CF1231">
        <v>0</v>
      </c>
      <c r="CG1231">
        <v>1</v>
      </c>
      <c r="CH1231">
        <v>1</v>
      </c>
      <c r="CI1231">
        <v>0</v>
      </c>
      <c r="CJ1231">
        <v>0</v>
      </c>
      <c r="CK1231">
        <v>0</v>
      </c>
      <c r="CL1231">
        <v>0</v>
      </c>
      <c r="CM1231">
        <v>0</v>
      </c>
      <c r="CN1231">
        <v>0</v>
      </c>
      <c r="CO1231">
        <v>0</v>
      </c>
      <c r="CP1231">
        <v>0</v>
      </c>
      <c r="CQ1231">
        <v>0</v>
      </c>
    </row>
    <row r="1232" spans="1:95" hidden="1">
      <c r="A1232" t="s">
        <v>9210</v>
      </c>
      <c r="B1232" t="s">
        <v>904</v>
      </c>
      <c r="C1232" t="s">
        <v>826</v>
      </c>
      <c r="D1232" t="s">
        <v>826</v>
      </c>
      <c r="E1232" t="s">
        <v>146</v>
      </c>
      <c r="F1232" t="s">
        <v>9211</v>
      </c>
      <c r="G1232">
        <v>5</v>
      </c>
      <c r="H1232">
        <v>1.17</v>
      </c>
      <c r="I1232">
        <f t="shared" si="19"/>
        <v>5.85</v>
      </c>
      <c r="J1232">
        <v>37</v>
      </c>
      <c r="K1232">
        <v>0</v>
      </c>
      <c r="M1232" t="s">
        <v>9212</v>
      </c>
      <c r="O1232" t="s">
        <v>9213</v>
      </c>
      <c r="P1232" t="s">
        <v>214</v>
      </c>
      <c r="Q1232">
        <v>95030</v>
      </c>
      <c r="R1232" t="s">
        <v>107</v>
      </c>
      <c r="S1232" t="s">
        <v>9214</v>
      </c>
      <c r="T1232" t="s">
        <v>9215</v>
      </c>
      <c r="U1232" t="s">
        <v>9215</v>
      </c>
      <c r="V1232" t="s">
        <v>9215</v>
      </c>
      <c r="X1232" t="s">
        <v>218</v>
      </c>
      <c r="Y1232" t="s">
        <v>219</v>
      </c>
      <c r="Z1232" t="s">
        <v>92</v>
      </c>
      <c r="AA1232" t="s">
        <v>164</v>
      </c>
      <c r="AB1232" t="s">
        <v>9216</v>
      </c>
      <c r="AC1232" t="s">
        <v>124</v>
      </c>
      <c r="AD1232" t="s">
        <v>9217</v>
      </c>
      <c r="AE1232">
        <v>0</v>
      </c>
      <c r="AH1232" t="s">
        <v>4824</v>
      </c>
      <c r="AI1232" t="s">
        <v>1691</v>
      </c>
      <c r="AJ1232" t="s">
        <v>4824</v>
      </c>
      <c r="AM1232" t="s">
        <v>9218</v>
      </c>
      <c r="AQ1232">
        <v>12</v>
      </c>
      <c r="AR1232" t="s">
        <v>9219</v>
      </c>
      <c r="AS1232">
        <v>10000</v>
      </c>
      <c r="AT1232">
        <v>0</v>
      </c>
      <c r="AU1232" t="s">
        <v>187</v>
      </c>
      <c r="AV1232" t="s">
        <v>9220</v>
      </c>
      <c r="AW1232">
        <v>0</v>
      </c>
      <c r="AZ1232">
        <v>0</v>
      </c>
      <c r="BC1232">
        <v>0</v>
      </c>
      <c r="BO1232">
        <v>1</v>
      </c>
      <c r="BP1232">
        <v>0</v>
      </c>
      <c r="BQ1232">
        <v>0</v>
      </c>
      <c r="BR1232">
        <v>0</v>
      </c>
      <c r="BS1232">
        <v>1</v>
      </c>
      <c r="BT1232">
        <v>1</v>
      </c>
      <c r="BU1232">
        <v>0</v>
      </c>
      <c r="BV1232">
        <v>0</v>
      </c>
      <c r="BW1232">
        <v>0</v>
      </c>
      <c r="BX1232">
        <v>0</v>
      </c>
      <c r="BY1232">
        <v>0</v>
      </c>
      <c r="BZ1232">
        <v>0</v>
      </c>
      <c r="CA1232">
        <v>1</v>
      </c>
      <c r="CB1232">
        <v>0</v>
      </c>
      <c r="CC1232">
        <v>0</v>
      </c>
      <c r="CD1232">
        <v>0</v>
      </c>
      <c r="CE1232">
        <v>1</v>
      </c>
      <c r="CF1232">
        <v>0</v>
      </c>
      <c r="CG1232">
        <v>0</v>
      </c>
      <c r="CH1232">
        <v>1</v>
      </c>
      <c r="CI1232">
        <v>1</v>
      </c>
      <c r="CJ1232">
        <v>0</v>
      </c>
      <c r="CK1232">
        <v>0</v>
      </c>
      <c r="CL1232">
        <v>0</v>
      </c>
      <c r="CM1232">
        <v>0</v>
      </c>
      <c r="CN1232">
        <v>0</v>
      </c>
      <c r="CO1232">
        <v>0</v>
      </c>
      <c r="CP1232">
        <v>0</v>
      </c>
      <c r="CQ1232">
        <v>0</v>
      </c>
    </row>
    <row r="1233" spans="1:95" hidden="1">
      <c r="A1233" t="s">
        <v>9221</v>
      </c>
      <c r="B1233" t="s">
        <v>904</v>
      </c>
      <c r="C1233" t="s">
        <v>826</v>
      </c>
      <c r="D1233" t="s">
        <v>826</v>
      </c>
      <c r="E1233" t="s">
        <v>146</v>
      </c>
      <c r="F1233" t="s">
        <v>9222</v>
      </c>
      <c r="G1233">
        <v>25</v>
      </c>
      <c r="H1233">
        <v>1</v>
      </c>
      <c r="I1233">
        <f t="shared" si="19"/>
        <v>25</v>
      </c>
      <c r="J1233">
        <v>33</v>
      </c>
      <c r="K1233">
        <v>0</v>
      </c>
      <c r="M1233" t="s">
        <v>5881</v>
      </c>
      <c r="N1233" t="s">
        <v>9223</v>
      </c>
      <c r="O1233" t="s">
        <v>5882</v>
      </c>
      <c r="P1233" t="s">
        <v>416</v>
      </c>
      <c r="R1233" t="s">
        <v>107</v>
      </c>
      <c r="S1233" t="s">
        <v>9224</v>
      </c>
      <c r="T1233" t="s">
        <v>5808</v>
      </c>
      <c r="U1233" t="s">
        <v>5808</v>
      </c>
      <c r="V1233" t="s">
        <v>9225</v>
      </c>
      <c r="X1233" t="s">
        <v>419</v>
      </c>
      <c r="Y1233" t="s">
        <v>1785</v>
      </c>
      <c r="Z1233" t="s">
        <v>92</v>
      </c>
      <c r="AC1233" t="s">
        <v>112</v>
      </c>
      <c r="AD1233" t="s">
        <v>1785</v>
      </c>
      <c r="AE1233">
        <v>0</v>
      </c>
      <c r="AH1233" t="s">
        <v>5961</v>
      </c>
      <c r="AI1233" t="s">
        <v>5961</v>
      </c>
      <c r="AJ1233" t="s">
        <v>5961</v>
      </c>
      <c r="AL1233" t="s">
        <v>1785</v>
      </c>
      <c r="AM1233" t="s">
        <v>5886</v>
      </c>
      <c r="AN1233" t="s">
        <v>5887</v>
      </c>
      <c r="AQ1233">
        <v>20</v>
      </c>
      <c r="AS1233">
        <v>0</v>
      </c>
      <c r="AT1233">
        <v>0</v>
      </c>
      <c r="AW1233">
        <v>0</v>
      </c>
      <c r="AZ1233">
        <v>0</v>
      </c>
      <c r="BC1233">
        <v>0</v>
      </c>
      <c r="BO1233">
        <v>0</v>
      </c>
      <c r="BP1233">
        <v>0</v>
      </c>
      <c r="BQ1233">
        <v>0</v>
      </c>
      <c r="BR1233">
        <v>0</v>
      </c>
      <c r="BS1233">
        <v>0</v>
      </c>
      <c r="BT1233">
        <v>0</v>
      </c>
      <c r="BU1233">
        <v>0</v>
      </c>
      <c r="BV1233">
        <v>0</v>
      </c>
      <c r="BW1233">
        <v>0</v>
      </c>
      <c r="BX1233">
        <v>1</v>
      </c>
      <c r="BY1233">
        <v>0</v>
      </c>
      <c r="BZ1233">
        <v>0</v>
      </c>
      <c r="CA1233">
        <v>0</v>
      </c>
      <c r="CB1233">
        <v>0</v>
      </c>
      <c r="CC1233">
        <v>1</v>
      </c>
      <c r="CD1233">
        <v>0</v>
      </c>
      <c r="CE1233">
        <v>1</v>
      </c>
      <c r="CF1233">
        <v>0</v>
      </c>
      <c r="CG1233">
        <v>1</v>
      </c>
      <c r="CH1233">
        <v>0</v>
      </c>
      <c r="CI1233">
        <v>0</v>
      </c>
      <c r="CJ1233">
        <v>0</v>
      </c>
      <c r="CK1233">
        <v>0</v>
      </c>
      <c r="CL1233">
        <v>0</v>
      </c>
      <c r="CM1233">
        <v>0</v>
      </c>
      <c r="CN1233">
        <v>0</v>
      </c>
      <c r="CO1233">
        <v>0</v>
      </c>
      <c r="CP1233">
        <v>0</v>
      </c>
      <c r="CQ1233">
        <v>1</v>
      </c>
    </row>
    <row r="1234" spans="1:95" hidden="1">
      <c r="A1234" t="s">
        <v>9226</v>
      </c>
      <c r="B1234" t="s">
        <v>904</v>
      </c>
      <c r="C1234" t="s">
        <v>1022</v>
      </c>
      <c r="D1234" t="s">
        <v>1489</v>
      </c>
      <c r="E1234" t="s">
        <v>146</v>
      </c>
      <c r="F1234" t="s">
        <v>9227</v>
      </c>
      <c r="G1234">
        <v>10</v>
      </c>
      <c r="H1234">
        <v>2.17</v>
      </c>
      <c r="I1234">
        <f t="shared" si="19"/>
        <v>21.7</v>
      </c>
      <c r="J1234">
        <v>20</v>
      </c>
      <c r="K1234">
        <v>0</v>
      </c>
      <c r="M1234" t="s">
        <v>1114</v>
      </c>
      <c r="N1234" t="s">
        <v>9228</v>
      </c>
      <c r="O1234" t="s">
        <v>5284</v>
      </c>
      <c r="P1234" t="s">
        <v>181</v>
      </c>
      <c r="Q1234">
        <v>96740</v>
      </c>
      <c r="R1234" t="s">
        <v>107</v>
      </c>
      <c r="S1234" t="s">
        <v>9229</v>
      </c>
      <c r="U1234" t="s">
        <v>4897</v>
      </c>
      <c r="V1234" t="s">
        <v>9230</v>
      </c>
      <c r="X1234" t="s">
        <v>1007</v>
      </c>
      <c r="Y1234" t="s">
        <v>184</v>
      </c>
      <c r="Z1234" t="s">
        <v>92</v>
      </c>
      <c r="AC1234" t="s">
        <v>124</v>
      </c>
      <c r="AD1234" t="s">
        <v>4611</v>
      </c>
      <c r="AE1234">
        <v>0</v>
      </c>
      <c r="AH1234" t="s">
        <v>1494</v>
      </c>
      <c r="AJ1234" t="s">
        <v>5606</v>
      </c>
      <c r="AQ1234">
        <v>15</v>
      </c>
      <c r="AS1234">
        <v>0</v>
      </c>
      <c r="AT1234">
        <v>0</v>
      </c>
      <c r="AU1234" t="s">
        <v>187</v>
      </c>
      <c r="AV1234" t="s">
        <v>9231</v>
      </c>
      <c r="AW1234">
        <v>0</v>
      </c>
      <c r="AX1234" t="s">
        <v>234</v>
      </c>
      <c r="AY1234" t="s">
        <v>1820</v>
      </c>
      <c r="AZ1234">
        <v>0</v>
      </c>
      <c r="BA1234" t="s">
        <v>248</v>
      </c>
      <c r="BB1234" t="s">
        <v>9232</v>
      </c>
      <c r="BC1234">
        <v>0</v>
      </c>
      <c r="BD1234" t="s">
        <v>9233</v>
      </c>
      <c r="BE1234" t="s">
        <v>9234</v>
      </c>
      <c r="BF1234" t="s">
        <v>9235</v>
      </c>
      <c r="BO1234">
        <v>0</v>
      </c>
      <c r="BP1234">
        <v>0</v>
      </c>
      <c r="BQ1234">
        <v>0</v>
      </c>
      <c r="BR1234">
        <v>0</v>
      </c>
      <c r="BS1234">
        <v>0</v>
      </c>
      <c r="BT1234">
        <v>0</v>
      </c>
      <c r="BU1234">
        <v>0</v>
      </c>
      <c r="BV1234">
        <v>0</v>
      </c>
      <c r="BW1234">
        <v>0</v>
      </c>
      <c r="BX1234">
        <v>0</v>
      </c>
      <c r="BY1234">
        <v>0</v>
      </c>
      <c r="BZ1234">
        <v>0</v>
      </c>
      <c r="CA1234">
        <v>0</v>
      </c>
      <c r="CB1234">
        <v>0</v>
      </c>
      <c r="CC1234">
        <v>1</v>
      </c>
      <c r="CD1234">
        <v>0</v>
      </c>
      <c r="CE1234">
        <v>0</v>
      </c>
      <c r="CF1234">
        <v>0</v>
      </c>
      <c r="CG1234">
        <v>1</v>
      </c>
      <c r="CH1234">
        <v>0</v>
      </c>
      <c r="CI1234">
        <v>0</v>
      </c>
      <c r="CJ1234">
        <v>0</v>
      </c>
      <c r="CK1234">
        <v>0</v>
      </c>
      <c r="CL1234">
        <v>0</v>
      </c>
      <c r="CM1234">
        <v>0</v>
      </c>
      <c r="CN1234">
        <v>0</v>
      </c>
      <c r="CO1234">
        <v>0</v>
      </c>
      <c r="CP1234">
        <v>0</v>
      </c>
      <c r="CQ1234">
        <v>0</v>
      </c>
    </row>
    <row r="1235" spans="1:95" hidden="1">
      <c r="A1235" t="s">
        <v>9236</v>
      </c>
      <c r="B1235" t="s">
        <v>904</v>
      </c>
      <c r="C1235" t="s">
        <v>826</v>
      </c>
      <c r="D1235" t="s">
        <v>826</v>
      </c>
      <c r="E1235" t="s">
        <v>146</v>
      </c>
      <c r="F1235" t="s">
        <v>9237</v>
      </c>
      <c r="G1235">
        <v>250</v>
      </c>
      <c r="H1235">
        <v>4</v>
      </c>
      <c r="I1235">
        <f t="shared" si="19"/>
        <v>1000</v>
      </c>
      <c r="J1235">
        <v>52.232341099999999</v>
      </c>
      <c r="K1235">
        <v>7.29</v>
      </c>
      <c r="M1235" t="s">
        <v>9238</v>
      </c>
      <c r="N1235" t="s">
        <v>9239</v>
      </c>
      <c r="O1235" t="s">
        <v>9240</v>
      </c>
      <c r="P1235" t="s">
        <v>9241</v>
      </c>
      <c r="Q1235">
        <v>48493</v>
      </c>
      <c r="R1235" t="s">
        <v>303</v>
      </c>
      <c r="S1235" t="s">
        <v>9242</v>
      </c>
      <c r="T1235" t="s">
        <v>4875</v>
      </c>
      <c r="U1235" t="s">
        <v>4634</v>
      </c>
      <c r="V1235" t="s">
        <v>1653</v>
      </c>
      <c r="X1235" t="s">
        <v>1007</v>
      </c>
      <c r="AC1235" t="s">
        <v>112</v>
      </c>
      <c r="AD1235" t="s">
        <v>9243</v>
      </c>
      <c r="AE1235">
        <v>0</v>
      </c>
      <c r="AH1235" t="s">
        <v>1267</v>
      </c>
      <c r="AI1235" t="s">
        <v>1628</v>
      </c>
      <c r="AJ1235" t="s">
        <v>1628</v>
      </c>
      <c r="AQ1235">
        <v>0</v>
      </c>
      <c r="AS1235">
        <v>0</v>
      </c>
      <c r="AT1235">
        <v>0</v>
      </c>
      <c r="AW1235">
        <v>0</v>
      </c>
      <c r="AZ1235">
        <v>0</v>
      </c>
      <c r="BC1235">
        <v>0</v>
      </c>
      <c r="BO1235">
        <v>0</v>
      </c>
      <c r="BP1235">
        <v>0</v>
      </c>
      <c r="BQ1235">
        <v>1</v>
      </c>
      <c r="BR1235">
        <v>0</v>
      </c>
      <c r="BS1235">
        <v>0</v>
      </c>
      <c r="BT1235">
        <v>0</v>
      </c>
      <c r="BU1235">
        <v>0</v>
      </c>
      <c r="BV1235">
        <v>0</v>
      </c>
      <c r="BW1235">
        <v>0</v>
      </c>
      <c r="BX1235">
        <v>0</v>
      </c>
      <c r="BY1235">
        <v>0</v>
      </c>
      <c r="BZ1235">
        <v>0</v>
      </c>
      <c r="CA1235">
        <v>0</v>
      </c>
      <c r="CB1235">
        <v>0</v>
      </c>
      <c r="CC1235">
        <v>1</v>
      </c>
      <c r="CD1235">
        <v>0</v>
      </c>
      <c r="CE1235">
        <v>0</v>
      </c>
      <c r="CF1235">
        <v>0</v>
      </c>
      <c r="CG1235">
        <v>0</v>
      </c>
      <c r="CH1235">
        <v>0</v>
      </c>
      <c r="CI1235">
        <v>0</v>
      </c>
      <c r="CJ1235">
        <v>0</v>
      </c>
      <c r="CK1235">
        <v>0</v>
      </c>
      <c r="CL1235">
        <v>0</v>
      </c>
      <c r="CM1235">
        <v>0</v>
      </c>
      <c r="CN1235">
        <v>0</v>
      </c>
      <c r="CO1235">
        <v>1</v>
      </c>
      <c r="CP1235">
        <v>0</v>
      </c>
      <c r="CQ1235">
        <v>1</v>
      </c>
    </row>
    <row r="1236" spans="1:95" hidden="1">
      <c r="A1236" t="s">
        <v>9244</v>
      </c>
      <c r="B1236" t="s">
        <v>904</v>
      </c>
      <c r="C1236" t="s">
        <v>1313</v>
      </c>
      <c r="D1236" t="s">
        <v>1112</v>
      </c>
      <c r="E1236" t="s">
        <v>719</v>
      </c>
      <c r="F1236" t="s">
        <v>9245</v>
      </c>
      <c r="G1236">
        <v>200</v>
      </c>
      <c r="H1236">
        <v>2</v>
      </c>
      <c r="I1236">
        <f t="shared" si="19"/>
        <v>400</v>
      </c>
      <c r="J1236">
        <v>48.100513300000003</v>
      </c>
      <c r="K1236">
        <v>10.56</v>
      </c>
      <c r="M1236" t="s">
        <v>6541</v>
      </c>
      <c r="O1236" t="s">
        <v>9246</v>
      </c>
      <c r="P1236" t="s">
        <v>547</v>
      </c>
      <c r="R1236" t="s">
        <v>303</v>
      </c>
      <c r="S1236" t="s">
        <v>9247</v>
      </c>
      <c r="U1236" t="s">
        <v>9248</v>
      </c>
      <c r="W1236" t="s">
        <v>4505</v>
      </c>
      <c r="X1236" t="s">
        <v>1007</v>
      </c>
      <c r="Y1236" t="s">
        <v>9249</v>
      </c>
      <c r="AC1236" t="s">
        <v>95</v>
      </c>
      <c r="AD1236" t="s">
        <v>9250</v>
      </c>
      <c r="AE1236">
        <v>0</v>
      </c>
      <c r="AH1236" t="s">
        <v>9251</v>
      </c>
      <c r="AI1236" t="s">
        <v>9252</v>
      </c>
      <c r="AJ1236" t="s">
        <v>9253</v>
      </c>
      <c r="AQ1236">
        <v>0</v>
      </c>
      <c r="AS1236">
        <v>0</v>
      </c>
      <c r="AT1236">
        <v>0</v>
      </c>
      <c r="AU1236" t="s">
        <v>267</v>
      </c>
      <c r="AV1236" t="s">
        <v>9254</v>
      </c>
      <c r="AW1236">
        <v>0</v>
      </c>
      <c r="AZ1236">
        <v>0</v>
      </c>
      <c r="BC1236">
        <v>0</v>
      </c>
      <c r="BD1236" t="s">
        <v>9255</v>
      </c>
      <c r="BE1236" t="s">
        <v>9256</v>
      </c>
      <c r="BF1236" t="s">
        <v>9257</v>
      </c>
      <c r="BO1236">
        <v>0</v>
      </c>
      <c r="BP1236">
        <v>0</v>
      </c>
      <c r="BQ1236">
        <v>0</v>
      </c>
      <c r="BR1236">
        <v>0</v>
      </c>
      <c r="BS1236">
        <v>0</v>
      </c>
      <c r="BT1236">
        <v>0</v>
      </c>
      <c r="BU1236">
        <v>0</v>
      </c>
      <c r="BV1236">
        <v>0</v>
      </c>
      <c r="BW1236">
        <v>0</v>
      </c>
      <c r="BX1236">
        <v>0</v>
      </c>
      <c r="BY1236">
        <v>1</v>
      </c>
      <c r="BZ1236">
        <v>0</v>
      </c>
      <c r="CA1236">
        <v>0</v>
      </c>
      <c r="CB1236">
        <v>0</v>
      </c>
      <c r="CC1236">
        <v>0</v>
      </c>
      <c r="CD1236">
        <v>0</v>
      </c>
      <c r="CE1236">
        <v>0</v>
      </c>
      <c r="CF1236">
        <v>0</v>
      </c>
      <c r="CG1236">
        <v>1</v>
      </c>
      <c r="CH1236">
        <v>0</v>
      </c>
      <c r="CI1236">
        <v>0</v>
      </c>
      <c r="CJ1236">
        <v>0</v>
      </c>
      <c r="CK1236">
        <v>0</v>
      </c>
      <c r="CL1236">
        <v>0</v>
      </c>
      <c r="CM1236">
        <v>0</v>
      </c>
      <c r="CN1236">
        <v>0</v>
      </c>
      <c r="CO1236">
        <v>0</v>
      </c>
      <c r="CP1236">
        <v>0</v>
      </c>
      <c r="CQ1236">
        <v>1</v>
      </c>
    </row>
    <row r="1237" spans="1:95" hidden="1">
      <c r="A1237" t="s">
        <v>9258</v>
      </c>
      <c r="B1237" t="s">
        <v>904</v>
      </c>
      <c r="C1237" t="s">
        <v>826</v>
      </c>
      <c r="D1237" t="s">
        <v>826</v>
      </c>
      <c r="E1237" t="s">
        <v>146</v>
      </c>
      <c r="F1237" t="s">
        <v>9259</v>
      </c>
      <c r="G1237">
        <v>30</v>
      </c>
      <c r="H1237">
        <v>1</v>
      </c>
      <c r="I1237">
        <f t="shared" si="19"/>
        <v>30</v>
      </c>
      <c r="J1237">
        <v>43</v>
      </c>
      <c r="K1237">
        <v>0</v>
      </c>
      <c r="M1237" t="s">
        <v>7174</v>
      </c>
      <c r="N1237" t="s">
        <v>9260</v>
      </c>
      <c r="O1237" t="s">
        <v>9261</v>
      </c>
      <c r="P1237" t="s">
        <v>9262</v>
      </c>
      <c r="R1237" t="s">
        <v>107</v>
      </c>
      <c r="S1237" t="s">
        <v>9263</v>
      </c>
      <c r="T1237" t="s">
        <v>5491</v>
      </c>
      <c r="U1237" t="s">
        <v>9264</v>
      </c>
      <c r="V1237" t="s">
        <v>9265</v>
      </c>
      <c r="X1237" t="s">
        <v>1007</v>
      </c>
      <c r="Y1237" t="s">
        <v>9266</v>
      </c>
      <c r="Z1237" t="s">
        <v>92</v>
      </c>
      <c r="AC1237" t="s">
        <v>124</v>
      </c>
      <c r="AD1237" t="s">
        <v>9266</v>
      </c>
      <c r="AE1237">
        <v>0</v>
      </c>
      <c r="AQ1237">
        <v>20</v>
      </c>
      <c r="AS1237">
        <v>5000000</v>
      </c>
      <c r="AT1237">
        <v>0</v>
      </c>
      <c r="AW1237">
        <v>0</v>
      </c>
      <c r="AZ1237">
        <v>0</v>
      </c>
      <c r="BC1237">
        <v>0</v>
      </c>
      <c r="BD1237" t="s">
        <v>813</v>
      </c>
      <c r="BE1237" t="s">
        <v>5143</v>
      </c>
      <c r="BF1237" t="s">
        <v>5144</v>
      </c>
      <c r="BO1237">
        <v>0</v>
      </c>
      <c r="BP1237">
        <v>0</v>
      </c>
      <c r="BQ1237">
        <v>0</v>
      </c>
      <c r="BR1237">
        <v>0</v>
      </c>
      <c r="BS1237">
        <v>1</v>
      </c>
      <c r="BT1237">
        <v>1</v>
      </c>
      <c r="BU1237">
        <v>1</v>
      </c>
      <c r="BV1237">
        <v>0</v>
      </c>
      <c r="BW1237">
        <v>0</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0</v>
      </c>
      <c r="CP1237">
        <v>0</v>
      </c>
      <c r="CQ1237">
        <v>0</v>
      </c>
    </row>
    <row r="1238" spans="1:95" hidden="1">
      <c r="A1238" t="s">
        <v>9267</v>
      </c>
      <c r="B1238" t="s">
        <v>904</v>
      </c>
      <c r="C1238" t="s">
        <v>904</v>
      </c>
      <c r="D1238" t="s">
        <v>904</v>
      </c>
      <c r="E1238" t="s">
        <v>13</v>
      </c>
      <c r="F1238" t="s">
        <v>9268</v>
      </c>
      <c r="G1238">
        <v>6000</v>
      </c>
      <c r="H1238">
        <v>1.67</v>
      </c>
      <c r="I1238">
        <f t="shared" si="19"/>
        <v>10020</v>
      </c>
      <c r="J1238">
        <v>21.1443935</v>
      </c>
      <c r="K1238">
        <v>-157.02000000000001</v>
      </c>
      <c r="M1238" t="s">
        <v>9269</v>
      </c>
      <c r="O1238" t="s">
        <v>9270</v>
      </c>
      <c r="P1238" t="s">
        <v>181</v>
      </c>
      <c r="R1238" t="s">
        <v>107</v>
      </c>
      <c r="S1238" t="s">
        <v>9271</v>
      </c>
      <c r="T1238" t="s">
        <v>4897</v>
      </c>
      <c r="X1238" t="s">
        <v>1007</v>
      </c>
      <c r="Y1238" t="s">
        <v>8271</v>
      </c>
      <c r="AB1238" t="s">
        <v>9272</v>
      </c>
      <c r="AC1238" t="s">
        <v>95</v>
      </c>
      <c r="AD1238" t="s">
        <v>9273</v>
      </c>
      <c r="AE1238">
        <v>0</v>
      </c>
      <c r="AL1238" t="s">
        <v>9274</v>
      </c>
      <c r="AQ1238">
        <v>20</v>
      </c>
      <c r="AS1238">
        <v>0</v>
      </c>
      <c r="AT1238">
        <v>0</v>
      </c>
      <c r="AW1238">
        <v>0</v>
      </c>
      <c r="AZ1238">
        <v>0</v>
      </c>
      <c r="BC1238">
        <v>0</v>
      </c>
      <c r="BO1238">
        <v>0</v>
      </c>
      <c r="BP1238">
        <v>0</v>
      </c>
      <c r="BQ1238">
        <v>0</v>
      </c>
      <c r="BR1238">
        <v>0</v>
      </c>
      <c r="BS1238">
        <v>0</v>
      </c>
      <c r="BT1238">
        <v>0</v>
      </c>
      <c r="BU1238">
        <v>0</v>
      </c>
      <c r="BV1238">
        <v>0</v>
      </c>
      <c r="BW1238">
        <v>0</v>
      </c>
      <c r="BX1238">
        <v>0</v>
      </c>
      <c r="BY1238">
        <v>0</v>
      </c>
      <c r="BZ1238">
        <v>0</v>
      </c>
      <c r="CA1238">
        <v>0</v>
      </c>
      <c r="CB1238">
        <v>0</v>
      </c>
      <c r="CC1238">
        <v>1</v>
      </c>
      <c r="CD1238">
        <v>0</v>
      </c>
      <c r="CE1238">
        <v>1</v>
      </c>
      <c r="CF1238">
        <v>0</v>
      </c>
      <c r="CG1238">
        <v>1</v>
      </c>
      <c r="CH1238">
        <v>0</v>
      </c>
      <c r="CI1238">
        <v>1</v>
      </c>
      <c r="CJ1238">
        <v>0</v>
      </c>
      <c r="CK1238">
        <v>0</v>
      </c>
      <c r="CL1238">
        <v>0</v>
      </c>
      <c r="CM1238">
        <v>0</v>
      </c>
      <c r="CN1238">
        <v>0</v>
      </c>
      <c r="CO1238">
        <v>0</v>
      </c>
      <c r="CP1238">
        <v>0</v>
      </c>
      <c r="CQ1238">
        <v>0</v>
      </c>
    </row>
    <row r="1239" spans="1:95" hidden="1">
      <c r="A1239" t="s">
        <v>9275</v>
      </c>
      <c r="B1239" t="s">
        <v>904</v>
      </c>
      <c r="C1239" t="s">
        <v>826</v>
      </c>
      <c r="D1239" t="s">
        <v>826</v>
      </c>
      <c r="E1239" t="s">
        <v>146</v>
      </c>
      <c r="F1239" t="s">
        <v>9276</v>
      </c>
      <c r="G1239">
        <v>200</v>
      </c>
      <c r="H1239">
        <v>2</v>
      </c>
      <c r="I1239">
        <f t="shared" si="19"/>
        <v>400</v>
      </c>
      <c r="J1239">
        <v>37</v>
      </c>
      <c r="K1239">
        <v>0</v>
      </c>
      <c r="M1239" t="s">
        <v>9277</v>
      </c>
      <c r="N1239" t="s">
        <v>9278</v>
      </c>
      <c r="O1239" t="s">
        <v>9279</v>
      </c>
      <c r="P1239" t="s">
        <v>214</v>
      </c>
      <c r="Q1239">
        <v>94040</v>
      </c>
      <c r="R1239" t="s">
        <v>107</v>
      </c>
      <c r="S1239" t="s">
        <v>9280</v>
      </c>
      <c r="U1239" t="s">
        <v>9281</v>
      </c>
      <c r="V1239" t="s">
        <v>1653</v>
      </c>
      <c r="X1239" t="s">
        <v>218</v>
      </c>
      <c r="Y1239" t="s">
        <v>219</v>
      </c>
      <c r="Z1239" t="s">
        <v>92</v>
      </c>
      <c r="AA1239" t="s">
        <v>164</v>
      </c>
      <c r="AC1239" t="s">
        <v>95</v>
      </c>
      <c r="AD1239" t="s">
        <v>1291</v>
      </c>
      <c r="AE1239">
        <v>0</v>
      </c>
      <c r="AH1239" t="s">
        <v>1291</v>
      </c>
      <c r="AI1239" t="s">
        <v>1291</v>
      </c>
      <c r="AJ1239" t="s">
        <v>1291</v>
      </c>
      <c r="AL1239" t="s">
        <v>1291</v>
      </c>
      <c r="AQ1239">
        <v>10</v>
      </c>
      <c r="AS1239">
        <v>0</v>
      </c>
      <c r="AT1239">
        <v>0</v>
      </c>
      <c r="AW1239">
        <v>0</v>
      </c>
      <c r="AZ1239">
        <v>0</v>
      </c>
      <c r="BC1239">
        <v>0</v>
      </c>
      <c r="BO1239">
        <v>0</v>
      </c>
      <c r="BP1239">
        <v>1</v>
      </c>
      <c r="BQ1239">
        <v>0</v>
      </c>
      <c r="BR1239">
        <v>0</v>
      </c>
      <c r="BS1239">
        <v>1</v>
      </c>
      <c r="BT1239">
        <v>0</v>
      </c>
      <c r="BU1239">
        <v>0</v>
      </c>
      <c r="BV1239">
        <v>0</v>
      </c>
      <c r="BW1239">
        <v>0</v>
      </c>
      <c r="BX1239">
        <v>0</v>
      </c>
      <c r="BY1239">
        <v>0</v>
      </c>
      <c r="BZ1239">
        <v>0</v>
      </c>
      <c r="CA1239">
        <v>0</v>
      </c>
      <c r="CB1239">
        <v>0</v>
      </c>
      <c r="CC1239">
        <v>0</v>
      </c>
      <c r="CD1239">
        <v>0</v>
      </c>
      <c r="CE1239">
        <v>0</v>
      </c>
      <c r="CF1239">
        <v>0</v>
      </c>
      <c r="CG1239">
        <v>0</v>
      </c>
      <c r="CH1239">
        <v>0</v>
      </c>
      <c r="CI1239">
        <v>0</v>
      </c>
      <c r="CJ1239">
        <v>0</v>
      </c>
      <c r="CK1239">
        <v>0</v>
      </c>
      <c r="CL1239">
        <v>0</v>
      </c>
      <c r="CM1239">
        <v>0</v>
      </c>
      <c r="CN1239">
        <v>0</v>
      </c>
      <c r="CO1239">
        <v>0</v>
      </c>
      <c r="CP1239">
        <v>0</v>
      </c>
      <c r="CQ1239">
        <v>0</v>
      </c>
    </row>
    <row r="1240" spans="1:95" hidden="1">
      <c r="A1240" t="s">
        <v>9282</v>
      </c>
      <c r="B1240" t="s">
        <v>904</v>
      </c>
      <c r="C1240" t="s">
        <v>826</v>
      </c>
      <c r="D1240" t="s">
        <v>826</v>
      </c>
      <c r="E1240" t="s">
        <v>146</v>
      </c>
      <c r="F1240" t="s">
        <v>9283</v>
      </c>
      <c r="G1240">
        <v>6</v>
      </c>
      <c r="H1240">
        <v>1.5</v>
      </c>
      <c r="I1240">
        <f t="shared" si="19"/>
        <v>9</v>
      </c>
      <c r="J1240">
        <v>37</v>
      </c>
      <c r="K1240">
        <v>0</v>
      </c>
      <c r="M1240" t="s">
        <v>4816</v>
      </c>
      <c r="N1240" t="s">
        <v>9284</v>
      </c>
      <c r="O1240" t="s">
        <v>8132</v>
      </c>
      <c r="P1240" t="s">
        <v>214</v>
      </c>
      <c r="Q1240">
        <v>95125</v>
      </c>
      <c r="R1240" t="s">
        <v>107</v>
      </c>
      <c r="S1240" t="s">
        <v>9285</v>
      </c>
      <c r="U1240" t="s">
        <v>4677</v>
      </c>
      <c r="V1240" t="s">
        <v>4677</v>
      </c>
      <c r="X1240" t="s">
        <v>218</v>
      </c>
      <c r="Y1240" t="s">
        <v>219</v>
      </c>
      <c r="Z1240" t="s">
        <v>92</v>
      </c>
      <c r="AA1240" t="s">
        <v>164</v>
      </c>
      <c r="AB1240" t="s">
        <v>9286</v>
      </c>
      <c r="AC1240" t="s">
        <v>124</v>
      </c>
      <c r="AD1240" t="s">
        <v>9287</v>
      </c>
      <c r="AE1240">
        <v>100</v>
      </c>
      <c r="AH1240" t="s">
        <v>4824</v>
      </c>
      <c r="AI1240" t="s">
        <v>1691</v>
      </c>
      <c r="AJ1240" t="s">
        <v>4824</v>
      </c>
      <c r="AQ1240">
        <v>12</v>
      </c>
      <c r="AR1240" t="s">
        <v>9288</v>
      </c>
      <c r="AS1240">
        <v>0</v>
      </c>
      <c r="AT1240">
        <v>0</v>
      </c>
      <c r="AU1240" t="s">
        <v>4286</v>
      </c>
      <c r="AW1240">
        <v>0</v>
      </c>
      <c r="AZ1240">
        <v>0</v>
      </c>
      <c r="BC1240">
        <v>0</v>
      </c>
      <c r="BO1240">
        <v>0</v>
      </c>
      <c r="BP1240">
        <v>0</v>
      </c>
      <c r="BQ1240">
        <v>0</v>
      </c>
      <c r="BR1240">
        <v>0</v>
      </c>
      <c r="BS1240">
        <v>0</v>
      </c>
      <c r="BT1240">
        <v>1</v>
      </c>
      <c r="BU1240">
        <v>0</v>
      </c>
      <c r="BV1240">
        <v>0</v>
      </c>
      <c r="BW1240">
        <v>0</v>
      </c>
      <c r="BX1240">
        <v>0</v>
      </c>
      <c r="BY1240">
        <v>0</v>
      </c>
      <c r="BZ1240">
        <v>1</v>
      </c>
      <c r="CA1240">
        <v>0</v>
      </c>
      <c r="CB1240">
        <v>0</v>
      </c>
      <c r="CC1240">
        <v>0</v>
      </c>
      <c r="CD1240">
        <v>0</v>
      </c>
      <c r="CE1240">
        <v>0</v>
      </c>
      <c r="CF1240">
        <v>0</v>
      </c>
      <c r="CG1240">
        <v>0</v>
      </c>
      <c r="CH1240">
        <v>1</v>
      </c>
      <c r="CI1240">
        <v>1</v>
      </c>
      <c r="CJ1240">
        <v>0</v>
      </c>
      <c r="CK1240">
        <v>0</v>
      </c>
      <c r="CL1240">
        <v>0</v>
      </c>
      <c r="CM1240">
        <v>0</v>
      </c>
      <c r="CN1240">
        <v>0</v>
      </c>
      <c r="CO1240">
        <v>0</v>
      </c>
      <c r="CP1240">
        <v>0</v>
      </c>
      <c r="CQ1240">
        <v>0</v>
      </c>
    </row>
    <row r="1241" spans="1:95" hidden="1">
      <c r="A1241" t="s">
        <v>9289</v>
      </c>
      <c r="B1241" t="s">
        <v>904</v>
      </c>
      <c r="C1241" t="s">
        <v>904</v>
      </c>
      <c r="D1241" t="s">
        <v>826</v>
      </c>
      <c r="E1241" t="s">
        <v>146</v>
      </c>
      <c r="F1241" t="s">
        <v>9290</v>
      </c>
      <c r="G1241">
        <v>250</v>
      </c>
      <c r="H1241">
        <v>6</v>
      </c>
      <c r="I1241">
        <f t="shared" si="19"/>
        <v>1500</v>
      </c>
      <c r="J1241">
        <v>34</v>
      </c>
      <c r="K1241">
        <v>0</v>
      </c>
      <c r="M1241" t="s">
        <v>9291</v>
      </c>
      <c r="N1241" t="s">
        <v>9292</v>
      </c>
      <c r="O1241" t="s">
        <v>1225</v>
      </c>
      <c r="P1241" t="s">
        <v>214</v>
      </c>
      <c r="Q1241">
        <v>92618</v>
      </c>
      <c r="R1241" t="s">
        <v>107</v>
      </c>
      <c r="S1241" t="s">
        <v>9293</v>
      </c>
      <c r="T1241" t="s">
        <v>4906</v>
      </c>
      <c r="U1241" t="s">
        <v>9294</v>
      </c>
      <c r="X1241" t="s">
        <v>218</v>
      </c>
      <c r="Y1241" t="s">
        <v>322</v>
      </c>
      <c r="Z1241" t="s">
        <v>92</v>
      </c>
      <c r="AA1241" t="s">
        <v>164</v>
      </c>
      <c r="AC1241" t="s">
        <v>95</v>
      </c>
      <c r="AD1241" t="s">
        <v>1228</v>
      </c>
      <c r="AE1241">
        <v>0</v>
      </c>
      <c r="AH1241" t="s">
        <v>1076</v>
      </c>
      <c r="AI1241" t="s">
        <v>1229</v>
      </c>
      <c r="AL1241" t="s">
        <v>1228</v>
      </c>
      <c r="AQ1241">
        <v>0</v>
      </c>
      <c r="AS1241">
        <v>0</v>
      </c>
      <c r="AT1241">
        <v>0</v>
      </c>
      <c r="AW1241">
        <v>0</v>
      </c>
      <c r="AZ1241">
        <v>0</v>
      </c>
      <c r="BC1241">
        <v>0</v>
      </c>
      <c r="BO1241">
        <v>0</v>
      </c>
      <c r="BP1241">
        <v>0</v>
      </c>
      <c r="BQ1241">
        <v>0</v>
      </c>
      <c r="BR1241">
        <v>0</v>
      </c>
      <c r="BS1241">
        <v>1</v>
      </c>
      <c r="BT1241">
        <v>0</v>
      </c>
      <c r="BU1241">
        <v>1</v>
      </c>
      <c r="BV1241">
        <v>0</v>
      </c>
      <c r="BW1241">
        <v>0</v>
      </c>
      <c r="BX1241">
        <v>0</v>
      </c>
      <c r="BY1241">
        <v>0</v>
      </c>
      <c r="BZ1241">
        <v>0</v>
      </c>
      <c r="CA1241">
        <v>0</v>
      </c>
      <c r="CB1241">
        <v>0</v>
      </c>
      <c r="CC1241">
        <v>1</v>
      </c>
      <c r="CD1241">
        <v>0</v>
      </c>
      <c r="CE1241">
        <v>0</v>
      </c>
      <c r="CF1241">
        <v>0</v>
      </c>
      <c r="CG1241">
        <v>0</v>
      </c>
      <c r="CH1241">
        <v>0</v>
      </c>
      <c r="CI1241">
        <v>1</v>
      </c>
      <c r="CJ1241">
        <v>0</v>
      </c>
      <c r="CK1241">
        <v>0</v>
      </c>
      <c r="CL1241">
        <v>0</v>
      </c>
      <c r="CM1241">
        <v>0</v>
      </c>
      <c r="CN1241">
        <v>0</v>
      </c>
      <c r="CO1241">
        <v>0</v>
      </c>
      <c r="CP1241">
        <v>0</v>
      </c>
      <c r="CQ1241">
        <v>0</v>
      </c>
    </row>
    <row r="1242" spans="1:95" hidden="1">
      <c r="A1242" t="s">
        <v>9295</v>
      </c>
      <c r="B1242" t="s">
        <v>904</v>
      </c>
      <c r="C1242" t="s">
        <v>905</v>
      </c>
      <c r="D1242" t="s">
        <v>905</v>
      </c>
      <c r="E1242" t="s">
        <v>146</v>
      </c>
      <c r="F1242" t="s">
        <v>9296</v>
      </c>
      <c r="G1242">
        <v>150</v>
      </c>
      <c r="H1242">
        <v>4.5</v>
      </c>
      <c r="I1242">
        <f t="shared" si="19"/>
        <v>675</v>
      </c>
      <c r="J1242">
        <v>-32.884453999999998</v>
      </c>
      <c r="K1242">
        <v>151.72999999999999</v>
      </c>
      <c r="M1242" t="s">
        <v>9297</v>
      </c>
      <c r="N1242" t="s">
        <v>9298</v>
      </c>
      <c r="O1242" t="s">
        <v>9299</v>
      </c>
      <c r="P1242" t="s">
        <v>1072</v>
      </c>
      <c r="Q1242">
        <v>2304</v>
      </c>
      <c r="R1242" t="s">
        <v>636</v>
      </c>
      <c r="S1242" t="s">
        <v>9300</v>
      </c>
      <c r="T1242" t="s">
        <v>4875</v>
      </c>
      <c r="U1242" t="s">
        <v>4875</v>
      </c>
      <c r="X1242" t="s">
        <v>1007</v>
      </c>
      <c r="AA1242" t="s">
        <v>164</v>
      </c>
      <c r="AC1242" t="s">
        <v>124</v>
      </c>
      <c r="AD1242" t="s">
        <v>9301</v>
      </c>
      <c r="AE1242">
        <v>0</v>
      </c>
      <c r="AJ1242" t="s">
        <v>9301</v>
      </c>
      <c r="AQ1242">
        <v>0</v>
      </c>
      <c r="AR1242" t="s">
        <v>9302</v>
      </c>
      <c r="AS1242">
        <v>0</v>
      </c>
      <c r="AT1242">
        <v>0</v>
      </c>
      <c r="AU1242" t="s">
        <v>705</v>
      </c>
      <c r="AW1242">
        <v>0</v>
      </c>
      <c r="AZ1242">
        <v>0</v>
      </c>
      <c r="BC1242">
        <v>0</v>
      </c>
      <c r="BD1242" t="s">
        <v>9301</v>
      </c>
      <c r="BO1242">
        <v>0</v>
      </c>
      <c r="BP1242">
        <v>1</v>
      </c>
      <c r="BQ1242">
        <v>0</v>
      </c>
      <c r="BR1242">
        <v>0</v>
      </c>
      <c r="BS1242">
        <v>1</v>
      </c>
      <c r="BT1242">
        <v>1</v>
      </c>
      <c r="BU1242">
        <v>1</v>
      </c>
      <c r="BV1242">
        <v>0</v>
      </c>
      <c r="BW1242">
        <v>0</v>
      </c>
      <c r="BX1242">
        <v>0</v>
      </c>
      <c r="BY1242">
        <v>0</v>
      </c>
      <c r="BZ1242">
        <v>1</v>
      </c>
      <c r="CA1242">
        <v>0</v>
      </c>
      <c r="CB1242">
        <v>1</v>
      </c>
      <c r="CC1242">
        <v>0</v>
      </c>
      <c r="CD1242">
        <v>1</v>
      </c>
      <c r="CE1242">
        <v>1</v>
      </c>
      <c r="CF1242">
        <v>1</v>
      </c>
      <c r="CG1242">
        <v>0</v>
      </c>
      <c r="CH1242">
        <v>1</v>
      </c>
      <c r="CI1242">
        <v>0</v>
      </c>
      <c r="CJ1242">
        <v>0</v>
      </c>
      <c r="CK1242">
        <v>0</v>
      </c>
      <c r="CL1242">
        <v>0</v>
      </c>
      <c r="CM1242">
        <v>0</v>
      </c>
      <c r="CN1242">
        <v>0</v>
      </c>
      <c r="CO1242">
        <v>0</v>
      </c>
      <c r="CP1242">
        <v>0</v>
      </c>
      <c r="CQ1242">
        <v>1</v>
      </c>
    </row>
    <row r="1243" spans="1:95" hidden="1">
      <c r="A1243" t="s">
        <v>9303</v>
      </c>
      <c r="B1243" t="s">
        <v>999</v>
      </c>
      <c r="C1243" t="s">
        <v>9304</v>
      </c>
      <c r="D1243" t="s">
        <v>9304</v>
      </c>
      <c r="E1243" t="s">
        <v>146</v>
      </c>
      <c r="F1243" t="s">
        <v>9305</v>
      </c>
      <c r="G1243">
        <v>100</v>
      </c>
      <c r="H1243">
        <v>10</v>
      </c>
      <c r="I1243">
        <f t="shared" si="19"/>
        <v>1000</v>
      </c>
      <c r="J1243">
        <v>24</v>
      </c>
      <c r="K1243">
        <v>0</v>
      </c>
      <c r="M1243" t="s">
        <v>3992</v>
      </c>
      <c r="N1243" t="s">
        <v>9306</v>
      </c>
      <c r="O1243" t="s">
        <v>6630</v>
      </c>
      <c r="P1243" t="s">
        <v>6630</v>
      </c>
      <c r="R1243" t="s">
        <v>6631</v>
      </c>
      <c r="S1243" t="s">
        <v>9307</v>
      </c>
      <c r="U1243" t="s">
        <v>5318</v>
      </c>
      <c r="V1243" t="s">
        <v>8979</v>
      </c>
      <c r="X1243" t="s">
        <v>1007</v>
      </c>
      <c r="AC1243" t="s">
        <v>95</v>
      </c>
      <c r="AD1243" t="s">
        <v>9308</v>
      </c>
      <c r="AE1243">
        <v>0</v>
      </c>
      <c r="AH1243" t="s">
        <v>9308</v>
      </c>
      <c r="AJ1243" t="s">
        <v>9308</v>
      </c>
      <c r="AL1243" t="s">
        <v>9308</v>
      </c>
      <c r="AM1243" t="s">
        <v>9308</v>
      </c>
      <c r="AQ1243">
        <v>0</v>
      </c>
      <c r="AR1243" t="s">
        <v>9309</v>
      </c>
      <c r="AS1243">
        <v>0</v>
      </c>
      <c r="AT1243">
        <v>0</v>
      </c>
      <c r="AU1243" t="s">
        <v>705</v>
      </c>
      <c r="AV1243" t="s">
        <v>9310</v>
      </c>
      <c r="AW1243">
        <v>0</v>
      </c>
      <c r="AX1243" t="s">
        <v>9311</v>
      </c>
      <c r="AY1243" t="s">
        <v>9312</v>
      </c>
      <c r="AZ1243">
        <v>0</v>
      </c>
      <c r="BC1243">
        <v>0</v>
      </c>
      <c r="BD1243" t="s">
        <v>9313</v>
      </c>
      <c r="BE1243" t="s">
        <v>9314</v>
      </c>
      <c r="BF1243" t="s">
        <v>9315</v>
      </c>
      <c r="BO1243">
        <v>0</v>
      </c>
      <c r="BP1243">
        <v>0</v>
      </c>
      <c r="BQ1243">
        <v>0</v>
      </c>
      <c r="BR1243">
        <v>0</v>
      </c>
      <c r="BS1243">
        <v>0</v>
      </c>
      <c r="BT1243">
        <v>0</v>
      </c>
      <c r="BU1243">
        <v>0</v>
      </c>
      <c r="BV1243">
        <v>0</v>
      </c>
      <c r="BW1243">
        <v>0</v>
      </c>
      <c r="BX1243">
        <v>0</v>
      </c>
      <c r="BY1243">
        <v>0</v>
      </c>
      <c r="BZ1243">
        <v>0</v>
      </c>
      <c r="CA1243">
        <v>0</v>
      </c>
      <c r="CB1243">
        <v>0</v>
      </c>
      <c r="CC1243">
        <v>0</v>
      </c>
      <c r="CD1243">
        <v>0</v>
      </c>
      <c r="CE1243">
        <v>1</v>
      </c>
      <c r="CF1243">
        <v>0</v>
      </c>
      <c r="CG1243">
        <v>1</v>
      </c>
      <c r="CH1243">
        <v>1</v>
      </c>
      <c r="CI1243">
        <v>0</v>
      </c>
      <c r="CJ1243">
        <v>0</v>
      </c>
      <c r="CK1243">
        <v>0</v>
      </c>
      <c r="CL1243">
        <v>0</v>
      </c>
      <c r="CM1243">
        <v>0</v>
      </c>
      <c r="CN1243">
        <v>0</v>
      </c>
      <c r="CO1243">
        <v>0</v>
      </c>
      <c r="CP1243">
        <v>0</v>
      </c>
      <c r="CQ1243">
        <v>0</v>
      </c>
    </row>
    <row r="1244" spans="1:95" hidden="1">
      <c r="A1244" t="s">
        <v>9316</v>
      </c>
      <c r="B1244" t="s">
        <v>904</v>
      </c>
      <c r="C1244" t="s">
        <v>4054</v>
      </c>
      <c r="D1244" t="s">
        <v>4055</v>
      </c>
      <c r="E1244" t="s">
        <v>13</v>
      </c>
      <c r="F1244" t="s">
        <v>9317</v>
      </c>
      <c r="G1244">
        <v>4400</v>
      </c>
      <c r="H1244">
        <v>48</v>
      </c>
      <c r="I1244">
        <f t="shared" si="19"/>
        <v>211200</v>
      </c>
      <c r="J1244">
        <v>-6.2087633999999996</v>
      </c>
      <c r="K1244">
        <v>106.85</v>
      </c>
      <c r="M1244" t="s">
        <v>9318</v>
      </c>
      <c r="N1244" t="s">
        <v>9319</v>
      </c>
      <c r="O1244" t="s">
        <v>9320</v>
      </c>
      <c r="P1244" t="s">
        <v>9320</v>
      </c>
      <c r="R1244" t="s">
        <v>3329</v>
      </c>
      <c r="S1244" t="s">
        <v>9321</v>
      </c>
      <c r="T1244" t="s">
        <v>9322</v>
      </c>
      <c r="X1244" t="s">
        <v>1007</v>
      </c>
      <c r="Y1244" t="s">
        <v>9323</v>
      </c>
      <c r="Z1244" t="s">
        <v>92</v>
      </c>
      <c r="AC1244" t="s">
        <v>95</v>
      </c>
      <c r="AD1244" t="s">
        <v>9158</v>
      </c>
      <c r="AE1244">
        <v>0</v>
      </c>
      <c r="AF1244" t="s">
        <v>9324</v>
      </c>
      <c r="AH1244" t="s">
        <v>9158</v>
      </c>
      <c r="AM1244" t="s">
        <v>9325</v>
      </c>
      <c r="AQ1244">
        <v>0</v>
      </c>
      <c r="AS1244">
        <v>0</v>
      </c>
      <c r="AT1244">
        <v>0</v>
      </c>
      <c r="AU1244" t="s">
        <v>187</v>
      </c>
      <c r="AW1244">
        <v>0</v>
      </c>
      <c r="AZ1244">
        <v>0</v>
      </c>
      <c r="BC1244">
        <v>0</v>
      </c>
      <c r="BO1244">
        <v>0</v>
      </c>
      <c r="BP1244">
        <v>0</v>
      </c>
      <c r="BQ1244">
        <v>0</v>
      </c>
      <c r="BR1244">
        <v>0</v>
      </c>
      <c r="BS1244">
        <v>0</v>
      </c>
      <c r="BT1244">
        <v>0</v>
      </c>
      <c r="BU1244">
        <v>1</v>
      </c>
      <c r="BV1244">
        <v>0</v>
      </c>
      <c r="BW1244">
        <v>0</v>
      </c>
      <c r="BX1244">
        <v>0</v>
      </c>
      <c r="BY1244">
        <v>0</v>
      </c>
      <c r="BZ1244">
        <v>0</v>
      </c>
      <c r="CA1244">
        <v>0</v>
      </c>
      <c r="CB1244">
        <v>0</v>
      </c>
      <c r="CC1244">
        <v>1</v>
      </c>
      <c r="CD1244">
        <v>0</v>
      </c>
      <c r="CE1244">
        <v>1</v>
      </c>
      <c r="CF1244">
        <v>0</v>
      </c>
      <c r="CG1244">
        <v>1</v>
      </c>
      <c r="CH1244">
        <v>1</v>
      </c>
      <c r="CI1244">
        <v>0</v>
      </c>
      <c r="CJ1244">
        <v>0</v>
      </c>
      <c r="CK1244">
        <v>0</v>
      </c>
      <c r="CL1244">
        <v>0</v>
      </c>
      <c r="CM1244">
        <v>0</v>
      </c>
      <c r="CN1244">
        <v>0</v>
      </c>
      <c r="CO1244">
        <v>0</v>
      </c>
      <c r="CP1244">
        <v>0</v>
      </c>
      <c r="CQ1244">
        <v>0</v>
      </c>
    </row>
    <row r="1245" spans="1:95" hidden="1">
      <c r="A1245" t="s">
        <v>9326</v>
      </c>
      <c r="B1245" t="s">
        <v>904</v>
      </c>
      <c r="C1245" t="s">
        <v>826</v>
      </c>
      <c r="D1245" t="s">
        <v>826</v>
      </c>
      <c r="E1245" t="s">
        <v>146</v>
      </c>
      <c r="F1245" t="s">
        <v>9327</v>
      </c>
      <c r="G1245">
        <v>30</v>
      </c>
      <c r="H1245">
        <v>1</v>
      </c>
      <c r="I1245">
        <f t="shared" si="19"/>
        <v>30</v>
      </c>
      <c r="J1245">
        <v>37</v>
      </c>
      <c r="K1245">
        <v>0</v>
      </c>
      <c r="M1245" t="s">
        <v>3865</v>
      </c>
      <c r="N1245" t="s">
        <v>9328</v>
      </c>
      <c r="O1245" t="s">
        <v>6430</v>
      </c>
      <c r="P1245" t="s">
        <v>214</v>
      </c>
      <c r="Q1245">
        <v>95054</v>
      </c>
      <c r="R1245" t="s">
        <v>107</v>
      </c>
      <c r="S1245" t="s">
        <v>9329</v>
      </c>
      <c r="U1245" t="s">
        <v>4371</v>
      </c>
      <c r="V1245" t="s">
        <v>4875</v>
      </c>
      <c r="X1245" t="s">
        <v>218</v>
      </c>
      <c r="Y1245" t="s">
        <v>6433</v>
      </c>
      <c r="Z1245" t="s">
        <v>599</v>
      </c>
      <c r="AA1245" t="s">
        <v>164</v>
      </c>
      <c r="AC1245" t="s">
        <v>95</v>
      </c>
      <c r="AD1245" t="s">
        <v>1291</v>
      </c>
      <c r="AE1245">
        <v>0</v>
      </c>
      <c r="AJ1245" t="s">
        <v>1291</v>
      </c>
      <c r="AL1245" t="s">
        <v>1291</v>
      </c>
      <c r="AQ1245">
        <v>10</v>
      </c>
      <c r="AR1245" t="s">
        <v>1007</v>
      </c>
      <c r="AS1245">
        <v>0</v>
      </c>
      <c r="AT1245">
        <v>0</v>
      </c>
      <c r="AW1245">
        <v>0</v>
      </c>
      <c r="AZ1245">
        <v>0</v>
      </c>
      <c r="BC1245">
        <v>0</v>
      </c>
      <c r="BO1245">
        <v>0</v>
      </c>
      <c r="BP1245">
        <v>0</v>
      </c>
      <c r="BQ1245">
        <v>0</v>
      </c>
      <c r="BR1245">
        <v>0</v>
      </c>
      <c r="BS1245">
        <v>1</v>
      </c>
      <c r="BT1245">
        <v>0</v>
      </c>
      <c r="BU1245">
        <v>1</v>
      </c>
      <c r="BV1245">
        <v>0</v>
      </c>
      <c r="BW1245">
        <v>0</v>
      </c>
      <c r="BX1245">
        <v>0</v>
      </c>
      <c r="BY1245">
        <v>0</v>
      </c>
      <c r="BZ1245">
        <v>0</v>
      </c>
      <c r="CA1245">
        <v>0</v>
      </c>
      <c r="CB1245">
        <v>0</v>
      </c>
      <c r="CC1245">
        <v>0</v>
      </c>
      <c r="CD1245">
        <v>0</v>
      </c>
      <c r="CE1245">
        <v>0</v>
      </c>
      <c r="CF1245">
        <v>0</v>
      </c>
      <c r="CG1245">
        <v>0</v>
      </c>
      <c r="CH1245">
        <v>0</v>
      </c>
      <c r="CI1245">
        <v>0</v>
      </c>
      <c r="CJ1245">
        <v>0</v>
      </c>
      <c r="CK1245">
        <v>0</v>
      </c>
      <c r="CL1245">
        <v>0</v>
      </c>
      <c r="CM1245">
        <v>0</v>
      </c>
      <c r="CN1245">
        <v>0</v>
      </c>
      <c r="CO1245">
        <v>0</v>
      </c>
      <c r="CP1245">
        <v>0</v>
      </c>
      <c r="CQ1245">
        <v>0</v>
      </c>
    </row>
    <row r="1246" spans="1:95" hidden="1">
      <c r="A1246" t="s">
        <v>9330</v>
      </c>
      <c r="B1246" t="s">
        <v>904</v>
      </c>
      <c r="C1246" t="s">
        <v>826</v>
      </c>
      <c r="D1246" t="s">
        <v>826</v>
      </c>
      <c r="E1246" t="s">
        <v>146</v>
      </c>
      <c r="F1246" t="s">
        <v>9331</v>
      </c>
      <c r="G1246">
        <v>27</v>
      </c>
      <c r="H1246">
        <v>3.5</v>
      </c>
      <c r="I1246">
        <f t="shared" si="19"/>
        <v>94.5</v>
      </c>
      <c r="J1246">
        <v>41</v>
      </c>
      <c r="K1246">
        <v>0</v>
      </c>
      <c r="M1246" t="s">
        <v>3865</v>
      </c>
      <c r="N1246" t="s">
        <v>9332</v>
      </c>
      <c r="O1246" t="s">
        <v>817</v>
      </c>
      <c r="P1246" t="s">
        <v>817</v>
      </c>
      <c r="Q1246">
        <v>10036</v>
      </c>
      <c r="R1246" t="s">
        <v>107</v>
      </c>
      <c r="S1246" t="s">
        <v>9333</v>
      </c>
      <c r="U1246" t="s">
        <v>9334</v>
      </c>
      <c r="X1246" t="s">
        <v>819</v>
      </c>
      <c r="Y1246" t="s">
        <v>9335</v>
      </c>
      <c r="Z1246" t="s">
        <v>92</v>
      </c>
      <c r="AA1246" t="s">
        <v>164</v>
      </c>
      <c r="AC1246" t="s">
        <v>95</v>
      </c>
      <c r="AD1246" t="s">
        <v>1291</v>
      </c>
      <c r="AE1246">
        <v>0</v>
      </c>
      <c r="AJ1246" t="s">
        <v>1291</v>
      </c>
      <c r="AL1246" t="s">
        <v>1291</v>
      </c>
      <c r="AQ1246">
        <v>10</v>
      </c>
      <c r="AR1246" t="s">
        <v>1007</v>
      </c>
      <c r="AS1246">
        <v>0</v>
      </c>
      <c r="AT1246">
        <v>0</v>
      </c>
      <c r="AW1246">
        <v>0</v>
      </c>
      <c r="AZ1246">
        <v>0</v>
      </c>
      <c r="BC1246">
        <v>0</v>
      </c>
      <c r="BO1246">
        <v>0</v>
      </c>
      <c r="BP1246">
        <v>0</v>
      </c>
      <c r="BQ1246">
        <v>0</v>
      </c>
      <c r="BR1246">
        <v>0</v>
      </c>
      <c r="BS1246">
        <v>1</v>
      </c>
      <c r="BT1246">
        <v>0</v>
      </c>
      <c r="BU1246">
        <v>1</v>
      </c>
      <c r="BV1246">
        <v>0</v>
      </c>
      <c r="BW1246">
        <v>0</v>
      </c>
      <c r="BX1246">
        <v>0</v>
      </c>
      <c r="BY1246">
        <v>0</v>
      </c>
      <c r="BZ1246">
        <v>0</v>
      </c>
      <c r="CA1246">
        <v>0</v>
      </c>
      <c r="CB1246">
        <v>0</v>
      </c>
      <c r="CC1246">
        <v>0</v>
      </c>
      <c r="CD1246">
        <v>0</v>
      </c>
      <c r="CE1246">
        <v>0</v>
      </c>
      <c r="CF1246">
        <v>0</v>
      </c>
      <c r="CG1246">
        <v>0</v>
      </c>
      <c r="CH1246">
        <v>0</v>
      </c>
      <c r="CI1246">
        <v>0</v>
      </c>
      <c r="CJ1246">
        <v>0</v>
      </c>
      <c r="CK1246">
        <v>0</v>
      </c>
      <c r="CL1246">
        <v>0</v>
      </c>
      <c r="CM1246">
        <v>0</v>
      </c>
      <c r="CN1246">
        <v>0</v>
      </c>
      <c r="CO1246">
        <v>0</v>
      </c>
      <c r="CP1246">
        <v>0</v>
      </c>
      <c r="CQ1246">
        <v>0</v>
      </c>
    </row>
    <row r="1247" spans="1:95" hidden="1">
      <c r="A1247" t="s">
        <v>9336</v>
      </c>
      <c r="B1247" t="s">
        <v>904</v>
      </c>
      <c r="C1247" t="s">
        <v>826</v>
      </c>
      <c r="D1247" t="s">
        <v>826</v>
      </c>
      <c r="E1247" t="s">
        <v>146</v>
      </c>
      <c r="F1247" t="s">
        <v>9331</v>
      </c>
      <c r="G1247">
        <v>27</v>
      </c>
      <c r="H1247">
        <v>3.5</v>
      </c>
      <c r="I1247">
        <f t="shared" si="19"/>
        <v>94.5</v>
      </c>
      <c r="J1247">
        <v>41</v>
      </c>
      <c r="K1247">
        <v>0</v>
      </c>
      <c r="M1247" t="s">
        <v>3865</v>
      </c>
      <c r="N1247" t="s">
        <v>9332</v>
      </c>
      <c r="O1247" t="s">
        <v>817</v>
      </c>
      <c r="P1247" t="s">
        <v>817</v>
      </c>
      <c r="Q1247">
        <v>10036</v>
      </c>
      <c r="R1247" t="s">
        <v>107</v>
      </c>
      <c r="S1247" t="s">
        <v>9333</v>
      </c>
      <c r="U1247" t="s">
        <v>9334</v>
      </c>
      <c r="X1247" t="s">
        <v>819</v>
      </c>
      <c r="Y1247" t="s">
        <v>9335</v>
      </c>
      <c r="Z1247" t="s">
        <v>92</v>
      </c>
      <c r="AA1247" t="s">
        <v>164</v>
      </c>
      <c r="AC1247" t="s">
        <v>95</v>
      </c>
      <c r="AD1247" t="s">
        <v>1291</v>
      </c>
      <c r="AE1247">
        <v>0</v>
      </c>
      <c r="AJ1247" t="s">
        <v>1291</v>
      </c>
      <c r="AL1247" t="s">
        <v>1291</v>
      </c>
      <c r="AQ1247">
        <v>10</v>
      </c>
      <c r="AR1247" t="s">
        <v>1007</v>
      </c>
      <c r="AS1247">
        <v>0</v>
      </c>
      <c r="AT1247">
        <v>0</v>
      </c>
      <c r="AW1247">
        <v>0</v>
      </c>
      <c r="AZ1247">
        <v>0</v>
      </c>
      <c r="BC1247">
        <v>0</v>
      </c>
      <c r="BO1247">
        <v>0</v>
      </c>
      <c r="BP1247">
        <v>0</v>
      </c>
      <c r="BQ1247">
        <v>0</v>
      </c>
      <c r="BR1247">
        <v>0</v>
      </c>
      <c r="BS1247">
        <v>1</v>
      </c>
      <c r="BT1247">
        <v>0</v>
      </c>
      <c r="BU1247">
        <v>1</v>
      </c>
      <c r="BV1247">
        <v>0</v>
      </c>
      <c r="BW1247">
        <v>0</v>
      </c>
      <c r="BX1247">
        <v>0</v>
      </c>
      <c r="BY1247">
        <v>0</v>
      </c>
      <c r="BZ1247">
        <v>0</v>
      </c>
      <c r="CA1247">
        <v>0</v>
      </c>
      <c r="CB1247">
        <v>0</v>
      </c>
      <c r="CC1247">
        <v>0</v>
      </c>
      <c r="CD1247">
        <v>0</v>
      </c>
      <c r="CE1247">
        <v>0</v>
      </c>
      <c r="CF1247">
        <v>0</v>
      </c>
      <c r="CG1247">
        <v>0</v>
      </c>
      <c r="CH1247">
        <v>0</v>
      </c>
      <c r="CI1247">
        <v>0</v>
      </c>
      <c r="CJ1247">
        <v>0</v>
      </c>
      <c r="CK1247">
        <v>0</v>
      </c>
      <c r="CL1247">
        <v>0</v>
      </c>
      <c r="CM1247">
        <v>0</v>
      </c>
      <c r="CN1247">
        <v>0</v>
      </c>
      <c r="CO1247">
        <v>0</v>
      </c>
      <c r="CP1247">
        <v>0</v>
      </c>
      <c r="CQ1247">
        <v>0</v>
      </c>
    </row>
    <row r="1248" spans="1:95" hidden="1">
      <c r="A1248" t="s">
        <v>9337</v>
      </c>
      <c r="B1248" t="s">
        <v>904</v>
      </c>
      <c r="C1248" t="s">
        <v>826</v>
      </c>
      <c r="D1248" t="s">
        <v>826</v>
      </c>
      <c r="E1248" t="s">
        <v>146</v>
      </c>
      <c r="F1248" t="s">
        <v>9331</v>
      </c>
      <c r="G1248">
        <v>27</v>
      </c>
      <c r="H1248">
        <v>3.5</v>
      </c>
      <c r="I1248">
        <f t="shared" si="19"/>
        <v>94.5</v>
      </c>
      <c r="J1248">
        <v>41</v>
      </c>
      <c r="K1248">
        <v>0</v>
      </c>
      <c r="M1248" t="s">
        <v>3865</v>
      </c>
      <c r="N1248" t="s">
        <v>9332</v>
      </c>
      <c r="O1248" t="s">
        <v>817</v>
      </c>
      <c r="P1248" t="s">
        <v>817</v>
      </c>
      <c r="Q1248">
        <v>10036</v>
      </c>
      <c r="R1248" t="s">
        <v>107</v>
      </c>
      <c r="S1248" t="s">
        <v>9333</v>
      </c>
      <c r="U1248" t="s">
        <v>9334</v>
      </c>
      <c r="X1248" t="s">
        <v>819</v>
      </c>
      <c r="Y1248" t="s">
        <v>9335</v>
      </c>
      <c r="Z1248" t="s">
        <v>92</v>
      </c>
      <c r="AA1248" t="s">
        <v>164</v>
      </c>
      <c r="AC1248" t="s">
        <v>95</v>
      </c>
      <c r="AD1248" t="s">
        <v>1291</v>
      </c>
      <c r="AE1248">
        <v>0</v>
      </c>
      <c r="AJ1248" t="s">
        <v>1291</v>
      </c>
      <c r="AL1248" t="s">
        <v>1291</v>
      </c>
      <c r="AQ1248">
        <v>10</v>
      </c>
      <c r="AR1248" t="s">
        <v>1007</v>
      </c>
      <c r="AS1248">
        <v>0</v>
      </c>
      <c r="AT1248">
        <v>0</v>
      </c>
      <c r="AW1248">
        <v>0</v>
      </c>
      <c r="AZ1248">
        <v>0</v>
      </c>
      <c r="BC1248">
        <v>0</v>
      </c>
      <c r="BO1248">
        <v>0</v>
      </c>
      <c r="BP1248">
        <v>0</v>
      </c>
      <c r="BQ1248">
        <v>0</v>
      </c>
      <c r="BR1248">
        <v>0</v>
      </c>
      <c r="BS1248">
        <v>1</v>
      </c>
      <c r="BT1248">
        <v>0</v>
      </c>
      <c r="BU1248">
        <v>1</v>
      </c>
      <c r="BV1248">
        <v>0</v>
      </c>
      <c r="BW1248">
        <v>0</v>
      </c>
      <c r="BX1248">
        <v>0</v>
      </c>
      <c r="BY1248">
        <v>0</v>
      </c>
      <c r="BZ1248">
        <v>0</v>
      </c>
      <c r="CA1248">
        <v>0</v>
      </c>
      <c r="CB1248">
        <v>0</v>
      </c>
      <c r="CC1248">
        <v>0</v>
      </c>
      <c r="CD1248">
        <v>0</v>
      </c>
      <c r="CE1248">
        <v>0</v>
      </c>
      <c r="CF1248">
        <v>0</v>
      </c>
      <c r="CG1248">
        <v>0</v>
      </c>
      <c r="CH1248">
        <v>0</v>
      </c>
      <c r="CI1248">
        <v>0</v>
      </c>
      <c r="CJ1248">
        <v>0</v>
      </c>
      <c r="CK1248">
        <v>0</v>
      </c>
      <c r="CL1248">
        <v>0</v>
      </c>
      <c r="CM1248">
        <v>0</v>
      </c>
      <c r="CN1248">
        <v>0</v>
      </c>
      <c r="CO1248">
        <v>0</v>
      </c>
      <c r="CP1248">
        <v>0</v>
      </c>
      <c r="CQ1248">
        <v>0</v>
      </c>
    </row>
    <row r="1249" spans="1:95" hidden="1">
      <c r="A1249" t="s">
        <v>9338</v>
      </c>
      <c r="B1249" t="s">
        <v>904</v>
      </c>
      <c r="C1249" t="s">
        <v>904</v>
      </c>
      <c r="D1249" t="s">
        <v>9339</v>
      </c>
      <c r="E1249" t="s">
        <v>13</v>
      </c>
      <c r="F1249" t="s">
        <v>9340</v>
      </c>
      <c r="G1249">
        <v>100</v>
      </c>
      <c r="H1249">
        <v>0</v>
      </c>
      <c r="I1249">
        <f t="shared" si="19"/>
        <v>0</v>
      </c>
      <c r="J1249">
        <v>40.712783700000003</v>
      </c>
      <c r="K1249">
        <v>-74.010000000000005</v>
      </c>
      <c r="M1249" t="s">
        <v>1920</v>
      </c>
      <c r="O1249" t="s">
        <v>5683</v>
      </c>
      <c r="P1249" t="s">
        <v>817</v>
      </c>
      <c r="R1249" t="s">
        <v>107</v>
      </c>
      <c r="S1249" t="s">
        <v>9341</v>
      </c>
      <c r="T1249" t="s">
        <v>9342</v>
      </c>
      <c r="X1249" t="s">
        <v>819</v>
      </c>
      <c r="Y1249" t="s">
        <v>5357</v>
      </c>
      <c r="Z1249" t="s">
        <v>92</v>
      </c>
      <c r="AC1249" t="s">
        <v>112</v>
      </c>
      <c r="AD1249" t="s">
        <v>5357</v>
      </c>
      <c r="AE1249">
        <v>0</v>
      </c>
      <c r="AH1249" t="s">
        <v>9343</v>
      </c>
      <c r="AQ1249">
        <v>0</v>
      </c>
      <c r="AR1249" t="s">
        <v>1007</v>
      </c>
      <c r="AS1249">
        <v>0</v>
      </c>
      <c r="AT1249">
        <v>0</v>
      </c>
      <c r="AW1249">
        <v>0</v>
      </c>
      <c r="AZ1249">
        <v>0</v>
      </c>
      <c r="BC1249">
        <v>0</v>
      </c>
      <c r="BO1249">
        <v>0</v>
      </c>
      <c r="BP1249">
        <v>0</v>
      </c>
      <c r="BQ1249">
        <v>0</v>
      </c>
      <c r="BR1249">
        <v>0</v>
      </c>
      <c r="BS1249">
        <v>0</v>
      </c>
      <c r="BT1249">
        <v>0</v>
      </c>
      <c r="BU1249">
        <v>0</v>
      </c>
      <c r="BV1249">
        <v>0</v>
      </c>
      <c r="BW1249">
        <v>0</v>
      </c>
      <c r="BX1249">
        <v>0</v>
      </c>
      <c r="BY1249">
        <v>0</v>
      </c>
      <c r="BZ1249">
        <v>0</v>
      </c>
      <c r="CA1249">
        <v>0</v>
      </c>
      <c r="CB1249">
        <v>0</v>
      </c>
      <c r="CC1249">
        <v>0</v>
      </c>
      <c r="CD1249">
        <v>0</v>
      </c>
      <c r="CE1249">
        <v>1</v>
      </c>
      <c r="CF1249">
        <v>0</v>
      </c>
      <c r="CG1249">
        <v>1</v>
      </c>
      <c r="CH1249">
        <v>0</v>
      </c>
      <c r="CI1249">
        <v>0</v>
      </c>
      <c r="CJ1249">
        <v>0</v>
      </c>
      <c r="CK1249">
        <v>0</v>
      </c>
      <c r="CL1249">
        <v>0</v>
      </c>
      <c r="CM1249">
        <v>0</v>
      </c>
      <c r="CN1249">
        <v>0</v>
      </c>
      <c r="CO1249">
        <v>0</v>
      </c>
      <c r="CP1249">
        <v>0</v>
      </c>
      <c r="CQ1249">
        <v>0</v>
      </c>
    </row>
    <row r="1250" spans="1:95" hidden="1">
      <c r="A1250" t="s">
        <v>9344</v>
      </c>
      <c r="B1250" t="s">
        <v>999</v>
      </c>
      <c r="C1250" t="s">
        <v>1000</v>
      </c>
      <c r="D1250" t="s">
        <v>1000</v>
      </c>
      <c r="E1250" t="s">
        <v>190</v>
      </c>
      <c r="F1250" t="s">
        <v>9345</v>
      </c>
      <c r="G1250">
        <v>25600</v>
      </c>
      <c r="H1250">
        <v>6</v>
      </c>
      <c r="I1250">
        <f t="shared" si="19"/>
        <v>153600</v>
      </c>
      <c r="J1250">
        <v>34.052234200000001</v>
      </c>
      <c r="K1250">
        <v>-118.24</v>
      </c>
      <c r="M1250" t="s">
        <v>9346</v>
      </c>
      <c r="O1250" t="s">
        <v>574</v>
      </c>
      <c r="P1250" t="s">
        <v>214</v>
      </c>
      <c r="R1250" t="s">
        <v>107</v>
      </c>
      <c r="S1250" t="s">
        <v>9347</v>
      </c>
      <c r="T1250" t="s">
        <v>4028</v>
      </c>
      <c r="X1250" t="s">
        <v>218</v>
      </c>
      <c r="Y1250" t="s">
        <v>322</v>
      </c>
      <c r="Z1250" t="s">
        <v>92</v>
      </c>
      <c r="AC1250" t="s">
        <v>95</v>
      </c>
      <c r="AD1250" t="s">
        <v>1010</v>
      </c>
      <c r="AE1250">
        <v>0</v>
      </c>
      <c r="AQ1250">
        <v>20</v>
      </c>
      <c r="AS1250">
        <v>0</v>
      </c>
      <c r="AT1250">
        <v>0</v>
      </c>
      <c r="AW1250">
        <v>0</v>
      </c>
      <c r="AZ1250">
        <v>0</v>
      </c>
      <c r="BC1250">
        <v>0</v>
      </c>
      <c r="BO1250">
        <v>0</v>
      </c>
      <c r="BP1250">
        <v>0</v>
      </c>
      <c r="BQ1250">
        <v>0</v>
      </c>
      <c r="BR1250">
        <v>0</v>
      </c>
      <c r="BS1250">
        <v>1</v>
      </c>
      <c r="BT1250">
        <v>0</v>
      </c>
      <c r="BU1250">
        <v>1</v>
      </c>
      <c r="BV1250">
        <v>0</v>
      </c>
      <c r="BW1250">
        <v>0</v>
      </c>
      <c r="BX1250">
        <v>0</v>
      </c>
      <c r="BY1250">
        <v>0</v>
      </c>
      <c r="BZ1250">
        <v>0</v>
      </c>
      <c r="CA1250">
        <v>0</v>
      </c>
      <c r="CB1250">
        <v>0</v>
      </c>
      <c r="CC1250">
        <v>0</v>
      </c>
      <c r="CD1250">
        <v>0</v>
      </c>
      <c r="CE1250">
        <v>0</v>
      </c>
      <c r="CF1250">
        <v>0</v>
      </c>
      <c r="CG1250">
        <v>0</v>
      </c>
      <c r="CH1250">
        <v>1</v>
      </c>
      <c r="CI1250">
        <v>0</v>
      </c>
      <c r="CJ1250">
        <v>0</v>
      </c>
      <c r="CK1250">
        <v>0</v>
      </c>
      <c r="CL1250">
        <v>0</v>
      </c>
      <c r="CM1250">
        <v>0</v>
      </c>
      <c r="CN1250">
        <v>0</v>
      </c>
      <c r="CO1250">
        <v>0</v>
      </c>
      <c r="CP1250">
        <v>0</v>
      </c>
      <c r="CQ1250">
        <v>0</v>
      </c>
    </row>
    <row r="1251" spans="1:95" hidden="1">
      <c r="A1251" t="s">
        <v>9348</v>
      </c>
      <c r="B1251" t="s">
        <v>904</v>
      </c>
      <c r="C1251" t="s">
        <v>904</v>
      </c>
      <c r="D1251" t="s">
        <v>904</v>
      </c>
      <c r="E1251" t="s">
        <v>190</v>
      </c>
      <c r="F1251" t="s">
        <v>9349</v>
      </c>
      <c r="G1251">
        <v>50000</v>
      </c>
      <c r="H1251">
        <v>0</v>
      </c>
      <c r="I1251">
        <f t="shared" si="19"/>
        <v>0</v>
      </c>
      <c r="J1251">
        <v>34.052234200000001</v>
      </c>
      <c r="K1251">
        <v>-118.24</v>
      </c>
      <c r="M1251" t="s">
        <v>225</v>
      </c>
      <c r="O1251" t="s">
        <v>574</v>
      </c>
      <c r="P1251" t="s">
        <v>214</v>
      </c>
      <c r="R1251" t="s">
        <v>107</v>
      </c>
      <c r="S1251" t="s">
        <v>9350</v>
      </c>
      <c r="T1251" t="s">
        <v>4028</v>
      </c>
      <c r="U1251" t="s">
        <v>9351</v>
      </c>
      <c r="X1251" t="s">
        <v>218</v>
      </c>
      <c r="Y1251" t="s">
        <v>322</v>
      </c>
      <c r="Z1251" t="s">
        <v>92</v>
      </c>
      <c r="AC1251" t="s">
        <v>95</v>
      </c>
      <c r="AD1251" t="s">
        <v>9352</v>
      </c>
      <c r="AE1251">
        <v>0</v>
      </c>
      <c r="AQ1251">
        <v>0</v>
      </c>
      <c r="AS1251">
        <v>0</v>
      </c>
      <c r="AT1251">
        <v>0</v>
      </c>
      <c r="AW1251">
        <v>0</v>
      </c>
      <c r="AZ1251">
        <v>0</v>
      </c>
      <c r="BC1251">
        <v>0</v>
      </c>
      <c r="BO1251">
        <v>0</v>
      </c>
      <c r="BP1251">
        <v>0</v>
      </c>
      <c r="BQ1251">
        <v>0</v>
      </c>
      <c r="BR1251">
        <v>0</v>
      </c>
      <c r="BS1251">
        <v>0</v>
      </c>
      <c r="BT1251">
        <v>0</v>
      </c>
      <c r="BU1251">
        <v>1</v>
      </c>
      <c r="BV1251">
        <v>0</v>
      </c>
      <c r="BW1251">
        <v>0</v>
      </c>
      <c r="BX1251">
        <v>0</v>
      </c>
      <c r="BY1251">
        <v>0</v>
      </c>
      <c r="BZ1251">
        <v>0</v>
      </c>
      <c r="CA1251">
        <v>0</v>
      </c>
      <c r="CB1251">
        <v>0</v>
      </c>
      <c r="CC1251">
        <v>0</v>
      </c>
      <c r="CD1251">
        <v>0</v>
      </c>
      <c r="CE1251">
        <v>0</v>
      </c>
      <c r="CF1251">
        <v>0</v>
      </c>
      <c r="CG1251">
        <v>0</v>
      </c>
      <c r="CH1251">
        <v>0</v>
      </c>
      <c r="CI1251">
        <v>0</v>
      </c>
      <c r="CJ1251">
        <v>0</v>
      </c>
      <c r="CK1251">
        <v>0</v>
      </c>
      <c r="CL1251">
        <v>0</v>
      </c>
      <c r="CM1251">
        <v>0</v>
      </c>
      <c r="CN1251">
        <v>0</v>
      </c>
      <c r="CO1251">
        <v>0</v>
      </c>
      <c r="CP1251">
        <v>0</v>
      </c>
      <c r="CQ1251">
        <v>0</v>
      </c>
    </row>
    <row r="1252" spans="1:95" hidden="1">
      <c r="A1252" t="s">
        <v>9353</v>
      </c>
      <c r="B1252" t="s">
        <v>904</v>
      </c>
      <c r="C1252" t="s">
        <v>904</v>
      </c>
      <c r="D1252" t="s">
        <v>904</v>
      </c>
      <c r="E1252" t="s">
        <v>190</v>
      </c>
      <c r="F1252" t="s">
        <v>9354</v>
      </c>
      <c r="G1252">
        <v>85000</v>
      </c>
      <c r="H1252">
        <v>0</v>
      </c>
      <c r="I1252">
        <f t="shared" si="19"/>
        <v>0</v>
      </c>
      <c r="J1252">
        <v>34.052234200000001</v>
      </c>
      <c r="K1252">
        <v>-118.24</v>
      </c>
      <c r="M1252" t="s">
        <v>9355</v>
      </c>
      <c r="O1252" t="s">
        <v>574</v>
      </c>
      <c r="P1252" t="s">
        <v>214</v>
      </c>
      <c r="R1252" t="s">
        <v>107</v>
      </c>
      <c r="S1252" t="s">
        <v>9356</v>
      </c>
      <c r="T1252" t="s">
        <v>4028</v>
      </c>
      <c r="X1252" t="s">
        <v>218</v>
      </c>
      <c r="Y1252" t="s">
        <v>322</v>
      </c>
      <c r="Z1252" t="s">
        <v>92</v>
      </c>
      <c r="AA1252" t="s">
        <v>164</v>
      </c>
      <c r="AB1252" t="s">
        <v>9357</v>
      </c>
      <c r="AC1252" t="s">
        <v>95</v>
      </c>
      <c r="AD1252" t="s">
        <v>5244</v>
      </c>
      <c r="AE1252">
        <v>0</v>
      </c>
      <c r="AH1252" t="s">
        <v>5244</v>
      </c>
      <c r="AJ1252" t="s">
        <v>5244</v>
      </c>
      <c r="AL1252" t="s">
        <v>5244</v>
      </c>
      <c r="AQ1252">
        <v>0</v>
      </c>
      <c r="AS1252">
        <v>0</v>
      </c>
      <c r="AT1252">
        <v>0</v>
      </c>
      <c r="AW1252">
        <v>0</v>
      </c>
      <c r="AZ1252">
        <v>0</v>
      </c>
      <c r="BC1252">
        <v>0</v>
      </c>
      <c r="BO1252">
        <v>0</v>
      </c>
      <c r="BP1252">
        <v>0</v>
      </c>
      <c r="BQ1252">
        <v>0</v>
      </c>
      <c r="BR1252">
        <v>0</v>
      </c>
      <c r="BS1252">
        <v>1</v>
      </c>
      <c r="BT1252">
        <v>0</v>
      </c>
      <c r="BU1252">
        <v>1</v>
      </c>
      <c r="BV1252">
        <v>1</v>
      </c>
      <c r="BW1252">
        <v>0</v>
      </c>
      <c r="BX1252">
        <v>0</v>
      </c>
      <c r="BY1252">
        <v>0</v>
      </c>
      <c r="BZ1252">
        <v>0</v>
      </c>
      <c r="CA1252">
        <v>1</v>
      </c>
      <c r="CB1252">
        <v>0</v>
      </c>
      <c r="CC1252">
        <v>0</v>
      </c>
      <c r="CD1252">
        <v>0</v>
      </c>
      <c r="CE1252">
        <v>0</v>
      </c>
      <c r="CF1252">
        <v>0</v>
      </c>
      <c r="CG1252">
        <v>0</v>
      </c>
      <c r="CH1252">
        <v>0</v>
      </c>
      <c r="CI1252">
        <v>0</v>
      </c>
      <c r="CJ1252">
        <v>0</v>
      </c>
      <c r="CK1252">
        <v>0</v>
      </c>
      <c r="CL1252">
        <v>0</v>
      </c>
      <c r="CM1252">
        <v>0</v>
      </c>
      <c r="CN1252">
        <v>0</v>
      </c>
      <c r="CO1252">
        <v>0</v>
      </c>
      <c r="CP1252">
        <v>0</v>
      </c>
      <c r="CQ1252">
        <v>0</v>
      </c>
    </row>
    <row r="1253" spans="1:95" hidden="1">
      <c r="A1253" t="s">
        <v>9358</v>
      </c>
      <c r="B1253" t="s">
        <v>904</v>
      </c>
      <c r="C1253" t="s">
        <v>826</v>
      </c>
      <c r="D1253" t="s">
        <v>826</v>
      </c>
      <c r="E1253" t="s">
        <v>13</v>
      </c>
      <c r="F1253" t="s">
        <v>9359</v>
      </c>
      <c r="G1253">
        <v>2000</v>
      </c>
      <c r="H1253">
        <v>1</v>
      </c>
      <c r="I1253">
        <f t="shared" si="19"/>
        <v>2000</v>
      </c>
      <c r="J1253">
        <v>53.551084600000003</v>
      </c>
      <c r="K1253">
        <v>9.99</v>
      </c>
      <c r="M1253" t="s">
        <v>6894</v>
      </c>
      <c r="O1253" t="s">
        <v>5618</v>
      </c>
      <c r="P1253" t="s">
        <v>5618</v>
      </c>
      <c r="R1253" t="s">
        <v>303</v>
      </c>
      <c r="S1253" t="s">
        <v>9360</v>
      </c>
      <c r="T1253" t="s">
        <v>9361</v>
      </c>
      <c r="X1253" t="s">
        <v>1007</v>
      </c>
      <c r="AC1253" t="s">
        <v>112</v>
      </c>
      <c r="AD1253" t="s">
        <v>9362</v>
      </c>
      <c r="AE1253">
        <v>0</v>
      </c>
      <c r="AH1253" t="s">
        <v>9363</v>
      </c>
      <c r="AJ1253" t="s">
        <v>9364</v>
      </c>
      <c r="AQ1253">
        <v>0</v>
      </c>
      <c r="AS1253">
        <v>0</v>
      </c>
      <c r="AT1253">
        <v>0</v>
      </c>
      <c r="AW1253">
        <v>0</v>
      </c>
      <c r="AZ1253">
        <v>0</v>
      </c>
      <c r="BC1253">
        <v>0</v>
      </c>
      <c r="BO1253">
        <v>0</v>
      </c>
      <c r="BP1253">
        <v>0</v>
      </c>
      <c r="BQ1253">
        <v>0</v>
      </c>
      <c r="BR1253">
        <v>0</v>
      </c>
      <c r="BS1253">
        <v>0</v>
      </c>
      <c r="BT1253">
        <v>0</v>
      </c>
      <c r="BU1253">
        <v>0</v>
      </c>
      <c r="BV1253">
        <v>0</v>
      </c>
      <c r="BW1253">
        <v>0</v>
      </c>
      <c r="BX1253">
        <v>0</v>
      </c>
      <c r="BY1253">
        <v>1</v>
      </c>
      <c r="BZ1253">
        <v>1</v>
      </c>
      <c r="CA1253">
        <v>0</v>
      </c>
      <c r="CB1253">
        <v>0</v>
      </c>
      <c r="CC1253">
        <v>0</v>
      </c>
      <c r="CD1253">
        <v>0</v>
      </c>
      <c r="CE1253">
        <v>0</v>
      </c>
      <c r="CF1253">
        <v>0</v>
      </c>
      <c r="CG1253">
        <v>0</v>
      </c>
      <c r="CH1253">
        <v>0</v>
      </c>
      <c r="CI1253">
        <v>0</v>
      </c>
      <c r="CJ1253">
        <v>0</v>
      </c>
      <c r="CK1253">
        <v>0</v>
      </c>
      <c r="CL1253">
        <v>0</v>
      </c>
      <c r="CM1253">
        <v>0</v>
      </c>
      <c r="CN1253">
        <v>0</v>
      </c>
      <c r="CO1253">
        <v>0</v>
      </c>
      <c r="CP1253">
        <v>0</v>
      </c>
      <c r="CQ1253">
        <v>0</v>
      </c>
    </row>
    <row r="1254" spans="1:95" hidden="1">
      <c r="A1254" t="s">
        <v>9365</v>
      </c>
      <c r="B1254" t="s">
        <v>904</v>
      </c>
      <c r="C1254" t="s">
        <v>826</v>
      </c>
      <c r="D1254" t="s">
        <v>851</v>
      </c>
      <c r="E1254" t="s">
        <v>146</v>
      </c>
      <c r="F1254" t="s">
        <v>9366</v>
      </c>
      <c r="G1254">
        <v>10</v>
      </c>
      <c r="H1254">
        <v>1</v>
      </c>
      <c r="I1254">
        <f t="shared" si="19"/>
        <v>10</v>
      </c>
      <c r="J1254">
        <v>32.8807318</v>
      </c>
      <c r="K1254">
        <v>-117.24</v>
      </c>
      <c r="M1254" t="s">
        <v>148</v>
      </c>
      <c r="N1254" t="s">
        <v>328</v>
      </c>
      <c r="O1254" t="s">
        <v>329</v>
      </c>
      <c r="P1254" t="s">
        <v>214</v>
      </c>
      <c r="Q1254">
        <v>92093</v>
      </c>
      <c r="R1254" t="s">
        <v>107</v>
      </c>
      <c r="S1254" t="s">
        <v>9367</v>
      </c>
      <c r="T1254" t="s">
        <v>1619</v>
      </c>
      <c r="X1254" t="s">
        <v>218</v>
      </c>
      <c r="AC1254" t="s">
        <v>95</v>
      </c>
      <c r="AD1254" t="s">
        <v>333</v>
      </c>
      <c r="AE1254">
        <v>0</v>
      </c>
      <c r="AQ1254">
        <v>0</v>
      </c>
      <c r="AR1254" t="s">
        <v>1007</v>
      </c>
      <c r="AS1254">
        <v>0</v>
      </c>
      <c r="AT1254">
        <v>0</v>
      </c>
      <c r="AW1254">
        <v>0</v>
      </c>
      <c r="AZ1254">
        <v>0</v>
      </c>
      <c r="BC1254">
        <v>0</v>
      </c>
      <c r="BO1254">
        <v>0</v>
      </c>
      <c r="BP1254">
        <v>0</v>
      </c>
      <c r="BQ1254">
        <v>0</v>
      </c>
      <c r="BR1254">
        <v>0</v>
      </c>
      <c r="BS1254">
        <v>0</v>
      </c>
      <c r="BT1254">
        <v>0</v>
      </c>
      <c r="BU1254">
        <v>0</v>
      </c>
      <c r="BV1254">
        <v>0</v>
      </c>
      <c r="BW1254">
        <v>0</v>
      </c>
      <c r="BX1254">
        <v>0</v>
      </c>
      <c r="BY1254">
        <v>0</v>
      </c>
      <c r="BZ1254">
        <v>0</v>
      </c>
      <c r="CA1254">
        <v>0</v>
      </c>
      <c r="CB1254">
        <v>0</v>
      </c>
      <c r="CC1254">
        <v>1</v>
      </c>
      <c r="CD1254">
        <v>0</v>
      </c>
      <c r="CE1254">
        <v>0</v>
      </c>
      <c r="CF1254">
        <v>0</v>
      </c>
      <c r="CG1254">
        <v>0</v>
      </c>
      <c r="CH1254">
        <v>1</v>
      </c>
      <c r="CI1254">
        <v>0</v>
      </c>
      <c r="CJ1254">
        <v>0</v>
      </c>
      <c r="CK1254">
        <v>0</v>
      </c>
      <c r="CL1254">
        <v>0</v>
      </c>
      <c r="CM1254">
        <v>0</v>
      </c>
      <c r="CN1254">
        <v>0</v>
      </c>
      <c r="CO1254">
        <v>0</v>
      </c>
      <c r="CP1254">
        <v>0</v>
      </c>
      <c r="CQ1254">
        <v>0</v>
      </c>
    </row>
    <row r="1255" spans="1:95" hidden="1">
      <c r="A1255" t="s">
        <v>9368</v>
      </c>
      <c r="B1255" t="s">
        <v>999</v>
      </c>
      <c r="C1255" t="s">
        <v>1144</v>
      </c>
      <c r="D1255" t="s">
        <v>1144</v>
      </c>
      <c r="E1255" t="s">
        <v>146</v>
      </c>
      <c r="F1255" t="s">
        <v>9369</v>
      </c>
      <c r="G1255">
        <v>4000</v>
      </c>
      <c r="H1255">
        <v>4</v>
      </c>
      <c r="I1255">
        <f t="shared" si="19"/>
        <v>16000</v>
      </c>
      <c r="J1255">
        <v>32.8807318</v>
      </c>
      <c r="K1255">
        <v>-117.24</v>
      </c>
      <c r="M1255" t="s">
        <v>148</v>
      </c>
      <c r="N1255" t="s">
        <v>328</v>
      </c>
      <c r="O1255" t="s">
        <v>329</v>
      </c>
      <c r="P1255" t="s">
        <v>214</v>
      </c>
      <c r="Q1255">
        <v>92093</v>
      </c>
      <c r="R1255" t="s">
        <v>107</v>
      </c>
      <c r="S1255" t="s">
        <v>9370</v>
      </c>
      <c r="T1255" t="s">
        <v>1619</v>
      </c>
      <c r="X1255" t="s">
        <v>218</v>
      </c>
      <c r="Y1255" t="s">
        <v>1881</v>
      </c>
      <c r="Z1255" t="s">
        <v>92</v>
      </c>
      <c r="AC1255" t="s">
        <v>95</v>
      </c>
      <c r="AD1255" t="s">
        <v>333</v>
      </c>
      <c r="AE1255">
        <v>0</v>
      </c>
      <c r="AQ1255">
        <v>0</v>
      </c>
      <c r="AR1255" t="s">
        <v>1007</v>
      </c>
      <c r="AS1255">
        <v>0</v>
      </c>
      <c r="AT1255">
        <v>0</v>
      </c>
      <c r="AW1255">
        <v>0</v>
      </c>
      <c r="AZ1255">
        <v>0</v>
      </c>
      <c r="BC1255">
        <v>0</v>
      </c>
      <c r="BO1255">
        <v>0</v>
      </c>
      <c r="BP1255">
        <v>0</v>
      </c>
      <c r="BQ1255">
        <v>0</v>
      </c>
      <c r="BR1255">
        <v>0</v>
      </c>
      <c r="BS1255">
        <v>0</v>
      </c>
      <c r="BT1255">
        <v>0</v>
      </c>
      <c r="BU1255">
        <v>0</v>
      </c>
      <c r="BV1255">
        <v>0</v>
      </c>
      <c r="BW1255">
        <v>0</v>
      </c>
      <c r="BX1255">
        <v>0</v>
      </c>
      <c r="BY1255">
        <v>0</v>
      </c>
      <c r="BZ1255">
        <v>0</v>
      </c>
      <c r="CA1255">
        <v>0</v>
      </c>
      <c r="CB1255">
        <v>0</v>
      </c>
      <c r="CC1255">
        <v>1</v>
      </c>
      <c r="CD1255">
        <v>0</v>
      </c>
      <c r="CE1255">
        <v>0</v>
      </c>
      <c r="CF1255">
        <v>0</v>
      </c>
      <c r="CG1255">
        <v>0</v>
      </c>
      <c r="CH1255">
        <v>1</v>
      </c>
      <c r="CI1255">
        <v>0</v>
      </c>
      <c r="CJ1255">
        <v>0</v>
      </c>
      <c r="CK1255">
        <v>0</v>
      </c>
      <c r="CL1255">
        <v>0</v>
      </c>
      <c r="CM1255">
        <v>0</v>
      </c>
      <c r="CN1255">
        <v>0</v>
      </c>
      <c r="CO1255">
        <v>0</v>
      </c>
      <c r="CP1255">
        <v>0</v>
      </c>
      <c r="CQ1255">
        <v>0</v>
      </c>
    </row>
    <row r="1256" spans="1:95" hidden="1">
      <c r="A1256" t="s">
        <v>9371</v>
      </c>
      <c r="B1256" t="s">
        <v>904</v>
      </c>
      <c r="C1256" t="s">
        <v>826</v>
      </c>
      <c r="D1256" t="s">
        <v>826</v>
      </c>
      <c r="E1256" t="s">
        <v>146</v>
      </c>
      <c r="F1256" t="s">
        <v>9372</v>
      </c>
      <c r="G1256">
        <v>35</v>
      </c>
      <c r="H1256">
        <v>1</v>
      </c>
      <c r="I1256">
        <f t="shared" si="19"/>
        <v>35</v>
      </c>
      <c r="J1256">
        <v>32.8807318</v>
      </c>
      <c r="K1256">
        <v>-117.24</v>
      </c>
      <c r="M1256" t="s">
        <v>1261</v>
      </c>
      <c r="N1256" t="s">
        <v>328</v>
      </c>
      <c r="O1256" t="s">
        <v>329</v>
      </c>
      <c r="P1256" t="s">
        <v>214</v>
      </c>
      <c r="Q1256">
        <v>92093</v>
      </c>
      <c r="R1256" t="s">
        <v>107</v>
      </c>
      <c r="S1256" t="s">
        <v>331</v>
      </c>
      <c r="T1256" t="s">
        <v>1619</v>
      </c>
      <c r="X1256" t="s">
        <v>218</v>
      </c>
      <c r="AC1256" t="s">
        <v>95</v>
      </c>
      <c r="AD1256" t="s">
        <v>333</v>
      </c>
      <c r="AE1256">
        <v>0</v>
      </c>
      <c r="AQ1256">
        <v>0</v>
      </c>
      <c r="AR1256" t="s">
        <v>1007</v>
      </c>
      <c r="AS1256">
        <v>0</v>
      </c>
      <c r="AT1256">
        <v>0</v>
      </c>
      <c r="AW1256">
        <v>0</v>
      </c>
      <c r="AZ1256">
        <v>0</v>
      </c>
      <c r="BC1256">
        <v>0</v>
      </c>
      <c r="BO1256">
        <v>0</v>
      </c>
      <c r="BP1256">
        <v>0</v>
      </c>
      <c r="BQ1256">
        <v>0</v>
      </c>
      <c r="BR1256">
        <v>0</v>
      </c>
      <c r="BS1256">
        <v>0</v>
      </c>
      <c r="BT1256">
        <v>0</v>
      </c>
      <c r="BU1256">
        <v>0</v>
      </c>
      <c r="BV1256">
        <v>0</v>
      </c>
      <c r="BW1256">
        <v>0</v>
      </c>
      <c r="BX1256">
        <v>0</v>
      </c>
      <c r="BY1256">
        <v>0</v>
      </c>
      <c r="BZ1256">
        <v>0</v>
      </c>
      <c r="CA1256">
        <v>0</v>
      </c>
      <c r="CB1256">
        <v>0</v>
      </c>
      <c r="CC1256">
        <v>0</v>
      </c>
      <c r="CD1256">
        <v>0</v>
      </c>
      <c r="CE1256">
        <v>0</v>
      </c>
      <c r="CF1256">
        <v>0</v>
      </c>
      <c r="CG1256">
        <v>0</v>
      </c>
      <c r="CH1256">
        <v>1</v>
      </c>
      <c r="CI1256">
        <v>0</v>
      </c>
      <c r="CJ1256">
        <v>0</v>
      </c>
      <c r="CK1256">
        <v>0</v>
      </c>
      <c r="CL1256">
        <v>0</v>
      </c>
      <c r="CM1256">
        <v>0</v>
      </c>
      <c r="CN1256">
        <v>0</v>
      </c>
      <c r="CO1256">
        <v>0</v>
      </c>
      <c r="CP1256">
        <v>0</v>
      </c>
      <c r="CQ1256">
        <v>0</v>
      </c>
    </row>
    <row r="1257" spans="1:95" hidden="1">
      <c r="A1257" t="s">
        <v>9373</v>
      </c>
      <c r="B1257" t="s">
        <v>904</v>
      </c>
      <c r="C1257" t="s">
        <v>1022</v>
      </c>
      <c r="D1257" t="s">
        <v>1800</v>
      </c>
      <c r="E1257" t="s">
        <v>190</v>
      </c>
      <c r="F1257" t="s">
        <v>9374</v>
      </c>
      <c r="G1257">
        <v>800</v>
      </c>
      <c r="H1257">
        <v>3</v>
      </c>
      <c r="I1257">
        <f t="shared" si="19"/>
        <v>2400</v>
      </c>
      <c r="J1257">
        <v>36.423066300000002</v>
      </c>
      <c r="K1257">
        <v>27.37</v>
      </c>
      <c r="M1257" t="s">
        <v>9375</v>
      </c>
      <c r="O1257" t="s">
        <v>9376</v>
      </c>
      <c r="P1257" t="s">
        <v>9377</v>
      </c>
      <c r="R1257" t="s">
        <v>1662</v>
      </c>
      <c r="S1257" t="s">
        <v>9378</v>
      </c>
      <c r="T1257" t="s">
        <v>4599</v>
      </c>
      <c r="U1257" t="s">
        <v>5107</v>
      </c>
      <c r="V1257" t="s">
        <v>9379</v>
      </c>
      <c r="X1257" t="s">
        <v>1007</v>
      </c>
      <c r="Y1257" t="s">
        <v>9380</v>
      </c>
      <c r="Z1257" t="s">
        <v>599</v>
      </c>
      <c r="AA1257" t="s">
        <v>518</v>
      </c>
      <c r="AB1257" t="s">
        <v>9381</v>
      </c>
      <c r="AC1257" t="s">
        <v>95</v>
      </c>
      <c r="AD1257" t="s">
        <v>9382</v>
      </c>
      <c r="AE1257">
        <v>0</v>
      </c>
      <c r="AH1257" t="s">
        <v>9383</v>
      </c>
      <c r="AI1257" t="s">
        <v>9384</v>
      </c>
      <c r="AJ1257" t="s">
        <v>9385</v>
      </c>
      <c r="AQ1257">
        <v>15</v>
      </c>
      <c r="AR1257" t="s">
        <v>1007</v>
      </c>
      <c r="AS1257">
        <v>0</v>
      </c>
      <c r="AT1257">
        <v>0</v>
      </c>
      <c r="AU1257" t="s">
        <v>267</v>
      </c>
      <c r="AV1257" t="s">
        <v>9386</v>
      </c>
      <c r="AW1257">
        <v>11000000</v>
      </c>
      <c r="AX1257" t="s">
        <v>187</v>
      </c>
      <c r="AY1257" t="s">
        <v>9387</v>
      </c>
      <c r="AZ1257">
        <v>4000000</v>
      </c>
      <c r="BC1257">
        <v>0</v>
      </c>
      <c r="BD1257" t="s">
        <v>9388</v>
      </c>
      <c r="BO1257">
        <v>1</v>
      </c>
      <c r="BP1257">
        <v>0</v>
      </c>
      <c r="BQ1257">
        <v>0</v>
      </c>
      <c r="BR1257">
        <v>0</v>
      </c>
      <c r="BS1257">
        <v>0</v>
      </c>
      <c r="BT1257">
        <v>0</v>
      </c>
      <c r="BU1257">
        <v>0</v>
      </c>
      <c r="BV1257">
        <v>0</v>
      </c>
      <c r="BW1257">
        <v>0</v>
      </c>
      <c r="BX1257">
        <v>0</v>
      </c>
      <c r="BY1257">
        <v>1</v>
      </c>
      <c r="BZ1257">
        <v>1</v>
      </c>
      <c r="CA1257">
        <v>0</v>
      </c>
      <c r="CB1257">
        <v>0</v>
      </c>
      <c r="CC1257">
        <v>0</v>
      </c>
      <c r="CD1257">
        <v>0</v>
      </c>
      <c r="CE1257">
        <v>0</v>
      </c>
      <c r="CF1257">
        <v>1</v>
      </c>
      <c r="CG1257">
        <v>0</v>
      </c>
      <c r="CH1257">
        <v>1</v>
      </c>
      <c r="CI1257">
        <v>0</v>
      </c>
      <c r="CJ1257">
        <v>0</v>
      </c>
      <c r="CK1257">
        <v>0</v>
      </c>
      <c r="CL1257">
        <v>0</v>
      </c>
      <c r="CM1257">
        <v>0</v>
      </c>
      <c r="CN1257">
        <v>0</v>
      </c>
      <c r="CO1257">
        <v>0</v>
      </c>
      <c r="CP1257">
        <v>0</v>
      </c>
      <c r="CQ1257">
        <v>0</v>
      </c>
    </row>
    <row r="1258" spans="1:95" hidden="1">
      <c r="A1258" t="s">
        <v>9389</v>
      </c>
      <c r="B1258" t="s">
        <v>904</v>
      </c>
      <c r="C1258" t="s">
        <v>1331</v>
      </c>
      <c r="D1258" t="s">
        <v>1331</v>
      </c>
      <c r="E1258" t="s">
        <v>146</v>
      </c>
      <c r="F1258" t="s">
        <v>5816</v>
      </c>
      <c r="G1258">
        <v>0</v>
      </c>
      <c r="H1258">
        <v>0</v>
      </c>
      <c r="I1258">
        <f t="shared" si="19"/>
        <v>0</v>
      </c>
      <c r="J1258">
        <v>53</v>
      </c>
      <c r="K1258">
        <v>0</v>
      </c>
      <c r="M1258" t="s">
        <v>5817</v>
      </c>
      <c r="O1258" t="s">
        <v>1467</v>
      </c>
      <c r="P1258" t="s">
        <v>634</v>
      </c>
      <c r="R1258" t="s">
        <v>204</v>
      </c>
      <c r="S1258" t="s">
        <v>9390</v>
      </c>
      <c r="T1258" t="s">
        <v>5819</v>
      </c>
      <c r="U1258" t="s">
        <v>5820</v>
      </c>
      <c r="X1258" t="s">
        <v>1007</v>
      </c>
      <c r="Y1258" t="s">
        <v>5821</v>
      </c>
      <c r="Z1258" t="s">
        <v>307</v>
      </c>
      <c r="AC1258" t="s">
        <v>112</v>
      </c>
      <c r="AD1258" t="s">
        <v>5822</v>
      </c>
      <c r="AE1258">
        <v>0</v>
      </c>
      <c r="AH1258" t="s">
        <v>1655</v>
      </c>
      <c r="AI1258" t="s">
        <v>126</v>
      </c>
      <c r="AK1258" t="s">
        <v>9391</v>
      </c>
      <c r="AL1258" t="s">
        <v>126</v>
      </c>
      <c r="AQ1258">
        <v>0</v>
      </c>
      <c r="AR1258" t="s">
        <v>1007</v>
      </c>
      <c r="AS1258">
        <v>0</v>
      </c>
      <c r="AT1258">
        <v>0</v>
      </c>
      <c r="AW1258">
        <v>0</v>
      </c>
      <c r="AZ1258">
        <v>0</v>
      </c>
      <c r="BC1258">
        <v>0</v>
      </c>
      <c r="BO1258">
        <v>0</v>
      </c>
      <c r="BP1258">
        <v>0</v>
      </c>
      <c r="BQ1258">
        <v>0</v>
      </c>
      <c r="BR1258">
        <v>0</v>
      </c>
      <c r="BS1258">
        <v>0</v>
      </c>
      <c r="BT1258">
        <v>0</v>
      </c>
      <c r="BU1258">
        <v>1</v>
      </c>
      <c r="BV1258">
        <v>0</v>
      </c>
      <c r="BW1258">
        <v>0</v>
      </c>
      <c r="BX1258">
        <v>1</v>
      </c>
      <c r="BY1258">
        <v>1</v>
      </c>
      <c r="BZ1258">
        <v>1</v>
      </c>
      <c r="CA1258">
        <v>0</v>
      </c>
      <c r="CB1258">
        <v>0</v>
      </c>
      <c r="CC1258">
        <v>0</v>
      </c>
      <c r="CD1258">
        <v>0</v>
      </c>
      <c r="CE1258">
        <v>0</v>
      </c>
      <c r="CF1258">
        <v>0</v>
      </c>
      <c r="CG1258">
        <v>1</v>
      </c>
      <c r="CH1258">
        <v>0</v>
      </c>
      <c r="CI1258">
        <v>0</v>
      </c>
      <c r="CJ1258">
        <v>0</v>
      </c>
      <c r="CK1258">
        <v>0</v>
      </c>
      <c r="CL1258">
        <v>0</v>
      </c>
      <c r="CM1258">
        <v>0</v>
      </c>
      <c r="CN1258">
        <v>0</v>
      </c>
      <c r="CO1258">
        <v>0</v>
      </c>
      <c r="CP1258">
        <v>0</v>
      </c>
      <c r="CQ1258">
        <v>1</v>
      </c>
    </row>
    <row r="1259" spans="1:95" hidden="1">
      <c r="A1259" t="s">
        <v>9392</v>
      </c>
      <c r="B1259" t="s">
        <v>904</v>
      </c>
      <c r="C1259" t="s">
        <v>826</v>
      </c>
      <c r="D1259" t="s">
        <v>826</v>
      </c>
      <c r="E1259" t="s">
        <v>13</v>
      </c>
      <c r="F1259" t="s">
        <v>9393</v>
      </c>
      <c r="G1259">
        <v>60</v>
      </c>
      <c r="H1259">
        <v>2</v>
      </c>
      <c r="I1259">
        <f t="shared" si="19"/>
        <v>120</v>
      </c>
      <c r="J1259">
        <v>32.753413000000002</v>
      </c>
      <c r="K1259">
        <v>-117.13</v>
      </c>
      <c r="M1259" t="s">
        <v>1198</v>
      </c>
      <c r="N1259" t="s">
        <v>9394</v>
      </c>
      <c r="O1259" t="s">
        <v>1670</v>
      </c>
      <c r="P1259" t="s">
        <v>214</v>
      </c>
      <c r="Q1259">
        <v>92104</v>
      </c>
      <c r="R1259" t="s">
        <v>107</v>
      </c>
      <c r="S1259" t="s">
        <v>9395</v>
      </c>
      <c r="T1259" t="s">
        <v>9396</v>
      </c>
      <c r="X1259" t="s">
        <v>218</v>
      </c>
      <c r="Y1259" t="s">
        <v>9397</v>
      </c>
      <c r="Z1259" t="s">
        <v>92</v>
      </c>
      <c r="AA1259" t="s">
        <v>164</v>
      </c>
      <c r="AC1259" t="s">
        <v>95</v>
      </c>
      <c r="AD1259" t="s">
        <v>1291</v>
      </c>
      <c r="AE1259">
        <v>0</v>
      </c>
      <c r="AJ1259" t="s">
        <v>1291</v>
      </c>
      <c r="AL1259" t="s">
        <v>1291</v>
      </c>
      <c r="AQ1259">
        <v>10</v>
      </c>
      <c r="AR1259" t="s">
        <v>1007</v>
      </c>
      <c r="AS1259">
        <v>0</v>
      </c>
      <c r="AT1259">
        <v>0</v>
      </c>
      <c r="AW1259">
        <v>0</v>
      </c>
      <c r="AZ1259">
        <v>0</v>
      </c>
      <c r="BC1259">
        <v>0</v>
      </c>
      <c r="BO1259">
        <v>0</v>
      </c>
      <c r="BP1259">
        <v>0</v>
      </c>
      <c r="BQ1259">
        <v>0</v>
      </c>
      <c r="BR1259">
        <v>0</v>
      </c>
      <c r="BS1259">
        <v>1</v>
      </c>
      <c r="BT1259">
        <v>0</v>
      </c>
      <c r="BU1259">
        <v>0</v>
      </c>
      <c r="BV1259">
        <v>0</v>
      </c>
      <c r="BW1259">
        <v>0</v>
      </c>
      <c r="BX1259">
        <v>0</v>
      </c>
      <c r="BY1259">
        <v>0</v>
      </c>
      <c r="BZ1259">
        <v>0</v>
      </c>
      <c r="CA1259">
        <v>0</v>
      </c>
      <c r="CB1259">
        <v>0</v>
      </c>
      <c r="CC1259">
        <v>0</v>
      </c>
      <c r="CD1259">
        <v>0</v>
      </c>
      <c r="CE1259">
        <v>0</v>
      </c>
      <c r="CF1259">
        <v>0</v>
      </c>
      <c r="CG1259">
        <v>0</v>
      </c>
      <c r="CH1259">
        <v>0</v>
      </c>
      <c r="CI1259">
        <v>0</v>
      </c>
      <c r="CJ1259">
        <v>0</v>
      </c>
      <c r="CK1259">
        <v>0</v>
      </c>
      <c r="CL1259">
        <v>0</v>
      </c>
      <c r="CM1259">
        <v>0</v>
      </c>
      <c r="CN1259">
        <v>0</v>
      </c>
      <c r="CO1259">
        <v>0</v>
      </c>
      <c r="CP1259">
        <v>0</v>
      </c>
      <c r="CQ1259">
        <v>0</v>
      </c>
    </row>
    <row r="1260" spans="1:95" hidden="1">
      <c r="A1260" t="s">
        <v>9398</v>
      </c>
      <c r="B1260" t="s">
        <v>904</v>
      </c>
      <c r="C1260" t="s">
        <v>826</v>
      </c>
      <c r="D1260" t="s">
        <v>826</v>
      </c>
      <c r="E1260" t="s">
        <v>13</v>
      </c>
      <c r="F1260" t="s">
        <v>9393</v>
      </c>
      <c r="G1260">
        <v>60</v>
      </c>
      <c r="H1260">
        <v>2</v>
      </c>
      <c r="I1260">
        <f t="shared" si="19"/>
        <v>120</v>
      </c>
      <c r="J1260">
        <v>33.020912000000003</v>
      </c>
      <c r="K1260">
        <v>-117.07</v>
      </c>
      <c r="M1260" t="s">
        <v>1198</v>
      </c>
      <c r="N1260" t="s">
        <v>9399</v>
      </c>
      <c r="O1260" t="s">
        <v>1670</v>
      </c>
      <c r="P1260" t="s">
        <v>214</v>
      </c>
      <c r="Q1260">
        <v>92128</v>
      </c>
      <c r="R1260" t="s">
        <v>107</v>
      </c>
      <c r="S1260" t="s">
        <v>9395</v>
      </c>
      <c r="T1260" t="s">
        <v>9396</v>
      </c>
      <c r="X1260" t="s">
        <v>218</v>
      </c>
      <c r="Y1260" t="s">
        <v>9397</v>
      </c>
      <c r="Z1260" t="s">
        <v>92</v>
      </c>
      <c r="AA1260" t="s">
        <v>164</v>
      </c>
      <c r="AC1260" t="s">
        <v>95</v>
      </c>
      <c r="AD1260" t="s">
        <v>1291</v>
      </c>
      <c r="AE1260">
        <v>0</v>
      </c>
      <c r="AJ1260" t="s">
        <v>1291</v>
      </c>
      <c r="AL1260" t="s">
        <v>1291</v>
      </c>
      <c r="AQ1260">
        <v>10</v>
      </c>
      <c r="AR1260" t="s">
        <v>1007</v>
      </c>
      <c r="AS1260">
        <v>0</v>
      </c>
      <c r="AT1260">
        <v>0</v>
      </c>
      <c r="AW1260">
        <v>0</v>
      </c>
      <c r="AZ1260">
        <v>0</v>
      </c>
      <c r="BC1260">
        <v>0</v>
      </c>
      <c r="BO1260">
        <v>0</v>
      </c>
      <c r="BP1260">
        <v>0</v>
      </c>
      <c r="BQ1260">
        <v>0</v>
      </c>
      <c r="BR1260">
        <v>0</v>
      </c>
      <c r="BS1260">
        <v>1</v>
      </c>
      <c r="BT1260">
        <v>0</v>
      </c>
      <c r="BU1260">
        <v>0</v>
      </c>
      <c r="BV1260">
        <v>0</v>
      </c>
      <c r="BW1260">
        <v>0</v>
      </c>
      <c r="BX1260">
        <v>0</v>
      </c>
      <c r="BY1260">
        <v>0</v>
      </c>
      <c r="BZ1260">
        <v>0</v>
      </c>
      <c r="CA1260">
        <v>0</v>
      </c>
      <c r="CB1260">
        <v>0</v>
      </c>
      <c r="CC1260">
        <v>0</v>
      </c>
      <c r="CD1260">
        <v>0</v>
      </c>
      <c r="CE1260">
        <v>0</v>
      </c>
      <c r="CF1260">
        <v>0</v>
      </c>
      <c r="CG1260">
        <v>0</v>
      </c>
      <c r="CH1260">
        <v>0</v>
      </c>
      <c r="CI1260">
        <v>0</v>
      </c>
      <c r="CJ1260">
        <v>0</v>
      </c>
      <c r="CK1260">
        <v>0</v>
      </c>
      <c r="CL1260">
        <v>0</v>
      </c>
      <c r="CM1260">
        <v>0</v>
      </c>
      <c r="CN1260">
        <v>0</v>
      </c>
      <c r="CO1260">
        <v>0</v>
      </c>
      <c r="CP1260">
        <v>0</v>
      </c>
      <c r="CQ1260">
        <v>0</v>
      </c>
    </row>
    <row r="1261" spans="1:95" hidden="1">
      <c r="A1261" t="s">
        <v>9400</v>
      </c>
      <c r="B1261" t="s">
        <v>904</v>
      </c>
      <c r="C1261" t="s">
        <v>826</v>
      </c>
      <c r="D1261" t="s">
        <v>826</v>
      </c>
      <c r="E1261" t="s">
        <v>13</v>
      </c>
      <c r="F1261" t="s">
        <v>9393</v>
      </c>
      <c r="G1261">
        <v>60</v>
      </c>
      <c r="H1261">
        <v>2</v>
      </c>
      <c r="I1261">
        <f t="shared" si="19"/>
        <v>120</v>
      </c>
      <c r="J1261">
        <v>32.807259999999999</v>
      </c>
      <c r="K1261">
        <v>-117.12</v>
      </c>
      <c r="M1261" t="s">
        <v>1198</v>
      </c>
      <c r="N1261" t="s">
        <v>9401</v>
      </c>
      <c r="O1261" t="s">
        <v>1670</v>
      </c>
      <c r="P1261" t="s">
        <v>214</v>
      </c>
      <c r="Q1261">
        <v>92123</v>
      </c>
      <c r="R1261" t="s">
        <v>107</v>
      </c>
      <c r="S1261" t="s">
        <v>9395</v>
      </c>
      <c r="T1261" t="s">
        <v>9396</v>
      </c>
      <c r="X1261" t="s">
        <v>218</v>
      </c>
      <c r="Y1261" t="s">
        <v>9397</v>
      </c>
      <c r="Z1261" t="s">
        <v>92</v>
      </c>
      <c r="AA1261" t="s">
        <v>164</v>
      </c>
      <c r="AC1261" t="s">
        <v>95</v>
      </c>
      <c r="AD1261" t="s">
        <v>1291</v>
      </c>
      <c r="AE1261">
        <v>0</v>
      </c>
      <c r="AJ1261" t="s">
        <v>1291</v>
      </c>
      <c r="AL1261" t="s">
        <v>1291</v>
      </c>
      <c r="AQ1261">
        <v>10</v>
      </c>
      <c r="AR1261" t="s">
        <v>1007</v>
      </c>
      <c r="AS1261">
        <v>0</v>
      </c>
      <c r="AT1261">
        <v>0</v>
      </c>
      <c r="AW1261">
        <v>0</v>
      </c>
      <c r="AZ1261">
        <v>0</v>
      </c>
      <c r="BC1261">
        <v>0</v>
      </c>
      <c r="BO1261">
        <v>0</v>
      </c>
      <c r="BP1261">
        <v>0</v>
      </c>
      <c r="BQ1261">
        <v>0</v>
      </c>
      <c r="BR1261">
        <v>0</v>
      </c>
      <c r="BS1261">
        <v>1</v>
      </c>
      <c r="BT1261">
        <v>0</v>
      </c>
      <c r="BU1261">
        <v>0</v>
      </c>
      <c r="BV1261">
        <v>0</v>
      </c>
      <c r="BW1261">
        <v>0</v>
      </c>
      <c r="BX1261">
        <v>0</v>
      </c>
      <c r="BY1261">
        <v>0</v>
      </c>
      <c r="BZ1261">
        <v>0</v>
      </c>
      <c r="CA1261">
        <v>0</v>
      </c>
      <c r="CB1261">
        <v>0</v>
      </c>
      <c r="CC1261">
        <v>0</v>
      </c>
      <c r="CD1261">
        <v>0</v>
      </c>
      <c r="CE1261">
        <v>0</v>
      </c>
      <c r="CF1261">
        <v>0</v>
      </c>
      <c r="CG1261">
        <v>0</v>
      </c>
      <c r="CH1261">
        <v>0</v>
      </c>
      <c r="CI1261">
        <v>0</v>
      </c>
      <c r="CJ1261">
        <v>0</v>
      </c>
      <c r="CK1261">
        <v>0</v>
      </c>
      <c r="CL1261">
        <v>0</v>
      </c>
      <c r="CM1261">
        <v>0</v>
      </c>
      <c r="CN1261">
        <v>0</v>
      </c>
      <c r="CO1261">
        <v>0</v>
      </c>
      <c r="CP1261">
        <v>0</v>
      </c>
      <c r="CQ1261">
        <v>0</v>
      </c>
    </row>
    <row r="1262" spans="1:95" hidden="1">
      <c r="A1262" t="s">
        <v>9402</v>
      </c>
      <c r="B1262" t="s">
        <v>904</v>
      </c>
      <c r="C1262" t="s">
        <v>826</v>
      </c>
      <c r="D1262" t="s">
        <v>826</v>
      </c>
      <c r="E1262" t="s">
        <v>13</v>
      </c>
      <c r="F1262" t="s">
        <v>9393</v>
      </c>
      <c r="G1262">
        <v>30</v>
      </c>
      <c r="H1262">
        <v>2</v>
      </c>
      <c r="I1262">
        <f t="shared" si="19"/>
        <v>60</v>
      </c>
      <c r="J1262">
        <v>34</v>
      </c>
      <c r="K1262">
        <v>0</v>
      </c>
      <c r="M1262" t="s">
        <v>1198</v>
      </c>
      <c r="N1262" t="s">
        <v>9403</v>
      </c>
      <c r="O1262" t="s">
        <v>9404</v>
      </c>
      <c r="P1262" t="s">
        <v>214</v>
      </c>
      <c r="Q1262">
        <v>91752</v>
      </c>
      <c r="R1262" t="s">
        <v>107</v>
      </c>
      <c r="S1262" t="s">
        <v>9395</v>
      </c>
      <c r="T1262" t="s">
        <v>9405</v>
      </c>
      <c r="X1262" t="s">
        <v>218</v>
      </c>
      <c r="Y1262" t="s">
        <v>9406</v>
      </c>
      <c r="Z1262" t="s">
        <v>92</v>
      </c>
      <c r="AA1262" t="s">
        <v>164</v>
      </c>
      <c r="AC1262" t="s">
        <v>95</v>
      </c>
      <c r="AD1262" t="s">
        <v>1291</v>
      </c>
      <c r="AE1262">
        <v>0</v>
      </c>
      <c r="AJ1262" t="s">
        <v>1291</v>
      </c>
      <c r="AL1262" t="s">
        <v>1291</v>
      </c>
      <c r="AQ1262">
        <v>10</v>
      </c>
      <c r="AR1262" t="s">
        <v>1007</v>
      </c>
      <c r="AS1262">
        <v>0</v>
      </c>
      <c r="AT1262">
        <v>0</v>
      </c>
      <c r="AW1262">
        <v>0</v>
      </c>
      <c r="AZ1262">
        <v>0</v>
      </c>
      <c r="BC1262">
        <v>0</v>
      </c>
      <c r="BO1262">
        <v>0</v>
      </c>
      <c r="BP1262">
        <v>0</v>
      </c>
      <c r="BQ1262">
        <v>0</v>
      </c>
      <c r="BR1262">
        <v>0</v>
      </c>
      <c r="BS1262">
        <v>1</v>
      </c>
      <c r="BT1262">
        <v>0</v>
      </c>
      <c r="BU1262">
        <v>0</v>
      </c>
      <c r="BV1262">
        <v>0</v>
      </c>
      <c r="BW1262">
        <v>0</v>
      </c>
      <c r="BX1262">
        <v>0</v>
      </c>
      <c r="BY1262">
        <v>0</v>
      </c>
      <c r="BZ1262">
        <v>0</v>
      </c>
      <c r="CA1262">
        <v>0</v>
      </c>
      <c r="CB1262">
        <v>0</v>
      </c>
      <c r="CC1262">
        <v>0</v>
      </c>
      <c r="CD1262">
        <v>0</v>
      </c>
      <c r="CE1262">
        <v>0</v>
      </c>
      <c r="CF1262">
        <v>0</v>
      </c>
      <c r="CG1262">
        <v>0</v>
      </c>
      <c r="CH1262">
        <v>0</v>
      </c>
      <c r="CI1262">
        <v>0</v>
      </c>
      <c r="CJ1262">
        <v>0</v>
      </c>
      <c r="CK1262">
        <v>0</v>
      </c>
      <c r="CL1262">
        <v>0</v>
      </c>
      <c r="CM1262">
        <v>0</v>
      </c>
      <c r="CN1262">
        <v>0</v>
      </c>
      <c r="CO1262">
        <v>0</v>
      </c>
      <c r="CP1262">
        <v>0</v>
      </c>
      <c r="CQ1262">
        <v>0</v>
      </c>
    </row>
    <row r="1263" spans="1:95" hidden="1">
      <c r="A1263" t="s">
        <v>9407</v>
      </c>
      <c r="B1263" t="s">
        <v>904</v>
      </c>
      <c r="C1263" t="s">
        <v>826</v>
      </c>
      <c r="D1263" t="s">
        <v>826</v>
      </c>
      <c r="E1263" t="s">
        <v>13</v>
      </c>
      <c r="F1263" t="s">
        <v>9393</v>
      </c>
      <c r="G1263">
        <v>30</v>
      </c>
      <c r="H1263">
        <v>2</v>
      </c>
      <c r="I1263">
        <f t="shared" si="19"/>
        <v>60</v>
      </c>
      <c r="J1263">
        <v>34</v>
      </c>
      <c r="K1263">
        <v>0</v>
      </c>
      <c r="M1263" t="s">
        <v>1198</v>
      </c>
      <c r="N1263" t="s">
        <v>9408</v>
      </c>
      <c r="O1263" t="s">
        <v>8806</v>
      </c>
      <c r="P1263" t="s">
        <v>214</v>
      </c>
      <c r="Q1263">
        <v>93035</v>
      </c>
      <c r="R1263" t="s">
        <v>107</v>
      </c>
      <c r="S1263" t="s">
        <v>9395</v>
      </c>
      <c r="T1263" t="s">
        <v>9405</v>
      </c>
      <c r="X1263" t="s">
        <v>218</v>
      </c>
      <c r="Y1263" t="s">
        <v>9406</v>
      </c>
      <c r="Z1263" t="s">
        <v>92</v>
      </c>
      <c r="AA1263" t="s">
        <v>164</v>
      </c>
      <c r="AC1263" t="s">
        <v>95</v>
      </c>
      <c r="AD1263" t="s">
        <v>1291</v>
      </c>
      <c r="AE1263">
        <v>0</v>
      </c>
      <c r="AJ1263" t="s">
        <v>1291</v>
      </c>
      <c r="AL1263" t="s">
        <v>1291</v>
      </c>
      <c r="AQ1263">
        <v>10</v>
      </c>
      <c r="AR1263" t="s">
        <v>1007</v>
      </c>
      <c r="AS1263">
        <v>0</v>
      </c>
      <c r="AT1263">
        <v>0</v>
      </c>
      <c r="AW1263">
        <v>0</v>
      </c>
      <c r="AZ1263">
        <v>0</v>
      </c>
      <c r="BC1263">
        <v>0</v>
      </c>
      <c r="BO1263">
        <v>0</v>
      </c>
      <c r="BP1263">
        <v>0</v>
      </c>
      <c r="BQ1263">
        <v>0</v>
      </c>
      <c r="BR1263">
        <v>0</v>
      </c>
      <c r="BS1263">
        <v>1</v>
      </c>
      <c r="BT1263">
        <v>0</v>
      </c>
      <c r="BU1263">
        <v>0</v>
      </c>
      <c r="BV1263">
        <v>0</v>
      </c>
      <c r="BW1263">
        <v>0</v>
      </c>
      <c r="BX1263">
        <v>0</v>
      </c>
      <c r="BY1263">
        <v>0</v>
      </c>
      <c r="BZ1263">
        <v>0</v>
      </c>
      <c r="CA1263">
        <v>0</v>
      </c>
      <c r="CB1263">
        <v>0</v>
      </c>
      <c r="CC1263">
        <v>0</v>
      </c>
      <c r="CD1263">
        <v>0</v>
      </c>
      <c r="CE1263">
        <v>0</v>
      </c>
      <c r="CF1263">
        <v>0</v>
      </c>
      <c r="CG1263">
        <v>0</v>
      </c>
      <c r="CH1263">
        <v>0</v>
      </c>
      <c r="CI1263">
        <v>0</v>
      </c>
      <c r="CJ1263">
        <v>0</v>
      </c>
      <c r="CK1263">
        <v>0</v>
      </c>
      <c r="CL1263">
        <v>0</v>
      </c>
      <c r="CM1263">
        <v>0</v>
      </c>
      <c r="CN1263">
        <v>0</v>
      </c>
      <c r="CO1263">
        <v>0</v>
      </c>
      <c r="CP1263">
        <v>0</v>
      </c>
      <c r="CQ1263">
        <v>0</v>
      </c>
    </row>
    <row r="1264" spans="1:95" hidden="1">
      <c r="A1264" t="s">
        <v>9409</v>
      </c>
      <c r="B1264" t="s">
        <v>904</v>
      </c>
      <c r="C1264" t="s">
        <v>826</v>
      </c>
      <c r="D1264" t="s">
        <v>826</v>
      </c>
      <c r="E1264" t="s">
        <v>13</v>
      </c>
      <c r="F1264" t="s">
        <v>9393</v>
      </c>
      <c r="G1264">
        <v>60</v>
      </c>
      <c r="H1264">
        <v>2</v>
      </c>
      <c r="I1264">
        <f t="shared" si="19"/>
        <v>120</v>
      </c>
      <c r="J1264">
        <v>32.994222000000001</v>
      </c>
      <c r="K1264">
        <v>-117.25</v>
      </c>
      <c r="M1264" t="s">
        <v>1198</v>
      </c>
      <c r="N1264" t="s">
        <v>9410</v>
      </c>
      <c r="O1264" t="s">
        <v>9411</v>
      </c>
      <c r="P1264" t="s">
        <v>214</v>
      </c>
      <c r="Q1264">
        <v>92075</v>
      </c>
      <c r="R1264" t="s">
        <v>107</v>
      </c>
      <c r="S1264" t="s">
        <v>9395</v>
      </c>
      <c r="T1264" t="s">
        <v>9396</v>
      </c>
      <c r="X1264" t="s">
        <v>218</v>
      </c>
      <c r="Y1264" t="s">
        <v>9397</v>
      </c>
      <c r="Z1264" t="s">
        <v>92</v>
      </c>
      <c r="AA1264" t="s">
        <v>164</v>
      </c>
      <c r="AC1264" t="s">
        <v>95</v>
      </c>
      <c r="AD1264" t="s">
        <v>1291</v>
      </c>
      <c r="AE1264">
        <v>0</v>
      </c>
      <c r="AJ1264" t="s">
        <v>1291</v>
      </c>
      <c r="AL1264" t="s">
        <v>1291</v>
      </c>
      <c r="AQ1264">
        <v>10</v>
      </c>
      <c r="AR1264" t="s">
        <v>1007</v>
      </c>
      <c r="AS1264">
        <v>0</v>
      </c>
      <c r="AT1264">
        <v>0</v>
      </c>
      <c r="AW1264">
        <v>0</v>
      </c>
      <c r="AZ1264">
        <v>0</v>
      </c>
      <c r="BC1264">
        <v>0</v>
      </c>
      <c r="BO1264">
        <v>0</v>
      </c>
      <c r="BP1264">
        <v>0</v>
      </c>
      <c r="BQ1264">
        <v>0</v>
      </c>
      <c r="BR1264">
        <v>0</v>
      </c>
      <c r="BS1264">
        <v>1</v>
      </c>
      <c r="BT1264">
        <v>0</v>
      </c>
      <c r="BU1264">
        <v>0</v>
      </c>
      <c r="BV1264">
        <v>0</v>
      </c>
      <c r="BW1264">
        <v>0</v>
      </c>
      <c r="BX1264">
        <v>0</v>
      </c>
      <c r="BY1264">
        <v>0</v>
      </c>
      <c r="BZ1264">
        <v>0</v>
      </c>
      <c r="CA1264">
        <v>0</v>
      </c>
      <c r="CB1264">
        <v>0</v>
      </c>
      <c r="CC1264">
        <v>0</v>
      </c>
      <c r="CD1264">
        <v>0</v>
      </c>
      <c r="CE1264">
        <v>0</v>
      </c>
      <c r="CF1264">
        <v>0</v>
      </c>
      <c r="CG1264">
        <v>0</v>
      </c>
      <c r="CH1264">
        <v>0</v>
      </c>
      <c r="CI1264">
        <v>0</v>
      </c>
      <c r="CJ1264">
        <v>0</v>
      </c>
      <c r="CK1264">
        <v>0</v>
      </c>
      <c r="CL1264">
        <v>0</v>
      </c>
      <c r="CM1264">
        <v>0</v>
      </c>
      <c r="CN1264">
        <v>0</v>
      </c>
      <c r="CO1264">
        <v>0</v>
      </c>
      <c r="CP1264">
        <v>0</v>
      </c>
      <c r="CQ1264">
        <v>0</v>
      </c>
    </row>
    <row r="1265" spans="1:95" hidden="1">
      <c r="A1265" t="s">
        <v>9412</v>
      </c>
      <c r="B1265" t="s">
        <v>904</v>
      </c>
      <c r="C1265" t="s">
        <v>826</v>
      </c>
      <c r="D1265" t="s">
        <v>826</v>
      </c>
      <c r="E1265" t="s">
        <v>13</v>
      </c>
      <c r="F1265" t="s">
        <v>9393</v>
      </c>
      <c r="G1265">
        <v>30</v>
      </c>
      <c r="H1265">
        <v>2</v>
      </c>
      <c r="I1265">
        <f t="shared" si="19"/>
        <v>60</v>
      </c>
      <c r="J1265">
        <v>37</v>
      </c>
      <c r="K1265">
        <v>0</v>
      </c>
      <c r="M1265" t="s">
        <v>1198</v>
      </c>
      <c r="N1265" t="s">
        <v>9413</v>
      </c>
      <c r="O1265" t="s">
        <v>9414</v>
      </c>
      <c r="P1265" t="s">
        <v>214</v>
      </c>
      <c r="Q1265">
        <v>95073</v>
      </c>
      <c r="R1265" t="s">
        <v>107</v>
      </c>
      <c r="S1265" t="s">
        <v>9395</v>
      </c>
      <c r="T1265" t="s">
        <v>9405</v>
      </c>
      <c r="X1265" t="s">
        <v>218</v>
      </c>
      <c r="Y1265" t="s">
        <v>9415</v>
      </c>
      <c r="Z1265" t="s">
        <v>92</v>
      </c>
      <c r="AA1265" t="s">
        <v>164</v>
      </c>
      <c r="AC1265" t="s">
        <v>95</v>
      </c>
      <c r="AD1265" t="s">
        <v>1291</v>
      </c>
      <c r="AE1265">
        <v>0</v>
      </c>
      <c r="AJ1265" t="s">
        <v>1291</v>
      </c>
      <c r="AL1265" t="s">
        <v>1291</v>
      </c>
      <c r="AQ1265">
        <v>10</v>
      </c>
      <c r="AR1265" t="s">
        <v>1007</v>
      </c>
      <c r="AS1265">
        <v>0</v>
      </c>
      <c r="AT1265">
        <v>0</v>
      </c>
      <c r="AW1265">
        <v>0</v>
      </c>
      <c r="AZ1265">
        <v>0</v>
      </c>
      <c r="BC1265">
        <v>0</v>
      </c>
      <c r="BO1265">
        <v>0</v>
      </c>
      <c r="BP1265">
        <v>0</v>
      </c>
      <c r="BQ1265">
        <v>0</v>
      </c>
      <c r="BR1265">
        <v>0</v>
      </c>
      <c r="BS1265">
        <v>1</v>
      </c>
      <c r="BT1265">
        <v>0</v>
      </c>
      <c r="BU1265">
        <v>0</v>
      </c>
      <c r="BV1265">
        <v>0</v>
      </c>
      <c r="BW1265">
        <v>0</v>
      </c>
      <c r="BX1265">
        <v>0</v>
      </c>
      <c r="BY1265">
        <v>0</v>
      </c>
      <c r="BZ1265">
        <v>0</v>
      </c>
      <c r="CA1265">
        <v>0</v>
      </c>
      <c r="CB1265">
        <v>0</v>
      </c>
      <c r="CC1265">
        <v>0</v>
      </c>
      <c r="CD1265">
        <v>0</v>
      </c>
      <c r="CE1265">
        <v>0</v>
      </c>
      <c r="CF1265">
        <v>0</v>
      </c>
      <c r="CG1265">
        <v>0</v>
      </c>
      <c r="CH1265">
        <v>0</v>
      </c>
      <c r="CI1265">
        <v>0</v>
      </c>
      <c r="CJ1265">
        <v>0</v>
      </c>
      <c r="CK1265">
        <v>0</v>
      </c>
      <c r="CL1265">
        <v>0</v>
      </c>
      <c r="CM1265">
        <v>0</v>
      </c>
      <c r="CN1265">
        <v>0</v>
      </c>
      <c r="CO1265">
        <v>0</v>
      </c>
      <c r="CP1265">
        <v>0</v>
      </c>
      <c r="CQ1265">
        <v>0</v>
      </c>
    </row>
    <row r="1266" spans="1:95" hidden="1">
      <c r="A1266" t="s">
        <v>9416</v>
      </c>
      <c r="B1266" t="s">
        <v>904</v>
      </c>
      <c r="C1266" t="s">
        <v>826</v>
      </c>
      <c r="D1266" t="s">
        <v>826</v>
      </c>
      <c r="E1266" t="s">
        <v>13</v>
      </c>
      <c r="F1266" t="s">
        <v>9393</v>
      </c>
      <c r="G1266">
        <v>200</v>
      </c>
      <c r="H1266">
        <v>2</v>
      </c>
      <c r="I1266">
        <f t="shared" si="19"/>
        <v>400</v>
      </c>
      <c r="J1266">
        <v>34</v>
      </c>
      <c r="K1266">
        <v>0</v>
      </c>
      <c r="M1266" t="s">
        <v>1198</v>
      </c>
      <c r="N1266" t="s">
        <v>9417</v>
      </c>
      <c r="O1266" t="s">
        <v>9418</v>
      </c>
      <c r="P1266" t="s">
        <v>214</v>
      </c>
      <c r="Q1266">
        <v>90601</v>
      </c>
      <c r="R1266" t="s">
        <v>107</v>
      </c>
      <c r="S1266" t="s">
        <v>9395</v>
      </c>
      <c r="T1266" t="s">
        <v>9405</v>
      </c>
      <c r="X1266" t="s">
        <v>218</v>
      </c>
      <c r="Y1266" t="s">
        <v>9406</v>
      </c>
      <c r="Z1266" t="s">
        <v>92</v>
      </c>
      <c r="AA1266" t="s">
        <v>164</v>
      </c>
      <c r="AC1266" t="s">
        <v>95</v>
      </c>
      <c r="AD1266" t="s">
        <v>1291</v>
      </c>
      <c r="AE1266">
        <v>0</v>
      </c>
      <c r="AJ1266" t="s">
        <v>1291</v>
      </c>
      <c r="AL1266" t="s">
        <v>1291</v>
      </c>
      <c r="AQ1266">
        <v>10</v>
      </c>
      <c r="AR1266" t="s">
        <v>1007</v>
      </c>
      <c r="AS1266">
        <v>0</v>
      </c>
      <c r="AT1266">
        <v>0</v>
      </c>
      <c r="AW1266">
        <v>0</v>
      </c>
      <c r="AZ1266">
        <v>0</v>
      </c>
      <c r="BC1266">
        <v>0</v>
      </c>
      <c r="BO1266">
        <v>0</v>
      </c>
      <c r="BP1266">
        <v>0</v>
      </c>
      <c r="BQ1266">
        <v>0</v>
      </c>
      <c r="BR1266">
        <v>0</v>
      </c>
      <c r="BS1266">
        <v>1</v>
      </c>
      <c r="BT1266">
        <v>0</v>
      </c>
      <c r="BU1266">
        <v>0</v>
      </c>
      <c r="BV1266">
        <v>0</v>
      </c>
      <c r="BW1266">
        <v>0</v>
      </c>
      <c r="BX1266">
        <v>0</v>
      </c>
      <c r="BY1266">
        <v>0</v>
      </c>
      <c r="BZ1266">
        <v>0</v>
      </c>
      <c r="CA1266">
        <v>0</v>
      </c>
      <c r="CB1266">
        <v>0</v>
      </c>
      <c r="CC1266">
        <v>0</v>
      </c>
      <c r="CD1266">
        <v>0</v>
      </c>
      <c r="CE1266">
        <v>0</v>
      </c>
      <c r="CF1266">
        <v>0</v>
      </c>
      <c r="CG1266">
        <v>0</v>
      </c>
      <c r="CH1266">
        <v>0</v>
      </c>
      <c r="CI1266">
        <v>0</v>
      </c>
      <c r="CJ1266">
        <v>0</v>
      </c>
      <c r="CK1266">
        <v>0</v>
      </c>
      <c r="CL1266">
        <v>0</v>
      </c>
      <c r="CM1266">
        <v>0</v>
      </c>
      <c r="CN1266">
        <v>0</v>
      </c>
      <c r="CO1266">
        <v>0</v>
      </c>
      <c r="CP1266">
        <v>0</v>
      </c>
      <c r="CQ1266">
        <v>0</v>
      </c>
    </row>
    <row r="1267" spans="1:95" hidden="1">
      <c r="A1267" t="s">
        <v>9419</v>
      </c>
      <c r="B1267" t="s">
        <v>904</v>
      </c>
      <c r="C1267" t="s">
        <v>826</v>
      </c>
      <c r="D1267" t="s">
        <v>826</v>
      </c>
      <c r="E1267" t="s">
        <v>13</v>
      </c>
      <c r="F1267" t="s">
        <v>9393</v>
      </c>
      <c r="G1267">
        <v>60</v>
      </c>
      <c r="H1267">
        <v>2</v>
      </c>
      <c r="I1267">
        <f t="shared" si="19"/>
        <v>120</v>
      </c>
      <c r="J1267">
        <v>34</v>
      </c>
      <c r="K1267">
        <v>0</v>
      </c>
      <c r="M1267" t="s">
        <v>1198</v>
      </c>
      <c r="N1267" t="s">
        <v>9420</v>
      </c>
      <c r="O1267" t="s">
        <v>9421</v>
      </c>
      <c r="P1267" t="s">
        <v>214</v>
      </c>
      <c r="Q1267">
        <v>92545</v>
      </c>
      <c r="R1267" t="s">
        <v>107</v>
      </c>
      <c r="S1267" t="s">
        <v>9395</v>
      </c>
      <c r="T1267" t="s">
        <v>9405</v>
      </c>
      <c r="X1267" t="s">
        <v>218</v>
      </c>
      <c r="Y1267" t="s">
        <v>9406</v>
      </c>
      <c r="Z1267" t="s">
        <v>92</v>
      </c>
      <c r="AA1267" t="s">
        <v>164</v>
      </c>
      <c r="AC1267" t="s">
        <v>95</v>
      </c>
      <c r="AD1267" t="s">
        <v>1291</v>
      </c>
      <c r="AE1267">
        <v>0</v>
      </c>
      <c r="AJ1267" t="s">
        <v>1291</v>
      </c>
      <c r="AL1267" t="s">
        <v>1291</v>
      </c>
      <c r="AQ1267">
        <v>10</v>
      </c>
      <c r="AR1267" t="s">
        <v>1007</v>
      </c>
      <c r="AS1267">
        <v>0</v>
      </c>
      <c r="AT1267">
        <v>0</v>
      </c>
      <c r="AW1267">
        <v>0</v>
      </c>
      <c r="AZ1267">
        <v>0</v>
      </c>
      <c r="BC1267">
        <v>0</v>
      </c>
      <c r="BO1267">
        <v>0</v>
      </c>
      <c r="BP1267">
        <v>0</v>
      </c>
      <c r="BQ1267">
        <v>0</v>
      </c>
      <c r="BR1267">
        <v>0</v>
      </c>
      <c r="BS1267">
        <v>1</v>
      </c>
      <c r="BT1267">
        <v>0</v>
      </c>
      <c r="BU1267">
        <v>0</v>
      </c>
      <c r="BV1267">
        <v>0</v>
      </c>
      <c r="BW1267">
        <v>0</v>
      </c>
      <c r="BX1267">
        <v>0</v>
      </c>
      <c r="BY1267">
        <v>0</v>
      </c>
      <c r="BZ1267">
        <v>0</v>
      </c>
      <c r="CA1267">
        <v>0</v>
      </c>
      <c r="CB1267">
        <v>0</v>
      </c>
      <c r="CC1267">
        <v>0</v>
      </c>
      <c r="CD1267">
        <v>0</v>
      </c>
      <c r="CE1267">
        <v>0</v>
      </c>
      <c r="CF1267">
        <v>0</v>
      </c>
      <c r="CG1267">
        <v>0</v>
      </c>
      <c r="CH1267">
        <v>0</v>
      </c>
      <c r="CI1267">
        <v>0</v>
      </c>
      <c r="CJ1267">
        <v>0</v>
      </c>
      <c r="CK1267">
        <v>0</v>
      </c>
      <c r="CL1267">
        <v>0</v>
      </c>
      <c r="CM1267">
        <v>0</v>
      </c>
      <c r="CN1267">
        <v>0</v>
      </c>
      <c r="CO1267">
        <v>0</v>
      </c>
      <c r="CP1267">
        <v>0</v>
      </c>
      <c r="CQ1267">
        <v>0</v>
      </c>
    </row>
    <row r="1268" spans="1:95" hidden="1">
      <c r="A1268" t="s">
        <v>9422</v>
      </c>
      <c r="B1268" t="s">
        <v>904</v>
      </c>
      <c r="C1268" t="s">
        <v>826</v>
      </c>
      <c r="D1268" t="s">
        <v>826</v>
      </c>
      <c r="E1268" t="s">
        <v>13</v>
      </c>
      <c r="F1268" t="s">
        <v>9393</v>
      </c>
      <c r="G1268">
        <v>60</v>
      </c>
      <c r="H1268">
        <v>2</v>
      </c>
      <c r="I1268">
        <f t="shared" si="19"/>
        <v>120</v>
      </c>
      <c r="J1268">
        <v>34</v>
      </c>
      <c r="K1268">
        <v>0</v>
      </c>
      <c r="M1268" t="s">
        <v>1198</v>
      </c>
      <c r="N1268" t="s">
        <v>9423</v>
      </c>
      <c r="O1268" t="s">
        <v>9424</v>
      </c>
      <c r="P1268" t="s">
        <v>214</v>
      </c>
      <c r="Q1268">
        <v>91775</v>
      </c>
      <c r="R1268" t="s">
        <v>107</v>
      </c>
      <c r="S1268" t="s">
        <v>9395</v>
      </c>
      <c r="T1268" t="s">
        <v>9405</v>
      </c>
      <c r="X1268" t="s">
        <v>218</v>
      </c>
      <c r="Y1268" t="s">
        <v>9406</v>
      </c>
      <c r="Z1268" t="s">
        <v>92</v>
      </c>
      <c r="AA1268" t="s">
        <v>164</v>
      </c>
      <c r="AC1268" t="s">
        <v>95</v>
      </c>
      <c r="AD1268" t="s">
        <v>1291</v>
      </c>
      <c r="AE1268">
        <v>0</v>
      </c>
      <c r="AJ1268" t="s">
        <v>1291</v>
      </c>
      <c r="AL1268" t="s">
        <v>1291</v>
      </c>
      <c r="AQ1268">
        <v>10</v>
      </c>
      <c r="AR1268" t="s">
        <v>1007</v>
      </c>
      <c r="AS1268">
        <v>0</v>
      </c>
      <c r="AT1268">
        <v>0</v>
      </c>
      <c r="AW1268">
        <v>0</v>
      </c>
      <c r="AZ1268">
        <v>0</v>
      </c>
      <c r="BC1268">
        <v>0</v>
      </c>
      <c r="BO1268">
        <v>0</v>
      </c>
      <c r="BP1268">
        <v>0</v>
      </c>
      <c r="BQ1268">
        <v>0</v>
      </c>
      <c r="BR1268">
        <v>0</v>
      </c>
      <c r="BS1268">
        <v>1</v>
      </c>
      <c r="BT1268">
        <v>0</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0</v>
      </c>
      <c r="CP1268">
        <v>0</v>
      </c>
      <c r="CQ1268">
        <v>0</v>
      </c>
    </row>
    <row r="1269" spans="1:95" hidden="1">
      <c r="A1269" t="s">
        <v>9425</v>
      </c>
      <c r="B1269" t="s">
        <v>904</v>
      </c>
      <c r="C1269" t="s">
        <v>826</v>
      </c>
      <c r="D1269" t="s">
        <v>826</v>
      </c>
      <c r="E1269" t="s">
        <v>13</v>
      </c>
      <c r="F1269" t="s">
        <v>9393</v>
      </c>
      <c r="G1269">
        <v>90</v>
      </c>
      <c r="H1269">
        <v>2</v>
      </c>
      <c r="I1269">
        <f t="shared" si="19"/>
        <v>180</v>
      </c>
      <c r="J1269">
        <v>34</v>
      </c>
      <c r="K1269">
        <v>0</v>
      </c>
      <c r="M1269" t="s">
        <v>1198</v>
      </c>
      <c r="N1269" t="s">
        <v>9426</v>
      </c>
      <c r="O1269" t="s">
        <v>9427</v>
      </c>
      <c r="P1269" t="s">
        <v>214</v>
      </c>
      <c r="Q1269">
        <v>92646</v>
      </c>
      <c r="R1269" t="s">
        <v>107</v>
      </c>
      <c r="S1269" t="s">
        <v>9395</v>
      </c>
      <c r="T1269" t="s">
        <v>9405</v>
      </c>
      <c r="X1269" t="s">
        <v>218</v>
      </c>
      <c r="Y1269" t="s">
        <v>9406</v>
      </c>
      <c r="Z1269" t="s">
        <v>92</v>
      </c>
      <c r="AA1269" t="s">
        <v>164</v>
      </c>
      <c r="AC1269" t="s">
        <v>95</v>
      </c>
      <c r="AD1269" t="s">
        <v>1291</v>
      </c>
      <c r="AE1269">
        <v>0</v>
      </c>
      <c r="AJ1269" t="s">
        <v>1291</v>
      </c>
      <c r="AL1269" t="s">
        <v>1291</v>
      </c>
      <c r="AQ1269">
        <v>10</v>
      </c>
      <c r="AR1269" t="s">
        <v>1007</v>
      </c>
      <c r="AS1269">
        <v>0</v>
      </c>
      <c r="AT1269">
        <v>0</v>
      </c>
      <c r="AW1269">
        <v>0</v>
      </c>
      <c r="AZ1269">
        <v>0</v>
      </c>
      <c r="BC1269">
        <v>0</v>
      </c>
      <c r="BO1269">
        <v>0</v>
      </c>
      <c r="BP1269">
        <v>0</v>
      </c>
      <c r="BQ1269">
        <v>0</v>
      </c>
      <c r="BR1269">
        <v>0</v>
      </c>
      <c r="BS1269">
        <v>1</v>
      </c>
      <c r="BT1269">
        <v>0</v>
      </c>
      <c r="BU1269">
        <v>0</v>
      </c>
      <c r="BV1269">
        <v>0</v>
      </c>
      <c r="BW1269">
        <v>0</v>
      </c>
      <c r="BX1269">
        <v>0</v>
      </c>
      <c r="BY1269">
        <v>0</v>
      </c>
      <c r="BZ1269">
        <v>0</v>
      </c>
      <c r="CA1269">
        <v>0</v>
      </c>
      <c r="CB1269">
        <v>0</v>
      </c>
      <c r="CC1269">
        <v>0</v>
      </c>
      <c r="CD1269">
        <v>0</v>
      </c>
      <c r="CE1269">
        <v>0</v>
      </c>
      <c r="CF1269">
        <v>0</v>
      </c>
      <c r="CG1269">
        <v>0</v>
      </c>
      <c r="CH1269">
        <v>0</v>
      </c>
      <c r="CI1269">
        <v>0</v>
      </c>
      <c r="CJ1269">
        <v>0</v>
      </c>
      <c r="CK1269">
        <v>0</v>
      </c>
      <c r="CL1269">
        <v>0</v>
      </c>
      <c r="CM1269">
        <v>0</v>
      </c>
      <c r="CN1269">
        <v>0</v>
      </c>
      <c r="CO1269">
        <v>0</v>
      </c>
      <c r="CP1269">
        <v>0</v>
      </c>
      <c r="CQ1269">
        <v>0</v>
      </c>
    </row>
    <row r="1270" spans="1:95" hidden="1">
      <c r="A1270" t="s">
        <v>9428</v>
      </c>
      <c r="B1270" t="s">
        <v>904</v>
      </c>
      <c r="C1270" t="s">
        <v>826</v>
      </c>
      <c r="D1270" t="s">
        <v>826</v>
      </c>
      <c r="E1270" t="s">
        <v>13</v>
      </c>
      <c r="F1270" t="s">
        <v>9393</v>
      </c>
      <c r="G1270">
        <v>400</v>
      </c>
      <c r="H1270">
        <v>2</v>
      </c>
      <c r="I1270">
        <f t="shared" si="19"/>
        <v>800</v>
      </c>
      <c r="J1270">
        <v>34</v>
      </c>
      <c r="K1270">
        <v>0</v>
      </c>
      <c r="M1270" t="s">
        <v>1198</v>
      </c>
      <c r="N1270" t="s">
        <v>9429</v>
      </c>
      <c r="O1270" t="s">
        <v>9430</v>
      </c>
      <c r="P1270" t="s">
        <v>214</v>
      </c>
      <c r="Q1270">
        <v>92408</v>
      </c>
      <c r="R1270" t="s">
        <v>107</v>
      </c>
      <c r="S1270" t="s">
        <v>9333</v>
      </c>
      <c r="T1270" t="s">
        <v>9405</v>
      </c>
      <c r="X1270" t="s">
        <v>218</v>
      </c>
      <c r="Y1270" t="s">
        <v>9406</v>
      </c>
      <c r="Z1270" t="s">
        <v>92</v>
      </c>
      <c r="AA1270" t="s">
        <v>164</v>
      </c>
      <c r="AC1270" t="s">
        <v>95</v>
      </c>
      <c r="AD1270" t="s">
        <v>1291</v>
      </c>
      <c r="AE1270">
        <v>0</v>
      </c>
      <c r="AJ1270" t="s">
        <v>1291</v>
      </c>
      <c r="AL1270" t="s">
        <v>1291</v>
      </c>
      <c r="AQ1270">
        <v>10</v>
      </c>
      <c r="AR1270" t="s">
        <v>1007</v>
      </c>
      <c r="AS1270">
        <v>0</v>
      </c>
      <c r="AT1270">
        <v>0</v>
      </c>
      <c r="AW1270">
        <v>0</v>
      </c>
      <c r="AZ1270">
        <v>0</v>
      </c>
      <c r="BC1270">
        <v>0</v>
      </c>
      <c r="BO1270">
        <v>0</v>
      </c>
      <c r="BP1270">
        <v>0</v>
      </c>
      <c r="BQ1270">
        <v>0</v>
      </c>
      <c r="BR1270">
        <v>0</v>
      </c>
      <c r="BS1270">
        <v>1</v>
      </c>
      <c r="BT1270">
        <v>0</v>
      </c>
      <c r="BU1270">
        <v>0</v>
      </c>
      <c r="BV1270">
        <v>0</v>
      </c>
      <c r="BW1270">
        <v>0</v>
      </c>
      <c r="BX1270">
        <v>0</v>
      </c>
      <c r="BY1270">
        <v>0</v>
      </c>
      <c r="BZ1270">
        <v>0</v>
      </c>
      <c r="CA1270">
        <v>0</v>
      </c>
      <c r="CB1270">
        <v>0</v>
      </c>
      <c r="CC1270">
        <v>0</v>
      </c>
      <c r="CD1270">
        <v>0</v>
      </c>
      <c r="CE1270">
        <v>0</v>
      </c>
      <c r="CF1270">
        <v>0</v>
      </c>
      <c r="CG1270">
        <v>0</v>
      </c>
      <c r="CH1270">
        <v>0</v>
      </c>
      <c r="CI1270">
        <v>0</v>
      </c>
      <c r="CJ1270">
        <v>0</v>
      </c>
      <c r="CK1270">
        <v>0</v>
      </c>
      <c r="CL1270">
        <v>0</v>
      </c>
      <c r="CM1270">
        <v>0</v>
      </c>
      <c r="CN1270">
        <v>0</v>
      </c>
      <c r="CO1270">
        <v>0</v>
      </c>
      <c r="CP1270">
        <v>0</v>
      </c>
      <c r="CQ1270">
        <v>0</v>
      </c>
    </row>
    <row r="1271" spans="1:95" hidden="1">
      <c r="A1271" t="s">
        <v>9431</v>
      </c>
      <c r="B1271" t="s">
        <v>904</v>
      </c>
      <c r="C1271" t="s">
        <v>826</v>
      </c>
      <c r="D1271" t="s">
        <v>826</v>
      </c>
      <c r="E1271" t="s">
        <v>13</v>
      </c>
      <c r="F1271" t="s">
        <v>9393</v>
      </c>
      <c r="G1271">
        <v>90</v>
      </c>
      <c r="H1271">
        <v>2</v>
      </c>
      <c r="I1271">
        <f t="shared" si="19"/>
        <v>180</v>
      </c>
      <c r="J1271">
        <v>37</v>
      </c>
      <c r="K1271">
        <v>0</v>
      </c>
      <c r="M1271" t="s">
        <v>1198</v>
      </c>
      <c r="N1271" t="s">
        <v>9432</v>
      </c>
      <c r="O1271" t="s">
        <v>9433</v>
      </c>
      <c r="P1271" t="s">
        <v>214</v>
      </c>
      <c r="Q1271">
        <v>94063</v>
      </c>
      <c r="R1271" t="s">
        <v>107</v>
      </c>
      <c r="S1271" t="s">
        <v>9395</v>
      </c>
      <c r="T1271" t="s">
        <v>9405</v>
      </c>
      <c r="X1271" t="s">
        <v>218</v>
      </c>
      <c r="Y1271" t="s">
        <v>9415</v>
      </c>
      <c r="Z1271" t="s">
        <v>92</v>
      </c>
      <c r="AA1271" t="s">
        <v>164</v>
      </c>
      <c r="AC1271" t="s">
        <v>95</v>
      </c>
      <c r="AD1271" t="s">
        <v>1291</v>
      </c>
      <c r="AE1271">
        <v>0</v>
      </c>
      <c r="AJ1271" t="s">
        <v>1291</v>
      </c>
      <c r="AL1271" t="s">
        <v>1291</v>
      </c>
      <c r="AQ1271">
        <v>10</v>
      </c>
      <c r="AR1271" t="s">
        <v>1007</v>
      </c>
      <c r="AS1271">
        <v>0</v>
      </c>
      <c r="AT1271">
        <v>0</v>
      </c>
      <c r="AW1271">
        <v>0</v>
      </c>
      <c r="AZ1271">
        <v>0</v>
      </c>
      <c r="BC1271">
        <v>0</v>
      </c>
      <c r="BO1271">
        <v>0</v>
      </c>
      <c r="BP1271">
        <v>0</v>
      </c>
      <c r="BQ1271">
        <v>0</v>
      </c>
      <c r="BR1271">
        <v>0</v>
      </c>
      <c r="BS1271">
        <v>1</v>
      </c>
      <c r="BT1271">
        <v>0</v>
      </c>
      <c r="BU1271">
        <v>0</v>
      </c>
      <c r="BV1271">
        <v>0</v>
      </c>
      <c r="BW1271">
        <v>0</v>
      </c>
      <c r="BX1271">
        <v>0</v>
      </c>
      <c r="BY1271">
        <v>0</v>
      </c>
      <c r="BZ1271">
        <v>0</v>
      </c>
      <c r="CA1271">
        <v>0</v>
      </c>
      <c r="CB1271">
        <v>0</v>
      </c>
      <c r="CC1271">
        <v>0</v>
      </c>
      <c r="CD1271">
        <v>0</v>
      </c>
      <c r="CE1271">
        <v>0</v>
      </c>
      <c r="CF1271">
        <v>0</v>
      </c>
      <c r="CG1271">
        <v>0</v>
      </c>
      <c r="CH1271">
        <v>0</v>
      </c>
      <c r="CI1271">
        <v>0</v>
      </c>
      <c r="CJ1271">
        <v>0</v>
      </c>
      <c r="CK1271">
        <v>0</v>
      </c>
      <c r="CL1271">
        <v>0</v>
      </c>
      <c r="CM1271">
        <v>0</v>
      </c>
      <c r="CN1271">
        <v>0</v>
      </c>
      <c r="CO1271">
        <v>0</v>
      </c>
      <c r="CP1271">
        <v>0</v>
      </c>
      <c r="CQ1271">
        <v>0</v>
      </c>
    </row>
    <row r="1272" spans="1:95" hidden="1">
      <c r="A1272" t="s">
        <v>9434</v>
      </c>
      <c r="B1272" t="s">
        <v>904</v>
      </c>
      <c r="C1272" t="s">
        <v>826</v>
      </c>
      <c r="D1272" t="s">
        <v>826</v>
      </c>
      <c r="E1272" t="s">
        <v>13</v>
      </c>
      <c r="F1272" t="s">
        <v>9393</v>
      </c>
      <c r="G1272">
        <v>30</v>
      </c>
      <c r="H1272">
        <v>2</v>
      </c>
      <c r="I1272">
        <f t="shared" si="19"/>
        <v>60</v>
      </c>
      <c r="J1272">
        <v>32.718548200000001</v>
      </c>
      <c r="K1272">
        <v>-117.17</v>
      </c>
      <c r="M1272" t="s">
        <v>1198</v>
      </c>
      <c r="N1272" t="s">
        <v>9435</v>
      </c>
      <c r="O1272" t="s">
        <v>1670</v>
      </c>
      <c r="P1272" t="s">
        <v>214</v>
      </c>
      <c r="Q1272">
        <v>92101</v>
      </c>
      <c r="R1272" t="s">
        <v>107</v>
      </c>
      <c r="S1272" t="s">
        <v>9333</v>
      </c>
      <c r="T1272" t="s">
        <v>9396</v>
      </c>
      <c r="X1272" t="s">
        <v>218</v>
      </c>
      <c r="Y1272" t="s">
        <v>9397</v>
      </c>
      <c r="Z1272" t="s">
        <v>92</v>
      </c>
      <c r="AA1272" t="s">
        <v>164</v>
      </c>
      <c r="AC1272" t="s">
        <v>95</v>
      </c>
      <c r="AD1272" t="s">
        <v>1291</v>
      </c>
      <c r="AE1272">
        <v>0</v>
      </c>
      <c r="AJ1272" t="s">
        <v>1291</v>
      </c>
      <c r="AL1272" t="s">
        <v>1291</v>
      </c>
      <c r="AQ1272">
        <v>10</v>
      </c>
      <c r="AR1272" t="s">
        <v>1007</v>
      </c>
      <c r="AS1272">
        <v>0</v>
      </c>
      <c r="AT1272">
        <v>0</v>
      </c>
      <c r="AW1272">
        <v>0</v>
      </c>
      <c r="AZ1272">
        <v>0</v>
      </c>
      <c r="BC1272">
        <v>0</v>
      </c>
      <c r="BO1272">
        <v>0</v>
      </c>
      <c r="BP1272">
        <v>0</v>
      </c>
      <c r="BQ1272">
        <v>0</v>
      </c>
      <c r="BR1272">
        <v>0</v>
      </c>
      <c r="BS1272">
        <v>1</v>
      </c>
      <c r="BT1272">
        <v>0</v>
      </c>
      <c r="BU1272">
        <v>0</v>
      </c>
      <c r="BV1272">
        <v>0</v>
      </c>
      <c r="BW1272">
        <v>0</v>
      </c>
      <c r="BX1272">
        <v>0</v>
      </c>
      <c r="BY1272">
        <v>0</v>
      </c>
      <c r="BZ1272">
        <v>0</v>
      </c>
      <c r="CA1272">
        <v>0</v>
      </c>
      <c r="CB1272">
        <v>0</v>
      </c>
      <c r="CC1272">
        <v>0</v>
      </c>
      <c r="CD1272">
        <v>0</v>
      </c>
      <c r="CE1272">
        <v>0</v>
      </c>
      <c r="CF1272">
        <v>0</v>
      </c>
      <c r="CG1272">
        <v>0</v>
      </c>
      <c r="CH1272">
        <v>0</v>
      </c>
      <c r="CI1272">
        <v>0</v>
      </c>
      <c r="CJ1272">
        <v>0</v>
      </c>
      <c r="CK1272">
        <v>0</v>
      </c>
      <c r="CL1272">
        <v>0</v>
      </c>
      <c r="CM1272">
        <v>0</v>
      </c>
      <c r="CN1272">
        <v>0</v>
      </c>
      <c r="CO1272">
        <v>0</v>
      </c>
      <c r="CP1272">
        <v>0</v>
      </c>
      <c r="CQ1272">
        <v>0</v>
      </c>
    </row>
    <row r="1273" spans="1:95" hidden="1">
      <c r="A1273" t="s">
        <v>9436</v>
      </c>
      <c r="B1273" t="s">
        <v>904</v>
      </c>
      <c r="C1273" t="s">
        <v>826</v>
      </c>
      <c r="D1273" t="s">
        <v>826</v>
      </c>
      <c r="E1273" t="s">
        <v>13</v>
      </c>
      <c r="F1273" t="s">
        <v>9393</v>
      </c>
      <c r="G1273">
        <v>60</v>
      </c>
      <c r="H1273">
        <v>2</v>
      </c>
      <c r="I1273">
        <f t="shared" si="19"/>
        <v>120</v>
      </c>
      <c r="J1273">
        <v>32.829709000000001</v>
      </c>
      <c r="K1273">
        <v>-117.13</v>
      </c>
      <c r="M1273" t="s">
        <v>1198</v>
      </c>
      <c r="N1273" t="s">
        <v>9437</v>
      </c>
      <c r="O1273" t="s">
        <v>1670</v>
      </c>
      <c r="P1273" t="s">
        <v>214</v>
      </c>
      <c r="Q1273">
        <v>92123</v>
      </c>
      <c r="R1273" t="s">
        <v>107</v>
      </c>
      <c r="S1273" t="s">
        <v>9333</v>
      </c>
      <c r="T1273" t="s">
        <v>9396</v>
      </c>
      <c r="X1273" t="s">
        <v>218</v>
      </c>
      <c r="Y1273" t="s">
        <v>9397</v>
      </c>
      <c r="Z1273" t="s">
        <v>92</v>
      </c>
      <c r="AA1273" t="s">
        <v>164</v>
      </c>
      <c r="AC1273" t="s">
        <v>95</v>
      </c>
      <c r="AD1273" t="s">
        <v>1291</v>
      </c>
      <c r="AE1273">
        <v>0</v>
      </c>
      <c r="AJ1273" t="s">
        <v>1291</v>
      </c>
      <c r="AL1273" t="s">
        <v>1291</v>
      </c>
      <c r="AQ1273">
        <v>10</v>
      </c>
      <c r="AR1273" t="s">
        <v>1007</v>
      </c>
      <c r="AS1273">
        <v>0</v>
      </c>
      <c r="AT1273">
        <v>0</v>
      </c>
      <c r="AW1273">
        <v>0</v>
      </c>
      <c r="AZ1273">
        <v>0</v>
      </c>
      <c r="BC1273">
        <v>0</v>
      </c>
      <c r="BO1273">
        <v>0</v>
      </c>
      <c r="BP1273">
        <v>0</v>
      </c>
      <c r="BQ1273">
        <v>0</v>
      </c>
      <c r="BR1273">
        <v>0</v>
      </c>
      <c r="BS1273">
        <v>1</v>
      </c>
      <c r="BT1273">
        <v>0</v>
      </c>
      <c r="BU1273">
        <v>0</v>
      </c>
      <c r="BV1273">
        <v>0</v>
      </c>
      <c r="BW1273">
        <v>0</v>
      </c>
      <c r="BX1273">
        <v>0</v>
      </c>
      <c r="BY1273">
        <v>0</v>
      </c>
      <c r="BZ1273">
        <v>0</v>
      </c>
      <c r="CA1273">
        <v>0</v>
      </c>
      <c r="CB1273">
        <v>0</v>
      </c>
      <c r="CC1273">
        <v>0</v>
      </c>
      <c r="CD1273">
        <v>0</v>
      </c>
      <c r="CE1273">
        <v>0</v>
      </c>
      <c r="CF1273">
        <v>0</v>
      </c>
      <c r="CG1273">
        <v>0</v>
      </c>
      <c r="CH1273">
        <v>0</v>
      </c>
      <c r="CI1273">
        <v>0</v>
      </c>
      <c r="CJ1273">
        <v>0</v>
      </c>
      <c r="CK1273">
        <v>0</v>
      </c>
      <c r="CL1273">
        <v>0</v>
      </c>
      <c r="CM1273">
        <v>0</v>
      </c>
      <c r="CN1273">
        <v>0</v>
      </c>
      <c r="CO1273">
        <v>0</v>
      </c>
      <c r="CP1273">
        <v>0</v>
      </c>
      <c r="CQ1273">
        <v>0</v>
      </c>
    </row>
    <row r="1274" spans="1:95" hidden="1">
      <c r="A1274" t="s">
        <v>9438</v>
      </c>
      <c r="B1274" t="s">
        <v>904</v>
      </c>
      <c r="C1274" t="s">
        <v>826</v>
      </c>
      <c r="D1274" t="s">
        <v>826</v>
      </c>
      <c r="E1274" t="s">
        <v>146</v>
      </c>
      <c r="F1274" t="s">
        <v>9327</v>
      </c>
      <c r="G1274">
        <v>60</v>
      </c>
      <c r="H1274">
        <v>1</v>
      </c>
      <c r="I1274">
        <f t="shared" si="19"/>
        <v>60</v>
      </c>
      <c r="J1274">
        <v>34</v>
      </c>
      <c r="K1274">
        <v>0</v>
      </c>
      <c r="M1274" t="s">
        <v>3865</v>
      </c>
      <c r="N1274" t="s">
        <v>9439</v>
      </c>
      <c r="O1274" t="s">
        <v>9440</v>
      </c>
      <c r="P1274" t="s">
        <v>214</v>
      </c>
      <c r="Q1274">
        <v>90401</v>
      </c>
      <c r="R1274" t="s">
        <v>107</v>
      </c>
      <c r="S1274" t="s">
        <v>9441</v>
      </c>
      <c r="T1274" t="s">
        <v>9442</v>
      </c>
      <c r="U1274" t="s">
        <v>9442</v>
      </c>
      <c r="V1274" t="s">
        <v>9442</v>
      </c>
      <c r="X1274" t="s">
        <v>218</v>
      </c>
      <c r="Y1274" t="s">
        <v>9406</v>
      </c>
      <c r="Z1274" t="s">
        <v>92</v>
      </c>
      <c r="AA1274" t="s">
        <v>164</v>
      </c>
      <c r="AC1274" t="s">
        <v>95</v>
      </c>
      <c r="AD1274" t="s">
        <v>1291</v>
      </c>
      <c r="AE1274">
        <v>0</v>
      </c>
      <c r="AJ1274" t="s">
        <v>1291</v>
      </c>
      <c r="AL1274" t="s">
        <v>1291</v>
      </c>
      <c r="AQ1274">
        <v>10</v>
      </c>
      <c r="AR1274" t="s">
        <v>1007</v>
      </c>
      <c r="AS1274">
        <v>0</v>
      </c>
      <c r="AT1274">
        <v>0</v>
      </c>
      <c r="AW1274">
        <v>0</v>
      </c>
      <c r="AZ1274">
        <v>0</v>
      </c>
      <c r="BC1274">
        <v>0</v>
      </c>
      <c r="BO1274">
        <v>0</v>
      </c>
      <c r="BP1274">
        <v>0</v>
      </c>
      <c r="BQ1274">
        <v>0</v>
      </c>
      <c r="BR1274">
        <v>0</v>
      </c>
      <c r="BS1274">
        <v>1</v>
      </c>
      <c r="BT1274">
        <v>0</v>
      </c>
      <c r="BU1274">
        <v>1</v>
      </c>
      <c r="BV1274">
        <v>0</v>
      </c>
      <c r="BW1274">
        <v>0</v>
      </c>
      <c r="BX1274">
        <v>0</v>
      </c>
      <c r="BY1274">
        <v>0</v>
      </c>
      <c r="BZ1274">
        <v>0</v>
      </c>
      <c r="CA1274">
        <v>0</v>
      </c>
      <c r="CB1274">
        <v>0</v>
      </c>
      <c r="CC1274">
        <v>0</v>
      </c>
      <c r="CD1274">
        <v>0</v>
      </c>
      <c r="CE1274">
        <v>0</v>
      </c>
      <c r="CF1274">
        <v>0</v>
      </c>
      <c r="CG1274">
        <v>0</v>
      </c>
      <c r="CH1274">
        <v>0</v>
      </c>
      <c r="CI1274">
        <v>0</v>
      </c>
      <c r="CJ1274">
        <v>0</v>
      </c>
      <c r="CK1274">
        <v>0</v>
      </c>
      <c r="CL1274">
        <v>0</v>
      </c>
      <c r="CM1274">
        <v>0</v>
      </c>
      <c r="CN1274">
        <v>0</v>
      </c>
      <c r="CO1274">
        <v>0</v>
      </c>
      <c r="CP1274">
        <v>0</v>
      </c>
      <c r="CQ1274">
        <v>0</v>
      </c>
    </row>
    <row r="1275" spans="1:95" hidden="1">
      <c r="A1275" t="s">
        <v>9443</v>
      </c>
      <c r="B1275" t="s">
        <v>904</v>
      </c>
      <c r="C1275" t="s">
        <v>826</v>
      </c>
      <c r="D1275" t="s">
        <v>826</v>
      </c>
      <c r="E1275" t="s">
        <v>13</v>
      </c>
      <c r="F1275" t="s">
        <v>9393</v>
      </c>
      <c r="G1275">
        <v>180</v>
      </c>
      <c r="H1275">
        <v>1</v>
      </c>
      <c r="I1275">
        <f t="shared" si="19"/>
        <v>180</v>
      </c>
      <c r="J1275">
        <v>37</v>
      </c>
      <c r="K1275">
        <v>0</v>
      </c>
      <c r="M1275" t="s">
        <v>1198</v>
      </c>
      <c r="N1275" t="s">
        <v>9444</v>
      </c>
      <c r="O1275" t="s">
        <v>213</v>
      </c>
      <c r="P1275" t="s">
        <v>214</v>
      </c>
      <c r="Q1275">
        <v>93722</v>
      </c>
      <c r="R1275" t="s">
        <v>107</v>
      </c>
      <c r="S1275" t="s">
        <v>9395</v>
      </c>
      <c r="T1275" t="s">
        <v>9405</v>
      </c>
      <c r="X1275" t="s">
        <v>218</v>
      </c>
      <c r="Y1275" t="s">
        <v>9415</v>
      </c>
      <c r="Z1275" t="s">
        <v>92</v>
      </c>
      <c r="AA1275" t="s">
        <v>164</v>
      </c>
      <c r="AC1275" t="s">
        <v>95</v>
      </c>
      <c r="AD1275" t="s">
        <v>1291</v>
      </c>
      <c r="AE1275">
        <v>0</v>
      </c>
      <c r="AJ1275" t="s">
        <v>1291</v>
      </c>
      <c r="AL1275" t="s">
        <v>1291</v>
      </c>
      <c r="AQ1275">
        <v>10</v>
      </c>
      <c r="AR1275" t="s">
        <v>1007</v>
      </c>
      <c r="AS1275">
        <v>0</v>
      </c>
      <c r="AT1275">
        <v>0</v>
      </c>
      <c r="AW1275">
        <v>0</v>
      </c>
      <c r="AZ1275">
        <v>0</v>
      </c>
      <c r="BC1275">
        <v>0</v>
      </c>
      <c r="BO1275">
        <v>0</v>
      </c>
      <c r="BP1275">
        <v>0</v>
      </c>
      <c r="BQ1275">
        <v>0</v>
      </c>
      <c r="BR1275">
        <v>0</v>
      </c>
      <c r="BS1275">
        <v>1</v>
      </c>
      <c r="BT1275">
        <v>0</v>
      </c>
      <c r="BU1275">
        <v>0</v>
      </c>
      <c r="BV1275">
        <v>0</v>
      </c>
      <c r="BW1275">
        <v>0</v>
      </c>
      <c r="BX1275">
        <v>0</v>
      </c>
      <c r="BY1275">
        <v>0</v>
      </c>
      <c r="BZ1275">
        <v>0</v>
      </c>
      <c r="CA1275">
        <v>0</v>
      </c>
      <c r="CB1275">
        <v>0</v>
      </c>
      <c r="CC1275">
        <v>0</v>
      </c>
      <c r="CD1275">
        <v>0</v>
      </c>
      <c r="CE1275">
        <v>0</v>
      </c>
      <c r="CF1275">
        <v>0</v>
      </c>
      <c r="CG1275">
        <v>0</v>
      </c>
      <c r="CH1275">
        <v>0</v>
      </c>
      <c r="CI1275">
        <v>0</v>
      </c>
      <c r="CJ1275">
        <v>0</v>
      </c>
      <c r="CK1275">
        <v>0</v>
      </c>
      <c r="CL1275">
        <v>0</v>
      </c>
      <c r="CM1275">
        <v>0</v>
      </c>
      <c r="CN1275">
        <v>0</v>
      </c>
      <c r="CO1275">
        <v>0</v>
      </c>
      <c r="CP1275">
        <v>0</v>
      </c>
      <c r="CQ1275">
        <v>0</v>
      </c>
    </row>
    <row r="1276" spans="1:95" hidden="1">
      <c r="A1276" t="s">
        <v>9445</v>
      </c>
      <c r="B1276" t="s">
        <v>904</v>
      </c>
      <c r="C1276" t="s">
        <v>826</v>
      </c>
      <c r="D1276" t="s">
        <v>826</v>
      </c>
      <c r="E1276" t="s">
        <v>13</v>
      </c>
      <c r="F1276" t="s">
        <v>9393</v>
      </c>
      <c r="G1276">
        <v>200</v>
      </c>
      <c r="H1276">
        <v>2</v>
      </c>
      <c r="I1276">
        <f t="shared" si="19"/>
        <v>400</v>
      </c>
      <c r="J1276">
        <v>37</v>
      </c>
      <c r="K1276">
        <v>0</v>
      </c>
      <c r="M1276" t="s">
        <v>1198</v>
      </c>
      <c r="N1276" t="s">
        <v>9446</v>
      </c>
      <c r="O1276" t="s">
        <v>4218</v>
      </c>
      <c r="P1276" t="s">
        <v>214</v>
      </c>
      <c r="Q1276">
        <v>93619</v>
      </c>
      <c r="R1276" t="s">
        <v>107</v>
      </c>
      <c r="S1276" t="s">
        <v>9395</v>
      </c>
      <c r="T1276" t="s">
        <v>9405</v>
      </c>
      <c r="X1276" t="s">
        <v>218</v>
      </c>
      <c r="Y1276" t="s">
        <v>9415</v>
      </c>
      <c r="Z1276" t="s">
        <v>92</v>
      </c>
      <c r="AA1276" t="s">
        <v>164</v>
      </c>
      <c r="AC1276" t="s">
        <v>95</v>
      </c>
      <c r="AD1276" t="s">
        <v>1291</v>
      </c>
      <c r="AE1276">
        <v>0</v>
      </c>
      <c r="AJ1276" t="s">
        <v>1291</v>
      </c>
      <c r="AL1276" t="s">
        <v>1291</v>
      </c>
      <c r="AQ1276">
        <v>10</v>
      </c>
      <c r="AR1276" t="s">
        <v>1007</v>
      </c>
      <c r="AS1276">
        <v>0</v>
      </c>
      <c r="AT1276">
        <v>0</v>
      </c>
      <c r="AW1276">
        <v>0</v>
      </c>
      <c r="AZ1276">
        <v>0</v>
      </c>
      <c r="BC1276">
        <v>0</v>
      </c>
      <c r="BO1276">
        <v>0</v>
      </c>
      <c r="BP1276">
        <v>0</v>
      </c>
      <c r="BQ1276">
        <v>0</v>
      </c>
      <c r="BR1276">
        <v>0</v>
      </c>
      <c r="BS1276">
        <v>1</v>
      </c>
      <c r="BT1276">
        <v>0</v>
      </c>
      <c r="BU1276">
        <v>0</v>
      </c>
      <c r="BV1276">
        <v>0</v>
      </c>
      <c r="BW1276">
        <v>0</v>
      </c>
      <c r="BX1276">
        <v>0</v>
      </c>
      <c r="BY1276">
        <v>0</v>
      </c>
      <c r="BZ1276">
        <v>0</v>
      </c>
      <c r="CA1276">
        <v>0</v>
      </c>
      <c r="CB1276">
        <v>0</v>
      </c>
      <c r="CC1276">
        <v>0</v>
      </c>
      <c r="CD1276">
        <v>0</v>
      </c>
      <c r="CE1276">
        <v>0</v>
      </c>
      <c r="CF1276">
        <v>0</v>
      </c>
      <c r="CG1276">
        <v>0</v>
      </c>
      <c r="CH1276">
        <v>0</v>
      </c>
      <c r="CI1276">
        <v>0</v>
      </c>
      <c r="CJ1276">
        <v>0</v>
      </c>
      <c r="CK1276">
        <v>0</v>
      </c>
      <c r="CL1276">
        <v>0</v>
      </c>
      <c r="CM1276">
        <v>0</v>
      </c>
      <c r="CN1276">
        <v>0</v>
      </c>
      <c r="CO1276">
        <v>0</v>
      </c>
      <c r="CP1276">
        <v>0</v>
      </c>
      <c r="CQ1276">
        <v>0</v>
      </c>
    </row>
    <row r="1277" spans="1:95" hidden="1">
      <c r="A1277" t="s">
        <v>9447</v>
      </c>
      <c r="B1277" t="s">
        <v>904</v>
      </c>
      <c r="C1277" t="s">
        <v>826</v>
      </c>
      <c r="D1277" t="s">
        <v>826</v>
      </c>
      <c r="E1277" t="s">
        <v>13</v>
      </c>
      <c r="F1277" t="s">
        <v>9393</v>
      </c>
      <c r="G1277">
        <v>60</v>
      </c>
      <c r="H1277">
        <v>1</v>
      </c>
      <c r="I1277">
        <f t="shared" si="19"/>
        <v>60</v>
      </c>
      <c r="J1277">
        <v>37</v>
      </c>
      <c r="K1277">
        <v>0</v>
      </c>
      <c r="M1277" t="s">
        <v>1198</v>
      </c>
      <c r="N1277" t="s">
        <v>9448</v>
      </c>
      <c r="O1277" t="s">
        <v>4218</v>
      </c>
      <c r="P1277" t="s">
        <v>214</v>
      </c>
      <c r="Q1277">
        <v>93612</v>
      </c>
      <c r="R1277" t="s">
        <v>107</v>
      </c>
      <c r="S1277" t="s">
        <v>9395</v>
      </c>
      <c r="T1277" t="s">
        <v>9405</v>
      </c>
      <c r="X1277" t="s">
        <v>218</v>
      </c>
      <c r="Y1277" t="s">
        <v>9415</v>
      </c>
      <c r="Z1277" t="s">
        <v>92</v>
      </c>
      <c r="AA1277" t="s">
        <v>164</v>
      </c>
      <c r="AC1277" t="s">
        <v>95</v>
      </c>
      <c r="AD1277" t="s">
        <v>1291</v>
      </c>
      <c r="AE1277">
        <v>0</v>
      </c>
      <c r="AJ1277" t="s">
        <v>1291</v>
      </c>
      <c r="AL1277" t="s">
        <v>1291</v>
      </c>
      <c r="AQ1277">
        <v>10</v>
      </c>
      <c r="AR1277" t="s">
        <v>1007</v>
      </c>
      <c r="AS1277">
        <v>0</v>
      </c>
      <c r="AT1277">
        <v>0</v>
      </c>
      <c r="AW1277">
        <v>0</v>
      </c>
      <c r="AZ1277">
        <v>0</v>
      </c>
      <c r="BC1277">
        <v>0</v>
      </c>
      <c r="BO1277">
        <v>0</v>
      </c>
      <c r="BP1277">
        <v>0</v>
      </c>
      <c r="BQ1277">
        <v>0</v>
      </c>
      <c r="BR1277">
        <v>0</v>
      </c>
      <c r="BS1277">
        <v>1</v>
      </c>
      <c r="BT1277">
        <v>0</v>
      </c>
      <c r="BU1277">
        <v>0</v>
      </c>
      <c r="BV1277">
        <v>0</v>
      </c>
      <c r="BW1277">
        <v>0</v>
      </c>
      <c r="BX1277">
        <v>0</v>
      </c>
      <c r="BY1277">
        <v>0</v>
      </c>
      <c r="BZ1277">
        <v>0</v>
      </c>
      <c r="CA1277">
        <v>0</v>
      </c>
      <c r="CB1277">
        <v>0</v>
      </c>
      <c r="CC1277">
        <v>0</v>
      </c>
      <c r="CD1277">
        <v>0</v>
      </c>
      <c r="CE1277">
        <v>0</v>
      </c>
      <c r="CF1277">
        <v>0</v>
      </c>
      <c r="CG1277">
        <v>0</v>
      </c>
      <c r="CH1277">
        <v>0</v>
      </c>
      <c r="CI1277">
        <v>0</v>
      </c>
      <c r="CJ1277">
        <v>0</v>
      </c>
      <c r="CK1277">
        <v>0</v>
      </c>
      <c r="CL1277">
        <v>0</v>
      </c>
      <c r="CM1277">
        <v>0</v>
      </c>
      <c r="CN1277">
        <v>0</v>
      </c>
      <c r="CO1277">
        <v>0</v>
      </c>
      <c r="CP1277">
        <v>0</v>
      </c>
      <c r="CQ1277">
        <v>0</v>
      </c>
    </row>
    <row r="1278" spans="1:95" hidden="1">
      <c r="A1278" t="s">
        <v>9449</v>
      </c>
      <c r="B1278" t="s">
        <v>904</v>
      </c>
      <c r="C1278" t="s">
        <v>826</v>
      </c>
      <c r="D1278" t="s">
        <v>826</v>
      </c>
      <c r="E1278" t="s">
        <v>13</v>
      </c>
      <c r="F1278" t="s">
        <v>9393</v>
      </c>
      <c r="G1278">
        <v>60</v>
      </c>
      <c r="H1278">
        <v>1</v>
      </c>
      <c r="I1278">
        <f t="shared" si="19"/>
        <v>60</v>
      </c>
      <c r="J1278">
        <v>37</v>
      </c>
      <c r="K1278">
        <v>0</v>
      </c>
      <c r="M1278" t="s">
        <v>1198</v>
      </c>
      <c r="N1278" t="s">
        <v>9450</v>
      </c>
      <c r="O1278" t="s">
        <v>4218</v>
      </c>
      <c r="P1278" t="s">
        <v>214</v>
      </c>
      <c r="Q1278">
        <v>93619</v>
      </c>
      <c r="R1278" t="s">
        <v>107</v>
      </c>
      <c r="S1278" t="s">
        <v>9395</v>
      </c>
      <c r="T1278" t="s">
        <v>9405</v>
      </c>
      <c r="X1278" t="s">
        <v>218</v>
      </c>
      <c r="Y1278" t="s">
        <v>9415</v>
      </c>
      <c r="Z1278" t="s">
        <v>92</v>
      </c>
      <c r="AA1278" t="s">
        <v>164</v>
      </c>
      <c r="AC1278" t="s">
        <v>95</v>
      </c>
      <c r="AD1278" t="s">
        <v>1291</v>
      </c>
      <c r="AE1278">
        <v>0</v>
      </c>
      <c r="AJ1278" t="s">
        <v>1291</v>
      </c>
      <c r="AL1278" t="s">
        <v>1291</v>
      </c>
      <c r="AQ1278">
        <v>10</v>
      </c>
      <c r="AR1278" t="s">
        <v>1007</v>
      </c>
      <c r="AS1278">
        <v>0</v>
      </c>
      <c r="AT1278">
        <v>0</v>
      </c>
      <c r="AW1278">
        <v>0</v>
      </c>
      <c r="AZ1278">
        <v>0</v>
      </c>
      <c r="BC1278">
        <v>0</v>
      </c>
      <c r="BO1278">
        <v>0</v>
      </c>
      <c r="BP1278">
        <v>0</v>
      </c>
      <c r="BQ1278">
        <v>0</v>
      </c>
      <c r="BR1278">
        <v>0</v>
      </c>
      <c r="BS1278">
        <v>1</v>
      </c>
      <c r="BT1278">
        <v>0</v>
      </c>
      <c r="BU1278">
        <v>0</v>
      </c>
      <c r="BV1278">
        <v>0</v>
      </c>
      <c r="BW1278">
        <v>0</v>
      </c>
      <c r="BX1278">
        <v>0</v>
      </c>
      <c r="BY1278">
        <v>0</v>
      </c>
      <c r="BZ1278">
        <v>0</v>
      </c>
      <c r="CA1278">
        <v>0</v>
      </c>
      <c r="CB1278">
        <v>0</v>
      </c>
      <c r="CC1278">
        <v>0</v>
      </c>
      <c r="CD1278">
        <v>0</v>
      </c>
      <c r="CE1278">
        <v>0</v>
      </c>
      <c r="CF1278">
        <v>0</v>
      </c>
      <c r="CG1278">
        <v>0</v>
      </c>
      <c r="CH1278">
        <v>0</v>
      </c>
      <c r="CI1278">
        <v>0</v>
      </c>
      <c r="CJ1278">
        <v>0</v>
      </c>
      <c r="CK1278">
        <v>0</v>
      </c>
      <c r="CL1278">
        <v>0</v>
      </c>
      <c r="CM1278">
        <v>0</v>
      </c>
      <c r="CN1278">
        <v>0</v>
      </c>
      <c r="CO1278">
        <v>0</v>
      </c>
      <c r="CP1278">
        <v>0</v>
      </c>
      <c r="CQ1278">
        <v>0</v>
      </c>
    </row>
    <row r="1279" spans="1:95" hidden="1">
      <c r="A1279" t="s">
        <v>9451</v>
      </c>
      <c r="B1279" t="s">
        <v>904</v>
      </c>
      <c r="C1279" t="s">
        <v>826</v>
      </c>
      <c r="D1279" t="s">
        <v>826</v>
      </c>
      <c r="E1279" t="s">
        <v>13</v>
      </c>
      <c r="F1279" t="s">
        <v>9393</v>
      </c>
      <c r="G1279">
        <v>200</v>
      </c>
      <c r="H1279">
        <v>2</v>
      </c>
      <c r="I1279">
        <f t="shared" si="19"/>
        <v>400</v>
      </c>
      <c r="J1279">
        <v>37</v>
      </c>
      <c r="K1279">
        <v>0</v>
      </c>
      <c r="M1279" t="s">
        <v>1198</v>
      </c>
      <c r="N1279" t="s">
        <v>9452</v>
      </c>
      <c r="O1279" t="s">
        <v>4218</v>
      </c>
      <c r="P1279" t="s">
        <v>214</v>
      </c>
      <c r="Q1279">
        <v>93611</v>
      </c>
      <c r="R1279" t="s">
        <v>107</v>
      </c>
      <c r="S1279" t="s">
        <v>9395</v>
      </c>
      <c r="T1279" t="s">
        <v>9405</v>
      </c>
      <c r="X1279" t="s">
        <v>218</v>
      </c>
      <c r="Y1279" t="s">
        <v>9415</v>
      </c>
      <c r="Z1279" t="s">
        <v>92</v>
      </c>
      <c r="AA1279" t="s">
        <v>164</v>
      </c>
      <c r="AC1279" t="s">
        <v>95</v>
      </c>
      <c r="AD1279" t="s">
        <v>1291</v>
      </c>
      <c r="AE1279">
        <v>0</v>
      </c>
      <c r="AJ1279" t="s">
        <v>1291</v>
      </c>
      <c r="AL1279" t="s">
        <v>1291</v>
      </c>
      <c r="AQ1279">
        <v>10</v>
      </c>
      <c r="AR1279" t="s">
        <v>1007</v>
      </c>
      <c r="AS1279">
        <v>0</v>
      </c>
      <c r="AT1279">
        <v>0</v>
      </c>
      <c r="AW1279">
        <v>0</v>
      </c>
      <c r="AZ1279">
        <v>0</v>
      </c>
      <c r="BC1279">
        <v>0</v>
      </c>
      <c r="BO1279">
        <v>0</v>
      </c>
      <c r="BP1279">
        <v>0</v>
      </c>
      <c r="BQ1279">
        <v>0</v>
      </c>
      <c r="BR1279">
        <v>0</v>
      </c>
      <c r="BS1279">
        <v>1</v>
      </c>
      <c r="BT1279">
        <v>0</v>
      </c>
      <c r="BU1279">
        <v>0</v>
      </c>
      <c r="BV1279">
        <v>0</v>
      </c>
      <c r="BW1279">
        <v>0</v>
      </c>
      <c r="BX1279">
        <v>0</v>
      </c>
      <c r="BY1279">
        <v>0</v>
      </c>
      <c r="BZ1279">
        <v>0</v>
      </c>
      <c r="CA1279">
        <v>0</v>
      </c>
      <c r="CB1279">
        <v>0</v>
      </c>
      <c r="CC1279">
        <v>0</v>
      </c>
      <c r="CD1279">
        <v>0</v>
      </c>
      <c r="CE1279">
        <v>0</v>
      </c>
      <c r="CF1279">
        <v>0</v>
      </c>
      <c r="CG1279">
        <v>0</v>
      </c>
      <c r="CH1279">
        <v>0</v>
      </c>
      <c r="CI1279">
        <v>0</v>
      </c>
      <c r="CJ1279">
        <v>0</v>
      </c>
      <c r="CK1279">
        <v>0</v>
      </c>
      <c r="CL1279">
        <v>0</v>
      </c>
      <c r="CM1279">
        <v>0</v>
      </c>
      <c r="CN1279">
        <v>0</v>
      </c>
      <c r="CO1279">
        <v>0</v>
      </c>
      <c r="CP1279">
        <v>0</v>
      </c>
      <c r="CQ1279">
        <v>0</v>
      </c>
    </row>
    <row r="1280" spans="1:95" hidden="1">
      <c r="A1280" t="s">
        <v>9453</v>
      </c>
      <c r="B1280" t="s">
        <v>904</v>
      </c>
      <c r="C1280" t="s">
        <v>826</v>
      </c>
      <c r="D1280" t="s">
        <v>826</v>
      </c>
      <c r="E1280" t="s">
        <v>13</v>
      </c>
      <c r="F1280" t="s">
        <v>9393</v>
      </c>
      <c r="G1280">
        <v>200</v>
      </c>
      <c r="H1280">
        <v>2</v>
      </c>
      <c r="I1280">
        <f t="shared" si="19"/>
        <v>400</v>
      </c>
      <c r="J1280">
        <v>37</v>
      </c>
      <c r="K1280">
        <v>0</v>
      </c>
      <c r="M1280" t="s">
        <v>1198</v>
      </c>
      <c r="N1280" t="s">
        <v>9454</v>
      </c>
      <c r="O1280" t="s">
        <v>213</v>
      </c>
      <c r="P1280" t="s">
        <v>214</v>
      </c>
      <c r="Q1280">
        <v>93730</v>
      </c>
      <c r="R1280" t="s">
        <v>107</v>
      </c>
      <c r="S1280" t="s">
        <v>9395</v>
      </c>
      <c r="T1280" t="s">
        <v>9405</v>
      </c>
      <c r="X1280" t="s">
        <v>218</v>
      </c>
      <c r="Y1280" t="s">
        <v>9415</v>
      </c>
      <c r="Z1280" t="s">
        <v>92</v>
      </c>
      <c r="AA1280" t="s">
        <v>164</v>
      </c>
      <c r="AC1280" t="s">
        <v>95</v>
      </c>
      <c r="AD1280" t="s">
        <v>1291</v>
      </c>
      <c r="AE1280">
        <v>0</v>
      </c>
      <c r="AJ1280" t="s">
        <v>1291</v>
      </c>
      <c r="AL1280" t="s">
        <v>1291</v>
      </c>
      <c r="AQ1280">
        <v>10</v>
      </c>
      <c r="AR1280" t="s">
        <v>1007</v>
      </c>
      <c r="AS1280">
        <v>0</v>
      </c>
      <c r="AT1280">
        <v>0</v>
      </c>
      <c r="AW1280">
        <v>0</v>
      </c>
      <c r="AZ1280">
        <v>0</v>
      </c>
      <c r="BC1280">
        <v>0</v>
      </c>
      <c r="BO1280">
        <v>0</v>
      </c>
      <c r="BP1280">
        <v>0</v>
      </c>
      <c r="BQ1280">
        <v>0</v>
      </c>
      <c r="BR1280">
        <v>0</v>
      </c>
      <c r="BS1280">
        <v>1</v>
      </c>
      <c r="BT1280">
        <v>0</v>
      </c>
      <c r="BU1280">
        <v>0</v>
      </c>
      <c r="BV1280">
        <v>0</v>
      </c>
      <c r="BW1280">
        <v>0</v>
      </c>
      <c r="BX1280">
        <v>0</v>
      </c>
      <c r="BY1280">
        <v>0</v>
      </c>
      <c r="BZ1280">
        <v>0</v>
      </c>
      <c r="CA1280">
        <v>0</v>
      </c>
      <c r="CB1280">
        <v>0</v>
      </c>
      <c r="CC1280">
        <v>0</v>
      </c>
      <c r="CD1280">
        <v>0</v>
      </c>
      <c r="CE1280">
        <v>0</v>
      </c>
      <c r="CF1280">
        <v>0</v>
      </c>
      <c r="CG1280">
        <v>0</v>
      </c>
      <c r="CH1280">
        <v>0</v>
      </c>
      <c r="CI1280">
        <v>0</v>
      </c>
      <c r="CJ1280">
        <v>0</v>
      </c>
      <c r="CK1280">
        <v>0</v>
      </c>
      <c r="CL1280">
        <v>0</v>
      </c>
      <c r="CM1280">
        <v>0</v>
      </c>
      <c r="CN1280">
        <v>0</v>
      </c>
      <c r="CO1280">
        <v>0</v>
      </c>
      <c r="CP1280">
        <v>0</v>
      </c>
      <c r="CQ1280">
        <v>0</v>
      </c>
    </row>
    <row r="1281" spans="1:95" hidden="1">
      <c r="A1281" t="s">
        <v>9455</v>
      </c>
      <c r="B1281" t="s">
        <v>904</v>
      </c>
      <c r="C1281" t="s">
        <v>826</v>
      </c>
      <c r="D1281" t="s">
        <v>826</v>
      </c>
      <c r="E1281" t="s">
        <v>13</v>
      </c>
      <c r="F1281" t="s">
        <v>9393</v>
      </c>
      <c r="G1281">
        <v>60</v>
      </c>
      <c r="H1281">
        <v>1</v>
      </c>
      <c r="I1281">
        <f t="shared" si="19"/>
        <v>60</v>
      </c>
      <c r="J1281">
        <v>37</v>
      </c>
      <c r="K1281">
        <v>0</v>
      </c>
      <c r="M1281" t="s">
        <v>1198</v>
      </c>
      <c r="N1281" t="s">
        <v>9456</v>
      </c>
      <c r="O1281" t="s">
        <v>213</v>
      </c>
      <c r="P1281" t="s">
        <v>214</v>
      </c>
      <c r="Q1281">
        <v>93720</v>
      </c>
      <c r="R1281" t="s">
        <v>107</v>
      </c>
      <c r="S1281" t="s">
        <v>9395</v>
      </c>
      <c r="T1281" t="s">
        <v>9405</v>
      </c>
      <c r="X1281" t="s">
        <v>218</v>
      </c>
      <c r="Y1281" t="s">
        <v>9415</v>
      </c>
      <c r="Z1281" t="s">
        <v>92</v>
      </c>
      <c r="AA1281" t="s">
        <v>164</v>
      </c>
      <c r="AC1281" t="s">
        <v>95</v>
      </c>
      <c r="AD1281" t="s">
        <v>1291</v>
      </c>
      <c r="AE1281">
        <v>0</v>
      </c>
      <c r="AJ1281" t="s">
        <v>1291</v>
      </c>
      <c r="AL1281" t="s">
        <v>1291</v>
      </c>
      <c r="AQ1281">
        <v>10</v>
      </c>
      <c r="AR1281" t="s">
        <v>1007</v>
      </c>
      <c r="AS1281">
        <v>0</v>
      </c>
      <c r="AT1281">
        <v>0</v>
      </c>
      <c r="AW1281">
        <v>0</v>
      </c>
      <c r="AZ1281">
        <v>0</v>
      </c>
      <c r="BC1281">
        <v>0</v>
      </c>
      <c r="BO1281">
        <v>0</v>
      </c>
      <c r="BP1281">
        <v>0</v>
      </c>
      <c r="BQ1281">
        <v>0</v>
      </c>
      <c r="BR1281">
        <v>0</v>
      </c>
      <c r="BS1281">
        <v>1</v>
      </c>
      <c r="BT1281">
        <v>0</v>
      </c>
      <c r="BU1281">
        <v>0</v>
      </c>
      <c r="BV1281">
        <v>0</v>
      </c>
      <c r="BW1281">
        <v>0</v>
      </c>
      <c r="BX1281">
        <v>0</v>
      </c>
      <c r="BY1281">
        <v>0</v>
      </c>
      <c r="BZ1281">
        <v>0</v>
      </c>
      <c r="CA1281">
        <v>0</v>
      </c>
      <c r="CB1281">
        <v>0</v>
      </c>
      <c r="CC1281">
        <v>0</v>
      </c>
      <c r="CD1281">
        <v>0</v>
      </c>
      <c r="CE1281">
        <v>0</v>
      </c>
      <c r="CF1281">
        <v>0</v>
      </c>
      <c r="CG1281">
        <v>0</v>
      </c>
      <c r="CH1281">
        <v>0</v>
      </c>
      <c r="CI1281">
        <v>0</v>
      </c>
      <c r="CJ1281">
        <v>0</v>
      </c>
      <c r="CK1281">
        <v>0</v>
      </c>
      <c r="CL1281">
        <v>0</v>
      </c>
      <c r="CM1281">
        <v>0</v>
      </c>
      <c r="CN1281">
        <v>0</v>
      </c>
      <c r="CO1281">
        <v>0</v>
      </c>
      <c r="CP1281">
        <v>0</v>
      </c>
      <c r="CQ1281">
        <v>0</v>
      </c>
    </row>
    <row r="1282" spans="1:95" hidden="1">
      <c r="A1282" t="s">
        <v>9457</v>
      </c>
      <c r="B1282" t="s">
        <v>904</v>
      </c>
      <c r="C1282" t="s">
        <v>826</v>
      </c>
      <c r="D1282" t="s">
        <v>826</v>
      </c>
      <c r="E1282" t="s">
        <v>146</v>
      </c>
      <c r="F1282" t="s">
        <v>9393</v>
      </c>
      <c r="G1282">
        <v>90</v>
      </c>
      <c r="H1282">
        <v>2</v>
      </c>
      <c r="I1282">
        <f t="shared" si="19"/>
        <v>180</v>
      </c>
      <c r="J1282">
        <v>37</v>
      </c>
      <c r="K1282">
        <v>0</v>
      </c>
      <c r="M1282" t="s">
        <v>1198</v>
      </c>
      <c r="N1282" t="s">
        <v>9458</v>
      </c>
      <c r="O1282" t="s">
        <v>9459</v>
      </c>
      <c r="P1282" t="s">
        <v>214</v>
      </c>
      <c r="Q1282">
        <v>95060</v>
      </c>
      <c r="R1282" t="s">
        <v>107</v>
      </c>
      <c r="S1282" t="s">
        <v>9460</v>
      </c>
      <c r="U1282" t="s">
        <v>9461</v>
      </c>
      <c r="X1282" t="s">
        <v>218</v>
      </c>
      <c r="Y1282" t="s">
        <v>9415</v>
      </c>
      <c r="Z1282" t="s">
        <v>92</v>
      </c>
      <c r="AA1282" t="s">
        <v>164</v>
      </c>
      <c r="AC1282" t="s">
        <v>95</v>
      </c>
      <c r="AD1282" t="s">
        <v>1291</v>
      </c>
      <c r="AE1282">
        <v>0</v>
      </c>
      <c r="AJ1282" t="s">
        <v>1291</v>
      </c>
      <c r="AL1282" t="s">
        <v>1291</v>
      </c>
      <c r="AQ1282">
        <v>10</v>
      </c>
      <c r="AR1282" t="s">
        <v>1007</v>
      </c>
      <c r="AS1282">
        <v>250000</v>
      </c>
      <c r="AT1282">
        <v>0</v>
      </c>
      <c r="AW1282">
        <v>0</v>
      </c>
      <c r="AZ1282">
        <v>0</v>
      </c>
      <c r="BC1282">
        <v>0</v>
      </c>
      <c r="BO1282">
        <v>0</v>
      </c>
      <c r="BP1282">
        <v>0</v>
      </c>
      <c r="BQ1282">
        <v>0</v>
      </c>
      <c r="BR1282">
        <v>0</v>
      </c>
      <c r="BS1282">
        <v>1</v>
      </c>
      <c r="BT1282">
        <v>0</v>
      </c>
      <c r="BU1282">
        <v>0</v>
      </c>
      <c r="BV1282">
        <v>0</v>
      </c>
      <c r="BW1282">
        <v>0</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row>
    <row r="1283" spans="1:95" hidden="1">
      <c r="A1283" t="s">
        <v>9462</v>
      </c>
      <c r="B1283" t="s">
        <v>904</v>
      </c>
      <c r="C1283" t="s">
        <v>826</v>
      </c>
      <c r="D1283" t="s">
        <v>826</v>
      </c>
      <c r="E1283" t="s">
        <v>13</v>
      </c>
      <c r="F1283" t="s">
        <v>9393</v>
      </c>
      <c r="G1283">
        <v>1000</v>
      </c>
      <c r="H1283">
        <v>2</v>
      </c>
      <c r="I1283">
        <f t="shared" ref="I1283:I1346" si="20">H1283*G1283</f>
        <v>2000</v>
      </c>
      <c r="J1283">
        <v>38</v>
      </c>
      <c r="K1283">
        <v>0</v>
      </c>
      <c r="M1283" t="s">
        <v>1198</v>
      </c>
      <c r="N1283" t="s">
        <v>9463</v>
      </c>
      <c r="O1283" t="s">
        <v>1826</v>
      </c>
      <c r="P1283" t="s">
        <v>214</v>
      </c>
      <c r="Q1283">
        <v>94124</v>
      </c>
      <c r="R1283" t="s">
        <v>107</v>
      </c>
      <c r="S1283" t="s">
        <v>9395</v>
      </c>
      <c r="T1283" t="s">
        <v>9405</v>
      </c>
      <c r="X1283" t="s">
        <v>218</v>
      </c>
      <c r="Y1283" t="s">
        <v>9415</v>
      </c>
      <c r="Z1283" t="s">
        <v>92</v>
      </c>
      <c r="AA1283" t="s">
        <v>164</v>
      </c>
      <c r="AC1283" t="s">
        <v>95</v>
      </c>
      <c r="AD1283" t="s">
        <v>1291</v>
      </c>
      <c r="AE1283">
        <v>0</v>
      </c>
      <c r="AJ1283" t="s">
        <v>1291</v>
      </c>
      <c r="AL1283" t="s">
        <v>1291</v>
      </c>
      <c r="AQ1283">
        <v>10</v>
      </c>
      <c r="AR1283" t="s">
        <v>1007</v>
      </c>
      <c r="AS1283">
        <v>0</v>
      </c>
      <c r="AT1283">
        <v>0</v>
      </c>
      <c r="AW1283">
        <v>0</v>
      </c>
      <c r="AZ1283">
        <v>0</v>
      </c>
      <c r="BC1283">
        <v>0</v>
      </c>
      <c r="BO1283">
        <v>0</v>
      </c>
      <c r="BP1283">
        <v>0</v>
      </c>
      <c r="BQ1283">
        <v>0</v>
      </c>
      <c r="BR1283">
        <v>0</v>
      </c>
      <c r="BS1283">
        <v>1</v>
      </c>
      <c r="BT1283">
        <v>0</v>
      </c>
      <c r="BU1283">
        <v>0</v>
      </c>
      <c r="BV1283">
        <v>0</v>
      </c>
      <c r="BW1283">
        <v>0</v>
      </c>
      <c r="BX1283">
        <v>0</v>
      </c>
      <c r="BY1283">
        <v>0</v>
      </c>
      <c r="BZ1283">
        <v>0</v>
      </c>
      <c r="CA1283">
        <v>0</v>
      </c>
      <c r="CB1283">
        <v>0</v>
      </c>
      <c r="CC1283">
        <v>0</v>
      </c>
      <c r="CD1283">
        <v>0</v>
      </c>
      <c r="CE1283">
        <v>0</v>
      </c>
      <c r="CF1283">
        <v>0</v>
      </c>
      <c r="CG1283">
        <v>0</v>
      </c>
      <c r="CH1283">
        <v>0</v>
      </c>
      <c r="CI1283">
        <v>0</v>
      </c>
      <c r="CJ1283">
        <v>0</v>
      </c>
      <c r="CK1283">
        <v>0</v>
      </c>
      <c r="CL1283">
        <v>0</v>
      </c>
      <c r="CM1283">
        <v>0</v>
      </c>
      <c r="CN1283">
        <v>0</v>
      </c>
      <c r="CO1283">
        <v>0</v>
      </c>
      <c r="CP1283">
        <v>0</v>
      </c>
      <c r="CQ1283">
        <v>0</v>
      </c>
    </row>
    <row r="1284" spans="1:95" hidden="1">
      <c r="A1284" t="s">
        <v>9464</v>
      </c>
      <c r="B1284" t="s">
        <v>904</v>
      </c>
      <c r="C1284" t="s">
        <v>826</v>
      </c>
      <c r="D1284" t="s">
        <v>826</v>
      </c>
      <c r="E1284" t="s">
        <v>13</v>
      </c>
      <c r="F1284" t="s">
        <v>9393</v>
      </c>
      <c r="G1284">
        <v>60</v>
      </c>
      <c r="H1284">
        <v>2</v>
      </c>
      <c r="I1284">
        <f t="shared" si="20"/>
        <v>120</v>
      </c>
      <c r="J1284">
        <v>34</v>
      </c>
      <c r="K1284">
        <v>0</v>
      </c>
      <c r="M1284" t="s">
        <v>1198</v>
      </c>
      <c r="N1284" t="s">
        <v>9465</v>
      </c>
      <c r="O1284" t="s">
        <v>9418</v>
      </c>
      <c r="P1284" t="s">
        <v>214</v>
      </c>
      <c r="Q1284">
        <v>90602</v>
      </c>
      <c r="R1284" t="s">
        <v>107</v>
      </c>
      <c r="S1284" t="s">
        <v>9395</v>
      </c>
      <c r="T1284" t="s">
        <v>9405</v>
      </c>
      <c r="X1284" t="s">
        <v>218</v>
      </c>
      <c r="Y1284" t="s">
        <v>9406</v>
      </c>
      <c r="Z1284" t="s">
        <v>92</v>
      </c>
      <c r="AA1284" t="s">
        <v>164</v>
      </c>
      <c r="AC1284" t="s">
        <v>95</v>
      </c>
      <c r="AD1284" t="s">
        <v>1291</v>
      </c>
      <c r="AE1284">
        <v>0</v>
      </c>
      <c r="AJ1284" t="s">
        <v>1291</v>
      </c>
      <c r="AL1284" t="s">
        <v>1291</v>
      </c>
      <c r="AQ1284">
        <v>10</v>
      </c>
      <c r="AR1284" t="s">
        <v>1007</v>
      </c>
      <c r="AS1284">
        <v>0</v>
      </c>
      <c r="AT1284">
        <v>0</v>
      </c>
      <c r="AW1284">
        <v>0</v>
      </c>
      <c r="AZ1284">
        <v>0</v>
      </c>
      <c r="BC1284">
        <v>0</v>
      </c>
      <c r="BO1284">
        <v>0</v>
      </c>
      <c r="BP1284">
        <v>0</v>
      </c>
      <c r="BQ1284">
        <v>0</v>
      </c>
      <c r="BR1284">
        <v>0</v>
      </c>
      <c r="BS1284">
        <v>1</v>
      </c>
      <c r="BT1284">
        <v>0</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0</v>
      </c>
      <c r="CP1284">
        <v>0</v>
      </c>
      <c r="CQ1284">
        <v>0</v>
      </c>
    </row>
    <row r="1285" spans="1:95" hidden="1">
      <c r="A1285" t="s">
        <v>9466</v>
      </c>
      <c r="B1285" t="s">
        <v>904</v>
      </c>
      <c r="C1285" t="s">
        <v>826</v>
      </c>
      <c r="D1285" t="s">
        <v>826</v>
      </c>
      <c r="E1285" t="s">
        <v>13</v>
      </c>
      <c r="F1285" t="s">
        <v>9393</v>
      </c>
      <c r="G1285">
        <v>200</v>
      </c>
      <c r="H1285">
        <v>2</v>
      </c>
      <c r="I1285">
        <f t="shared" si="20"/>
        <v>400</v>
      </c>
      <c r="J1285">
        <v>34</v>
      </c>
      <c r="K1285">
        <v>0</v>
      </c>
      <c r="M1285" t="s">
        <v>1198</v>
      </c>
      <c r="N1285" t="s">
        <v>9467</v>
      </c>
      <c r="O1285" t="s">
        <v>9468</v>
      </c>
      <c r="P1285" t="s">
        <v>214</v>
      </c>
      <c r="Q1285">
        <v>93003</v>
      </c>
      <c r="R1285" t="s">
        <v>107</v>
      </c>
      <c r="S1285" t="s">
        <v>9395</v>
      </c>
      <c r="T1285" t="s">
        <v>9405</v>
      </c>
      <c r="X1285" t="s">
        <v>218</v>
      </c>
      <c r="Y1285" t="s">
        <v>9406</v>
      </c>
      <c r="Z1285" t="s">
        <v>92</v>
      </c>
      <c r="AA1285" t="s">
        <v>164</v>
      </c>
      <c r="AC1285" t="s">
        <v>95</v>
      </c>
      <c r="AD1285" t="s">
        <v>1291</v>
      </c>
      <c r="AE1285">
        <v>0</v>
      </c>
      <c r="AJ1285" t="s">
        <v>1291</v>
      </c>
      <c r="AL1285" t="s">
        <v>1291</v>
      </c>
      <c r="AQ1285">
        <v>10</v>
      </c>
      <c r="AR1285" t="s">
        <v>1007</v>
      </c>
      <c r="AS1285">
        <v>0</v>
      </c>
      <c r="AT1285">
        <v>0</v>
      </c>
      <c r="AW1285">
        <v>0</v>
      </c>
      <c r="AZ1285">
        <v>0</v>
      </c>
      <c r="BC1285">
        <v>0</v>
      </c>
      <c r="BO1285">
        <v>0</v>
      </c>
      <c r="BP1285">
        <v>0</v>
      </c>
      <c r="BQ1285">
        <v>0</v>
      </c>
      <c r="BR1285">
        <v>0</v>
      </c>
      <c r="BS1285">
        <v>1</v>
      </c>
      <c r="BT1285">
        <v>0</v>
      </c>
      <c r="BU1285">
        <v>0</v>
      </c>
      <c r="BV1285">
        <v>0</v>
      </c>
      <c r="BW1285">
        <v>0</v>
      </c>
      <c r="BX1285">
        <v>0</v>
      </c>
      <c r="BY1285">
        <v>0</v>
      </c>
      <c r="BZ1285">
        <v>0</v>
      </c>
      <c r="CA1285">
        <v>0</v>
      </c>
      <c r="CB1285">
        <v>0</v>
      </c>
      <c r="CC1285">
        <v>0</v>
      </c>
      <c r="CD1285">
        <v>0</v>
      </c>
      <c r="CE1285">
        <v>0</v>
      </c>
      <c r="CF1285">
        <v>0</v>
      </c>
      <c r="CG1285">
        <v>0</v>
      </c>
      <c r="CH1285">
        <v>0</v>
      </c>
      <c r="CI1285">
        <v>0</v>
      </c>
      <c r="CJ1285">
        <v>0</v>
      </c>
      <c r="CK1285">
        <v>0</v>
      </c>
      <c r="CL1285">
        <v>0</v>
      </c>
      <c r="CM1285">
        <v>0</v>
      </c>
      <c r="CN1285">
        <v>0</v>
      </c>
      <c r="CO1285">
        <v>0</v>
      </c>
      <c r="CP1285">
        <v>0</v>
      </c>
      <c r="CQ1285">
        <v>0</v>
      </c>
    </row>
    <row r="1286" spans="1:95" hidden="1">
      <c r="A1286" t="s">
        <v>9469</v>
      </c>
      <c r="B1286" t="s">
        <v>904</v>
      </c>
      <c r="C1286" t="s">
        <v>826</v>
      </c>
      <c r="D1286" t="s">
        <v>826</v>
      </c>
      <c r="E1286" t="s">
        <v>13</v>
      </c>
      <c r="F1286" t="s">
        <v>9393</v>
      </c>
      <c r="G1286">
        <v>200</v>
      </c>
      <c r="H1286">
        <v>2</v>
      </c>
      <c r="I1286">
        <f t="shared" si="20"/>
        <v>400</v>
      </c>
      <c r="J1286">
        <v>34</v>
      </c>
      <c r="K1286">
        <v>0</v>
      </c>
      <c r="M1286" t="s">
        <v>1198</v>
      </c>
      <c r="N1286" t="s">
        <v>9470</v>
      </c>
      <c r="O1286" t="s">
        <v>8806</v>
      </c>
      <c r="P1286" t="s">
        <v>214</v>
      </c>
      <c r="Q1286">
        <v>93033</v>
      </c>
      <c r="R1286" t="s">
        <v>107</v>
      </c>
      <c r="S1286" t="s">
        <v>9395</v>
      </c>
      <c r="T1286" t="s">
        <v>9405</v>
      </c>
      <c r="X1286" t="s">
        <v>218</v>
      </c>
      <c r="Y1286" t="s">
        <v>9406</v>
      </c>
      <c r="Z1286" t="s">
        <v>92</v>
      </c>
      <c r="AA1286" t="s">
        <v>164</v>
      </c>
      <c r="AC1286" t="s">
        <v>95</v>
      </c>
      <c r="AD1286" t="s">
        <v>1291</v>
      </c>
      <c r="AE1286">
        <v>0</v>
      </c>
      <c r="AJ1286" t="s">
        <v>1291</v>
      </c>
      <c r="AL1286" t="s">
        <v>1291</v>
      </c>
      <c r="AQ1286">
        <v>10</v>
      </c>
      <c r="AR1286" t="s">
        <v>1007</v>
      </c>
      <c r="AS1286">
        <v>0</v>
      </c>
      <c r="AT1286">
        <v>0</v>
      </c>
      <c r="AW1286">
        <v>0</v>
      </c>
      <c r="AZ1286">
        <v>0</v>
      </c>
      <c r="BC1286">
        <v>0</v>
      </c>
      <c r="BO1286">
        <v>0</v>
      </c>
      <c r="BP1286">
        <v>0</v>
      </c>
      <c r="BQ1286">
        <v>0</v>
      </c>
      <c r="BR1286">
        <v>0</v>
      </c>
      <c r="BS1286">
        <v>1</v>
      </c>
      <c r="BT1286">
        <v>0</v>
      </c>
      <c r="BU1286">
        <v>0</v>
      </c>
      <c r="BV1286">
        <v>0</v>
      </c>
      <c r="BW1286">
        <v>0</v>
      </c>
      <c r="BX1286">
        <v>0</v>
      </c>
      <c r="BY1286">
        <v>0</v>
      </c>
      <c r="BZ1286">
        <v>0</v>
      </c>
      <c r="CA1286">
        <v>0</v>
      </c>
      <c r="CB1286">
        <v>0</v>
      </c>
      <c r="CC1286">
        <v>0</v>
      </c>
      <c r="CD1286">
        <v>0</v>
      </c>
      <c r="CE1286">
        <v>0</v>
      </c>
      <c r="CF1286">
        <v>0</v>
      </c>
      <c r="CG1286">
        <v>0</v>
      </c>
      <c r="CH1286">
        <v>0</v>
      </c>
      <c r="CI1286">
        <v>0</v>
      </c>
      <c r="CJ1286">
        <v>0</v>
      </c>
      <c r="CK1286">
        <v>0</v>
      </c>
      <c r="CL1286">
        <v>0</v>
      </c>
      <c r="CM1286">
        <v>0</v>
      </c>
      <c r="CN1286">
        <v>0</v>
      </c>
      <c r="CO1286">
        <v>0</v>
      </c>
      <c r="CP1286">
        <v>0</v>
      </c>
      <c r="CQ1286">
        <v>0</v>
      </c>
    </row>
    <row r="1287" spans="1:95" hidden="1">
      <c r="A1287" t="s">
        <v>9471</v>
      </c>
      <c r="B1287" t="s">
        <v>904</v>
      </c>
      <c r="C1287" t="s">
        <v>826</v>
      </c>
      <c r="D1287" t="s">
        <v>826</v>
      </c>
      <c r="E1287" t="s">
        <v>13</v>
      </c>
      <c r="F1287" t="s">
        <v>9393</v>
      </c>
      <c r="G1287">
        <v>400</v>
      </c>
      <c r="H1287">
        <v>2</v>
      </c>
      <c r="I1287">
        <f t="shared" si="20"/>
        <v>800</v>
      </c>
      <c r="J1287">
        <v>34</v>
      </c>
      <c r="K1287">
        <v>0</v>
      </c>
      <c r="M1287" t="s">
        <v>1198</v>
      </c>
      <c r="N1287" t="s">
        <v>9472</v>
      </c>
      <c r="O1287" t="s">
        <v>9473</v>
      </c>
      <c r="P1287" t="s">
        <v>214</v>
      </c>
      <c r="Q1287">
        <v>93021</v>
      </c>
      <c r="R1287" t="s">
        <v>107</v>
      </c>
      <c r="S1287" t="s">
        <v>9395</v>
      </c>
      <c r="T1287" t="s">
        <v>9405</v>
      </c>
      <c r="X1287" t="s">
        <v>218</v>
      </c>
      <c r="Y1287" t="s">
        <v>9406</v>
      </c>
      <c r="Z1287" t="s">
        <v>92</v>
      </c>
      <c r="AA1287" t="s">
        <v>164</v>
      </c>
      <c r="AC1287" t="s">
        <v>95</v>
      </c>
      <c r="AD1287" t="s">
        <v>1291</v>
      </c>
      <c r="AE1287">
        <v>0</v>
      </c>
      <c r="AJ1287" t="s">
        <v>1291</v>
      </c>
      <c r="AL1287" t="s">
        <v>1291</v>
      </c>
      <c r="AQ1287">
        <v>10</v>
      </c>
      <c r="AR1287" t="s">
        <v>1007</v>
      </c>
      <c r="AS1287">
        <v>0</v>
      </c>
      <c r="AT1287">
        <v>0</v>
      </c>
      <c r="AW1287">
        <v>0</v>
      </c>
      <c r="AZ1287">
        <v>0</v>
      </c>
      <c r="BC1287">
        <v>0</v>
      </c>
      <c r="BO1287">
        <v>0</v>
      </c>
      <c r="BP1287">
        <v>0</v>
      </c>
      <c r="BQ1287">
        <v>0</v>
      </c>
      <c r="BR1287">
        <v>0</v>
      </c>
      <c r="BS1287">
        <v>1</v>
      </c>
      <c r="BT1287">
        <v>0</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0</v>
      </c>
      <c r="CP1287">
        <v>0</v>
      </c>
      <c r="CQ1287">
        <v>0</v>
      </c>
    </row>
    <row r="1288" spans="1:95" hidden="1">
      <c r="A1288" t="s">
        <v>9474</v>
      </c>
      <c r="B1288" t="s">
        <v>904</v>
      </c>
      <c r="C1288" t="s">
        <v>826</v>
      </c>
      <c r="D1288" t="s">
        <v>826</v>
      </c>
      <c r="E1288" t="s">
        <v>13</v>
      </c>
      <c r="F1288" t="s">
        <v>9393</v>
      </c>
      <c r="G1288">
        <v>90</v>
      </c>
      <c r="H1288">
        <v>2</v>
      </c>
      <c r="I1288">
        <f t="shared" si="20"/>
        <v>180</v>
      </c>
      <c r="J1288">
        <v>32.715637200000003</v>
      </c>
      <c r="K1288">
        <v>-117.17</v>
      </c>
      <c r="M1288" t="s">
        <v>1198</v>
      </c>
      <c r="N1288" t="s">
        <v>9475</v>
      </c>
      <c r="O1288" t="s">
        <v>1670</v>
      </c>
      <c r="P1288" t="s">
        <v>214</v>
      </c>
      <c r="Q1288">
        <v>92101</v>
      </c>
      <c r="R1288" t="s">
        <v>107</v>
      </c>
      <c r="S1288" t="s">
        <v>9395</v>
      </c>
      <c r="T1288" t="s">
        <v>9396</v>
      </c>
      <c r="X1288" t="s">
        <v>218</v>
      </c>
      <c r="Y1288" t="s">
        <v>9397</v>
      </c>
      <c r="Z1288" t="s">
        <v>92</v>
      </c>
      <c r="AA1288" t="s">
        <v>164</v>
      </c>
      <c r="AC1288" t="s">
        <v>95</v>
      </c>
      <c r="AD1288" t="s">
        <v>1291</v>
      </c>
      <c r="AE1288">
        <v>0</v>
      </c>
      <c r="AJ1288" t="s">
        <v>1291</v>
      </c>
      <c r="AL1288" t="s">
        <v>1291</v>
      </c>
      <c r="AQ1288">
        <v>10</v>
      </c>
      <c r="AR1288" t="s">
        <v>1007</v>
      </c>
      <c r="AS1288">
        <v>0</v>
      </c>
      <c r="AT1288">
        <v>0</v>
      </c>
      <c r="AW1288">
        <v>0</v>
      </c>
      <c r="AZ1288">
        <v>0</v>
      </c>
      <c r="BC1288">
        <v>0</v>
      </c>
      <c r="BO1288">
        <v>0</v>
      </c>
      <c r="BP1288">
        <v>0</v>
      </c>
      <c r="BQ1288">
        <v>0</v>
      </c>
      <c r="BR1288">
        <v>0</v>
      </c>
      <c r="BS1288">
        <v>1</v>
      </c>
      <c r="BT1288">
        <v>0</v>
      </c>
      <c r="BU1288">
        <v>0</v>
      </c>
      <c r="BV1288">
        <v>0</v>
      </c>
      <c r="BW1288">
        <v>0</v>
      </c>
      <c r="BX1288">
        <v>0</v>
      </c>
      <c r="BY1288">
        <v>0</v>
      </c>
      <c r="BZ1288">
        <v>0</v>
      </c>
      <c r="CA1288">
        <v>0</v>
      </c>
      <c r="CB1288">
        <v>0</v>
      </c>
      <c r="CC1288">
        <v>0</v>
      </c>
      <c r="CD1288">
        <v>0</v>
      </c>
      <c r="CE1288">
        <v>0</v>
      </c>
      <c r="CF1288">
        <v>0</v>
      </c>
      <c r="CG1288">
        <v>0</v>
      </c>
      <c r="CH1288">
        <v>0</v>
      </c>
      <c r="CI1288">
        <v>0</v>
      </c>
      <c r="CJ1288">
        <v>0</v>
      </c>
      <c r="CK1288">
        <v>0</v>
      </c>
      <c r="CL1288">
        <v>0</v>
      </c>
      <c r="CM1288">
        <v>0</v>
      </c>
      <c r="CN1288">
        <v>0</v>
      </c>
      <c r="CO1288">
        <v>0</v>
      </c>
      <c r="CP1288">
        <v>0</v>
      </c>
      <c r="CQ1288">
        <v>0</v>
      </c>
    </row>
    <row r="1289" spans="1:95" hidden="1">
      <c r="A1289" t="s">
        <v>9476</v>
      </c>
      <c r="B1289" t="s">
        <v>999</v>
      </c>
      <c r="C1289" t="s">
        <v>1000</v>
      </c>
      <c r="D1289" t="s">
        <v>1000</v>
      </c>
      <c r="E1289" t="s">
        <v>146</v>
      </c>
      <c r="F1289" t="s">
        <v>9477</v>
      </c>
      <c r="G1289">
        <v>221</v>
      </c>
      <c r="H1289">
        <v>8</v>
      </c>
      <c r="I1289">
        <f t="shared" si="20"/>
        <v>1768</v>
      </c>
      <c r="J1289">
        <v>44</v>
      </c>
      <c r="K1289">
        <v>0</v>
      </c>
      <c r="M1289" t="s">
        <v>9478</v>
      </c>
      <c r="O1289" t="s">
        <v>6608</v>
      </c>
      <c r="P1289" t="s">
        <v>1255</v>
      </c>
      <c r="R1289" t="s">
        <v>107</v>
      </c>
      <c r="S1289" t="s">
        <v>9479</v>
      </c>
      <c r="T1289" t="s">
        <v>2362</v>
      </c>
      <c r="U1289" t="s">
        <v>9480</v>
      </c>
      <c r="X1289" t="s">
        <v>394</v>
      </c>
      <c r="Y1289" t="s">
        <v>6612</v>
      </c>
      <c r="Z1289" t="s">
        <v>92</v>
      </c>
      <c r="AA1289" t="s">
        <v>93</v>
      </c>
      <c r="AC1289" t="s">
        <v>95</v>
      </c>
      <c r="AD1289" t="s">
        <v>1010</v>
      </c>
      <c r="AE1289">
        <v>0</v>
      </c>
      <c r="AH1289" t="s">
        <v>1010</v>
      </c>
      <c r="AK1289" t="s">
        <v>1010</v>
      </c>
      <c r="AL1289" t="s">
        <v>1010</v>
      </c>
      <c r="AQ1289">
        <v>0</v>
      </c>
      <c r="AR1289" t="s">
        <v>9481</v>
      </c>
      <c r="AS1289">
        <v>0</v>
      </c>
      <c r="AT1289">
        <v>0</v>
      </c>
      <c r="AW1289">
        <v>0</v>
      </c>
      <c r="AZ1289">
        <v>0</v>
      </c>
      <c r="BC1289">
        <v>0</v>
      </c>
      <c r="BO1289">
        <v>0</v>
      </c>
      <c r="BP1289">
        <v>0</v>
      </c>
      <c r="BQ1289">
        <v>0</v>
      </c>
      <c r="BR1289">
        <v>0</v>
      </c>
      <c r="BS1289">
        <v>1</v>
      </c>
      <c r="BT1289">
        <v>0</v>
      </c>
      <c r="BU1289">
        <v>1</v>
      </c>
      <c r="BV1289">
        <v>0</v>
      </c>
      <c r="BW1289">
        <v>0</v>
      </c>
      <c r="BX1289">
        <v>0</v>
      </c>
      <c r="BY1289">
        <v>0</v>
      </c>
      <c r="BZ1289">
        <v>0</v>
      </c>
      <c r="CA1289">
        <v>0</v>
      </c>
      <c r="CB1289">
        <v>0</v>
      </c>
      <c r="CC1289">
        <v>0</v>
      </c>
      <c r="CD1289">
        <v>0</v>
      </c>
      <c r="CE1289">
        <v>0</v>
      </c>
      <c r="CF1289">
        <v>0</v>
      </c>
      <c r="CG1289">
        <v>0</v>
      </c>
      <c r="CH1289">
        <v>0</v>
      </c>
      <c r="CI1289">
        <v>0</v>
      </c>
      <c r="CJ1289">
        <v>1</v>
      </c>
      <c r="CK1289">
        <v>0</v>
      </c>
      <c r="CL1289">
        <v>1</v>
      </c>
      <c r="CM1289">
        <v>0</v>
      </c>
      <c r="CN1289">
        <v>0</v>
      </c>
      <c r="CO1289">
        <v>0</v>
      </c>
      <c r="CP1289">
        <v>0</v>
      </c>
      <c r="CQ1289">
        <v>0</v>
      </c>
    </row>
    <row r="1290" spans="1:95" hidden="1">
      <c r="A1290" t="s">
        <v>9482</v>
      </c>
      <c r="B1290" t="s">
        <v>999</v>
      </c>
      <c r="C1290" t="s">
        <v>1000</v>
      </c>
      <c r="D1290" t="s">
        <v>1000</v>
      </c>
      <c r="E1290" t="s">
        <v>146</v>
      </c>
      <c r="F1290" t="s">
        <v>9483</v>
      </c>
      <c r="G1290">
        <v>29</v>
      </c>
      <c r="H1290">
        <v>3</v>
      </c>
      <c r="I1290">
        <f t="shared" si="20"/>
        <v>87</v>
      </c>
      <c r="J1290">
        <v>44</v>
      </c>
      <c r="K1290">
        <v>0</v>
      </c>
      <c r="M1290" t="s">
        <v>9478</v>
      </c>
      <c r="O1290" t="s">
        <v>6608</v>
      </c>
      <c r="P1290" t="s">
        <v>1255</v>
      </c>
      <c r="R1290" t="s">
        <v>107</v>
      </c>
      <c r="S1290" t="s">
        <v>9479</v>
      </c>
      <c r="U1290" t="s">
        <v>7415</v>
      </c>
      <c r="X1290" t="s">
        <v>394</v>
      </c>
      <c r="Y1290" t="s">
        <v>6612</v>
      </c>
      <c r="Z1290" t="s">
        <v>92</v>
      </c>
      <c r="AA1290" t="s">
        <v>93</v>
      </c>
      <c r="AC1290" t="s">
        <v>95</v>
      </c>
      <c r="AD1290" t="s">
        <v>1010</v>
      </c>
      <c r="AE1290">
        <v>0</v>
      </c>
      <c r="AH1290" t="s">
        <v>1010</v>
      </c>
      <c r="AK1290" t="s">
        <v>1010</v>
      </c>
      <c r="AL1290" t="s">
        <v>1010</v>
      </c>
      <c r="AQ1290">
        <v>0</v>
      </c>
      <c r="AR1290" t="s">
        <v>9484</v>
      </c>
      <c r="AS1290">
        <v>0</v>
      </c>
      <c r="AT1290">
        <v>0</v>
      </c>
      <c r="AW1290">
        <v>0</v>
      </c>
      <c r="AZ1290">
        <v>0</v>
      </c>
      <c r="BC1290">
        <v>0</v>
      </c>
      <c r="BO1290">
        <v>0</v>
      </c>
      <c r="BP1290">
        <v>0</v>
      </c>
      <c r="BQ1290">
        <v>0</v>
      </c>
      <c r="BR1290">
        <v>0</v>
      </c>
      <c r="BS1290">
        <v>1</v>
      </c>
      <c r="BT1290">
        <v>0</v>
      </c>
      <c r="BU1290">
        <v>1</v>
      </c>
      <c r="BV1290">
        <v>0</v>
      </c>
      <c r="BW1290">
        <v>0</v>
      </c>
      <c r="BX1290">
        <v>0</v>
      </c>
      <c r="BY1290">
        <v>0</v>
      </c>
      <c r="BZ1290">
        <v>0</v>
      </c>
      <c r="CA1290">
        <v>0</v>
      </c>
      <c r="CB1290">
        <v>0</v>
      </c>
      <c r="CC1290">
        <v>0</v>
      </c>
      <c r="CD1290">
        <v>0</v>
      </c>
      <c r="CE1290">
        <v>0</v>
      </c>
      <c r="CF1290">
        <v>0</v>
      </c>
      <c r="CG1290">
        <v>0</v>
      </c>
      <c r="CH1290">
        <v>0</v>
      </c>
      <c r="CI1290">
        <v>0</v>
      </c>
      <c r="CJ1290">
        <v>1</v>
      </c>
      <c r="CK1290">
        <v>0</v>
      </c>
      <c r="CL1290">
        <v>1</v>
      </c>
      <c r="CM1290">
        <v>0</v>
      </c>
      <c r="CN1290">
        <v>0</v>
      </c>
      <c r="CO1290">
        <v>0</v>
      </c>
      <c r="CP1290">
        <v>0</v>
      </c>
      <c r="CQ1290">
        <v>0</v>
      </c>
    </row>
    <row r="1291" spans="1:95" hidden="1">
      <c r="A1291" t="s">
        <v>9485</v>
      </c>
      <c r="B1291" t="s">
        <v>904</v>
      </c>
      <c r="C1291" t="s">
        <v>905</v>
      </c>
      <c r="D1291" t="s">
        <v>2356</v>
      </c>
      <c r="E1291" t="s">
        <v>146</v>
      </c>
      <c r="F1291" t="s">
        <v>9486</v>
      </c>
      <c r="G1291">
        <v>14</v>
      </c>
      <c r="H1291">
        <v>15.67</v>
      </c>
      <c r="I1291">
        <f t="shared" si="20"/>
        <v>219.38</v>
      </c>
      <c r="J1291">
        <v>-32</v>
      </c>
      <c r="K1291">
        <v>0</v>
      </c>
      <c r="M1291" t="s">
        <v>9487</v>
      </c>
      <c r="O1291" t="s">
        <v>9488</v>
      </c>
      <c r="P1291" t="s">
        <v>1072</v>
      </c>
      <c r="R1291" t="s">
        <v>636</v>
      </c>
      <c r="S1291" t="s">
        <v>9489</v>
      </c>
      <c r="T1291" t="s">
        <v>9490</v>
      </c>
      <c r="U1291" t="s">
        <v>9490</v>
      </c>
      <c r="V1291" t="s">
        <v>1168</v>
      </c>
      <c r="X1291" t="s">
        <v>1007</v>
      </c>
      <c r="Z1291" t="s">
        <v>92</v>
      </c>
      <c r="AB1291" t="s">
        <v>1820</v>
      </c>
      <c r="AC1291" t="s">
        <v>124</v>
      </c>
      <c r="AD1291" t="s">
        <v>9491</v>
      </c>
      <c r="AE1291">
        <v>0</v>
      </c>
      <c r="AH1291" t="s">
        <v>9492</v>
      </c>
      <c r="AI1291" t="s">
        <v>9493</v>
      </c>
      <c r="AJ1291" t="s">
        <v>9494</v>
      </c>
      <c r="AK1291" t="s">
        <v>9494</v>
      </c>
      <c r="AL1291" t="s">
        <v>9494</v>
      </c>
      <c r="AM1291" t="s">
        <v>9494</v>
      </c>
      <c r="AQ1291">
        <v>20</v>
      </c>
      <c r="AS1291">
        <v>0</v>
      </c>
      <c r="AT1291">
        <v>0</v>
      </c>
      <c r="AW1291">
        <v>0</v>
      </c>
      <c r="AZ1291">
        <v>0</v>
      </c>
      <c r="BC1291">
        <v>0</v>
      </c>
      <c r="BO1291">
        <v>0</v>
      </c>
      <c r="BP1291">
        <v>0</v>
      </c>
      <c r="BQ1291">
        <v>0</v>
      </c>
      <c r="BR1291">
        <v>0</v>
      </c>
      <c r="BS1291">
        <v>0</v>
      </c>
      <c r="BT1291">
        <v>1</v>
      </c>
      <c r="BU1291">
        <v>0</v>
      </c>
      <c r="BV1291">
        <v>1</v>
      </c>
      <c r="BW1291">
        <v>0</v>
      </c>
      <c r="BX1291">
        <v>0</v>
      </c>
      <c r="BY1291">
        <v>0</v>
      </c>
      <c r="BZ1291">
        <v>0</v>
      </c>
      <c r="CA1291">
        <v>0</v>
      </c>
      <c r="CB1291">
        <v>0</v>
      </c>
      <c r="CC1291">
        <v>0</v>
      </c>
      <c r="CD1291">
        <v>1</v>
      </c>
      <c r="CE1291">
        <v>1</v>
      </c>
      <c r="CF1291">
        <v>0</v>
      </c>
      <c r="CG1291">
        <v>0</v>
      </c>
      <c r="CH1291">
        <v>0</v>
      </c>
      <c r="CI1291">
        <v>1</v>
      </c>
      <c r="CJ1291">
        <v>0</v>
      </c>
      <c r="CK1291">
        <v>0</v>
      </c>
      <c r="CL1291">
        <v>0</v>
      </c>
      <c r="CM1291">
        <v>0</v>
      </c>
      <c r="CN1291">
        <v>0</v>
      </c>
      <c r="CO1291">
        <v>0</v>
      </c>
      <c r="CP1291">
        <v>0</v>
      </c>
      <c r="CQ1291">
        <v>0</v>
      </c>
    </row>
    <row r="1292" spans="1:95" hidden="1">
      <c r="A1292" t="s">
        <v>9495</v>
      </c>
      <c r="B1292" t="s">
        <v>904</v>
      </c>
      <c r="C1292" t="s">
        <v>826</v>
      </c>
      <c r="D1292" t="s">
        <v>8250</v>
      </c>
      <c r="E1292" t="s">
        <v>146</v>
      </c>
      <c r="F1292" t="s">
        <v>9496</v>
      </c>
      <c r="G1292">
        <v>100</v>
      </c>
      <c r="H1292">
        <v>1</v>
      </c>
      <c r="I1292">
        <f t="shared" si="20"/>
        <v>100</v>
      </c>
      <c r="J1292">
        <v>52</v>
      </c>
      <c r="K1292">
        <v>0</v>
      </c>
      <c r="M1292" t="s">
        <v>104</v>
      </c>
      <c r="N1292" t="s">
        <v>9497</v>
      </c>
      <c r="O1292" t="s">
        <v>5235</v>
      </c>
      <c r="P1292" t="s">
        <v>5235</v>
      </c>
      <c r="Q1292">
        <v>12459</v>
      </c>
      <c r="R1292" t="s">
        <v>303</v>
      </c>
      <c r="S1292" t="s">
        <v>9498</v>
      </c>
      <c r="U1292" t="s">
        <v>9499</v>
      </c>
      <c r="V1292" t="s">
        <v>5970</v>
      </c>
      <c r="X1292" t="s">
        <v>1007</v>
      </c>
      <c r="AC1292" t="s">
        <v>124</v>
      </c>
      <c r="AD1292" t="s">
        <v>1481</v>
      </c>
      <c r="AE1292">
        <v>0</v>
      </c>
      <c r="AQ1292">
        <v>0</v>
      </c>
      <c r="AS1292">
        <v>0</v>
      </c>
      <c r="AT1292">
        <v>0</v>
      </c>
      <c r="AW1292">
        <v>0</v>
      </c>
      <c r="AZ1292">
        <v>0</v>
      </c>
      <c r="BC1292">
        <v>0</v>
      </c>
      <c r="BO1292">
        <v>0</v>
      </c>
      <c r="BP1292">
        <v>0</v>
      </c>
      <c r="BQ1292">
        <v>0</v>
      </c>
      <c r="BR1292">
        <v>0</v>
      </c>
      <c r="BS1292">
        <v>0</v>
      </c>
      <c r="BT1292">
        <v>0</v>
      </c>
      <c r="BU1292">
        <v>0</v>
      </c>
      <c r="BV1292">
        <v>0</v>
      </c>
      <c r="BW1292">
        <v>0</v>
      </c>
      <c r="BX1292">
        <v>0</v>
      </c>
      <c r="BY1292">
        <v>0</v>
      </c>
      <c r="BZ1292">
        <v>0</v>
      </c>
      <c r="CA1292">
        <v>0</v>
      </c>
      <c r="CB1292">
        <v>0</v>
      </c>
      <c r="CC1292">
        <v>1</v>
      </c>
      <c r="CD1292">
        <v>0</v>
      </c>
      <c r="CE1292">
        <v>0</v>
      </c>
      <c r="CF1292">
        <v>0</v>
      </c>
      <c r="CG1292">
        <v>0</v>
      </c>
      <c r="CH1292">
        <v>0</v>
      </c>
      <c r="CI1292">
        <v>0</v>
      </c>
      <c r="CJ1292">
        <v>0</v>
      </c>
      <c r="CK1292">
        <v>0</v>
      </c>
      <c r="CL1292">
        <v>0</v>
      </c>
      <c r="CM1292">
        <v>0</v>
      </c>
      <c r="CN1292">
        <v>0</v>
      </c>
      <c r="CO1292">
        <v>0</v>
      </c>
      <c r="CP1292">
        <v>0</v>
      </c>
      <c r="CQ1292">
        <v>0</v>
      </c>
    </row>
    <row r="1293" spans="1:95" hidden="1">
      <c r="A1293" t="s">
        <v>9500</v>
      </c>
      <c r="B1293" t="s">
        <v>904</v>
      </c>
      <c r="C1293" t="s">
        <v>826</v>
      </c>
      <c r="D1293" t="s">
        <v>1538</v>
      </c>
      <c r="E1293" t="s">
        <v>146</v>
      </c>
      <c r="F1293" t="s">
        <v>9501</v>
      </c>
      <c r="G1293">
        <v>249</v>
      </c>
      <c r="H1293">
        <v>0.8</v>
      </c>
      <c r="I1293">
        <f t="shared" si="20"/>
        <v>199.20000000000002</v>
      </c>
      <c r="J1293">
        <v>47</v>
      </c>
      <c r="K1293">
        <v>0</v>
      </c>
      <c r="M1293" t="s">
        <v>9502</v>
      </c>
      <c r="O1293" t="s">
        <v>9503</v>
      </c>
      <c r="P1293" t="s">
        <v>547</v>
      </c>
      <c r="R1293" t="s">
        <v>303</v>
      </c>
      <c r="S1293" t="s">
        <v>9504</v>
      </c>
      <c r="T1293" t="s">
        <v>501</v>
      </c>
      <c r="U1293" t="s">
        <v>5194</v>
      </c>
      <c r="V1293" t="s">
        <v>4634</v>
      </c>
      <c r="X1293" t="s">
        <v>1007</v>
      </c>
      <c r="AA1293" t="s">
        <v>164</v>
      </c>
      <c r="AB1293" t="s">
        <v>9505</v>
      </c>
      <c r="AC1293" t="s">
        <v>124</v>
      </c>
      <c r="AD1293" t="s">
        <v>9506</v>
      </c>
      <c r="AE1293">
        <v>0</v>
      </c>
      <c r="AH1293" t="s">
        <v>9507</v>
      </c>
      <c r="AJ1293" t="s">
        <v>9506</v>
      </c>
      <c r="AL1293" t="s">
        <v>9506</v>
      </c>
      <c r="AQ1293">
        <v>4</v>
      </c>
      <c r="AS1293">
        <v>0</v>
      </c>
      <c r="AT1293">
        <v>0</v>
      </c>
      <c r="AU1293" t="s">
        <v>492</v>
      </c>
      <c r="AV1293" t="s">
        <v>9508</v>
      </c>
      <c r="AW1293">
        <v>28800000</v>
      </c>
      <c r="AX1293" t="s">
        <v>234</v>
      </c>
      <c r="AZ1293">
        <v>0</v>
      </c>
      <c r="BC1293">
        <v>0</v>
      </c>
      <c r="BD1293" t="s">
        <v>9509</v>
      </c>
      <c r="BE1293" t="s">
        <v>9510</v>
      </c>
      <c r="BF1293" t="s">
        <v>9511</v>
      </c>
      <c r="BO1293">
        <v>0</v>
      </c>
      <c r="BP1293">
        <v>0</v>
      </c>
      <c r="BQ1293">
        <v>0</v>
      </c>
      <c r="BR1293">
        <v>0</v>
      </c>
      <c r="BS1293">
        <v>0</v>
      </c>
      <c r="BT1293">
        <v>0</v>
      </c>
      <c r="BU1293">
        <v>1</v>
      </c>
      <c r="BV1293">
        <v>0</v>
      </c>
      <c r="BW1293">
        <v>0</v>
      </c>
      <c r="BX1293">
        <v>0</v>
      </c>
      <c r="BY1293">
        <v>0</v>
      </c>
      <c r="BZ1293">
        <v>1</v>
      </c>
      <c r="CA1293">
        <v>1</v>
      </c>
      <c r="CB1293">
        <v>0</v>
      </c>
      <c r="CC1293">
        <v>1</v>
      </c>
      <c r="CD1293">
        <v>0</v>
      </c>
      <c r="CE1293">
        <v>1</v>
      </c>
      <c r="CF1293">
        <v>0</v>
      </c>
      <c r="CG1293">
        <v>0</v>
      </c>
      <c r="CH1293">
        <v>0</v>
      </c>
      <c r="CI1293">
        <v>0</v>
      </c>
      <c r="CJ1293">
        <v>0</v>
      </c>
      <c r="CK1293">
        <v>0</v>
      </c>
      <c r="CL1293">
        <v>0</v>
      </c>
      <c r="CM1293">
        <v>0</v>
      </c>
      <c r="CN1293">
        <v>0</v>
      </c>
      <c r="CO1293">
        <v>0</v>
      </c>
      <c r="CP1293">
        <v>0</v>
      </c>
      <c r="CQ1293">
        <v>0</v>
      </c>
    </row>
    <row r="1294" spans="1:95" hidden="1">
      <c r="A1294" t="s">
        <v>9512</v>
      </c>
      <c r="B1294" t="s">
        <v>904</v>
      </c>
      <c r="C1294" t="s">
        <v>826</v>
      </c>
      <c r="D1294" t="s">
        <v>826</v>
      </c>
      <c r="E1294" t="s">
        <v>146</v>
      </c>
      <c r="F1294" t="s">
        <v>9513</v>
      </c>
      <c r="G1294">
        <v>3</v>
      </c>
      <c r="H1294">
        <v>2</v>
      </c>
      <c r="I1294">
        <f t="shared" si="20"/>
        <v>6</v>
      </c>
      <c r="J1294">
        <v>48.144098900000003</v>
      </c>
      <c r="K1294">
        <v>11.57</v>
      </c>
      <c r="M1294" t="s">
        <v>9514</v>
      </c>
      <c r="O1294" t="s">
        <v>9515</v>
      </c>
      <c r="P1294" t="s">
        <v>547</v>
      </c>
      <c r="Q1294">
        <v>80333</v>
      </c>
      <c r="R1294" t="s">
        <v>303</v>
      </c>
      <c r="S1294" t="s">
        <v>9516</v>
      </c>
      <c r="T1294" t="s">
        <v>4774</v>
      </c>
      <c r="X1294" t="s">
        <v>1007</v>
      </c>
      <c r="AC1294" t="s">
        <v>124</v>
      </c>
      <c r="AD1294" t="s">
        <v>9517</v>
      </c>
      <c r="AE1294">
        <v>0</v>
      </c>
      <c r="AQ1294">
        <v>20</v>
      </c>
      <c r="AS1294">
        <v>0</v>
      </c>
      <c r="AT1294">
        <v>0</v>
      </c>
      <c r="AU1294" t="s">
        <v>705</v>
      </c>
      <c r="AV1294" t="s">
        <v>9508</v>
      </c>
      <c r="AW1294">
        <v>0</v>
      </c>
      <c r="AZ1294">
        <v>0</v>
      </c>
      <c r="BC1294">
        <v>0</v>
      </c>
      <c r="BO1294">
        <v>0</v>
      </c>
      <c r="BP1294">
        <v>0</v>
      </c>
      <c r="BQ1294">
        <v>0</v>
      </c>
      <c r="BR1294">
        <v>0</v>
      </c>
      <c r="BS1294">
        <v>0</v>
      </c>
      <c r="BT1294">
        <v>0</v>
      </c>
      <c r="BU1294">
        <v>0</v>
      </c>
      <c r="BV1294">
        <v>0</v>
      </c>
      <c r="BW1294">
        <v>0</v>
      </c>
      <c r="BX1294">
        <v>0</v>
      </c>
      <c r="BY1294">
        <v>0</v>
      </c>
      <c r="BZ1294">
        <v>0</v>
      </c>
      <c r="CA1294">
        <v>1</v>
      </c>
      <c r="CB1294">
        <v>0</v>
      </c>
      <c r="CC1294">
        <v>1</v>
      </c>
      <c r="CD1294">
        <v>0</v>
      </c>
      <c r="CE1294">
        <v>1</v>
      </c>
      <c r="CF1294">
        <v>0</v>
      </c>
      <c r="CG1294">
        <v>0</v>
      </c>
      <c r="CH1294">
        <v>0</v>
      </c>
      <c r="CI1294">
        <v>0</v>
      </c>
      <c r="CJ1294">
        <v>0</v>
      </c>
      <c r="CK1294">
        <v>0</v>
      </c>
      <c r="CL1294">
        <v>0</v>
      </c>
      <c r="CM1294">
        <v>0</v>
      </c>
      <c r="CN1294">
        <v>0</v>
      </c>
      <c r="CO1294">
        <v>0</v>
      </c>
      <c r="CP1294">
        <v>0</v>
      </c>
      <c r="CQ1294">
        <v>0</v>
      </c>
    </row>
    <row r="1295" spans="1:95" hidden="1">
      <c r="A1295" t="s">
        <v>9518</v>
      </c>
      <c r="B1295" t="s">
        <v>904</v>
      </c>
      <c r="C1295" t="s">
        <v>826</v>
      </c>
      <c r="D1295" t="s">
        <v>826</v>
      </c>
      <c r="E1295" t="s">
        <v>146</v>
      </c>
      <c r="F1295" t="s">
        <v>9519</v>
      </c>
      <c r="G1295">
        <v>30</v>
      </c>
      <c r="H1295">
        <v>1</v>
      </c>
      <c r="I1295">
        <f t="shared" si="20"/>
        <v>30</v>
      </c>
      <c r="J1295">
        <v>34</v>
      </c>
      <c r="K1295">
        <v>0</v>
      </c>
      <c r="M1295" t="s">
        <v>1198</v>
      </c>
      <c r="N1295" t="s">
        <v>9520</v>
      </c>
      <c r="O1295" t="s">
        <v>9521</v>
      </c>
      <c r="P1295" t="s">
        <v>214</v>
      </c>
      <c r="Q1295">
        <v>93101</v>
      </c>
      <c r="R1295" t="s">
        <v>107</v>
      </c>
      <c r="S1295" t="s">
        <v>9395</v>
      </c>
      <c r="T1295" t="s">
        <v>9396</v>
      </c>
      <c r="X1295" t="s">
        <v>218</v>
      </c>
      <c r="Y1295" t="s">
        <v>9406</v>
      </c>
      <c r="Z1295" t="s">
        <v>92</v>
      </c>
      <c r="AA1295" t="s">
        <v>164</v>
      </c>
      <c r="AC1295" t="s">
        <v>95</v>
      </c>
      <c r="AD1295" t="s">
        <v>1291</v>
      </c>
      <c r="AE1295">
        <v>0</v>
      </c>
      <c r="AJ1295" t="s">
        <v>1291</v>
      </c>
      <c r="AL1295" t="s">
        <v>1291</v>
      </c>
      <c r="AQ1295">
        <v>10</v>
      </c>
      <c r="AR1295" t="s">
        <v>1007</v>
      </c>
      <c r="AS1295">
        <v>0</v>
      </c>
      <c r="AT1295">
        <v>0</v>
      </c>
      <c r="AW1295">
        <v>0</v>
      </c>
      <c r="AZ1295">
        <v>0</v>
      </c>
      <c r="BC1295">
        <v>0</v>
      </c>
      <c r="BO1295">
        <v>0</v>
      </c>
      <c r="BP1295">
        <v>0</v>
      </c>
      <c r="BQ1295">
        <v>0</v>
      </c>
      <c r="BR1295">
        <v>0</v>
      </c>
      <c r="BS1295">
        <v>1</v>
      </c>
      <c r="BT1295">
        <v>0</v>
      </c>
      <c r="BU1295">
        <v>0</v>
      </c>
      <c r="BV1295">
        <v>0</v>
      </c>
      <c r="BW1295">
        <v>0</v>
      </c>
      <c r="BX1295">
        <v>0</v>
      </c>
      <c r="BY1295">
        <v>0</v>
      </c>
      <c r="BZ1295">
        <v>0</v>
      </c>
      <c r="CA1295">
        <v>0</v>
      </c>
      <c r="CB1295">
        <v>0</v>
      </c>
      <c r="CC1295">
        <v>0</v>
      </c>
      <c r="CD1295">
        <v>0</v>
      </c>
      <c r="CE1295">
        <v>0</v>
      </c>
      <c r="CF1295">
        <v>0</v>
      </c>
      <c r="CG1295">
        <v>0</v>
      </c>
      <c r="CH1295">
        <v>0</v>
      </c>
      <c r="CI1295">
        <v>0</v>
      </c>
      <c r="CJ1295">
        <v>0</v>
      </c>
      <c r="CK1295">
        <v>0</v>
      </c>
      <c r="CL1295">
        <v>0</v>
      </c>
      <c r="CM1295">
        <v>0</v>
      </c>
      <c r="CN1295">
        <v>0</v>
      </c>
      <c r="CO1295">
        <v>0</v>
      </c>
      <c r="CP1295">
        <v>0</v>
      </c>
      <c r="CQ1295">
        <v>0</v>
      </c>
    </row>
    <row r="1296" spans="1:95" hidden="1">
      <c r="A1296" t="s">
        <v>9522</v>
      </c>
      <c r="B1296" t="s">
        <v>904</v>
      </c>
      <c r="C1296" t="s">
        <v>826</v>
      </c>
      <c r="D1296" t="s">
        <v>826</v>
      </c>
      <c r="E1296" t="s">
        <v>146</v>
      </c>
      <c r="F1296" t="s">
        <v>9519</v>
      </c>
      <c r="G1296">
        <v>60</v>
      </c>
      <c r="H1296">
        <v>2</v>
      </c>
      <c r="I1296">
        <f t="shared" si="20"/>
        <v>120</v>
      </c>
      <c r="J1296">
        <v>34.172629800000003</v>
      </c>
      <c r="K1296">
        <v>-118.76</v>
      </c>
      <c r="M1296" t="s">
        <v>1198</v>
      </c>
      <c r="N1296" t="s">
        <v>9523</v>
      </c>
      <c r="O1296" t="s">
        <v>9524</v>
      </c>
      <c r="P1296" t="s">
        <v>214</v>
      </c>
      <c r="Q1296">
        <v>91377</v>
      </c>
      <c r="R1296" t="s">
        <v>107</v>
      </c>
      <c r="S1296" t="s">
        <v>9395</v>
      </c>
      <c r="T1296" t="s">
        <v>9396</v>
      </c>
      <c r="X1296" t="s">
        <v>218</v>
      </c>
      <c r="Y1296" t="s">
        <v>9406</v>
      </c>
      <c r="Z1296" t="s">
        <v>92</v>
      </c>
      <c r="AA1296" t="s">
        <v>164</v>
      </c>
      <c r="AC1296" t="s">
        <v>95</v>
      </c>
      <c r="AD1296" t="s">
        <v>1291</v>
      </c>
      <c r="AE1296">
        <v>0</v>
      </c>
      <c r="AJ1296" t="s">
        <v>1291</v>
      </c>
      <c r="AL1296" t="s">
        <v>1291</v>
      </c>
      <c r="AQ1296">
        <v>10</v>
      </c>
      <c r="AR1296" t="s">
        <v>1007</v>
      </c>
      <c r="AS1296">
        <v>0</v>
      </c>
      <c r="AT1296">
        <v>0</v>
      </c>
      <c r="AW1296">
        <v>0</v>
      </c>
      <c r="AZ1296">
        <v>0</v>
      </c>
      <c r="BC1296">
        <v>0</v>
      </c>
      <c r="BO1296">
        <v>0</v>
      </c>
      <c r="BP1296">
        <v>0</v>
      </c>
      <c r="BQ1296">
        <v>0</v>
      </c>
      <c r="BR1296">
        <v>0</v>
      </c>
      <c r="BS1296">
        <v>1</v>
      </c>
      <c r="BT1296">
        <v>0</v>
      </c>
      <c r="BU1296">
        <v>0</v>
      </c>
      <c r="BV1296">
        <v>0</v>
      </c>
      <c r="BW1296">
        <v>0</v>
      </c>
      <c r="BX1296">
        <v>0</v>
      </c>
      <c r="BY1296">
        <v>0</v>
      </c>
      <c r="BZ1296">
        <v>0</v>
      </c>
      <c r="CA1296">
        <v>0</v>
      </c>
      <c r="CB1296">
        <v>0</v>
      </c>
      <c r="CC1296">
        <v>0</v>
      </c>
      <c r="CD1296">
        <v>0</v>
      </c>
      <c r="CE1296">
        <v>0</v>
      </c>
      <c r="CF1296">
        <v>0</v>
      </c>
      <c r="CG1296">
        <v>0</v>
      </c>
      <c r="CH1296">
        <v>0</v>
      </c>
      <c r="CI1296">
        <v>0</v>
      </c>
      <c r="CJ1296">
        <v>0</v>
      </c>
      <c r="CK1296">
        <v>0</v>
      </c>
      <c r="CL1296">
        <v>0</v>
      </c>
      <c r="CM1296">
        <v>0</v>
      </c>
      <c r="CN1296">
        <v>0</v>
      </c>
      <c r="CO1296">
        <v>0</v>
      </c>
      <c r="CP1296">
        <v>0</v>
      </c>
      <c r="CQ1296">
        <v>0</v>
      </c>
    </row>
    <row r="1297" spans="1:95" hidden="1">
      <c r="A1297" t="s">
        <v>9525</v>
      </c>
      <c r="B1297" t="s">
        <v>904</v>
      </c>
      <c r="C1297" t="s">
        <v>826</v>
      </c>
      <c r="D1297" t="s">
        <v>826</v>
      </c>
      <c r="E1297" t="s">
        <v>146</v>
      </c>
      <c r="F1297" t="s">
        <v>9519</v>
      </c>
      <c r="G1297">
        <v>30</v>
      </c>
      <c r="H1297">
        <v>1</v>
      </c>
      <c r="I1297">
        <f t="shared" si="20"/>
        <v>30</v>
      </c>
      <c r="J1297">
        <v>35</v>
      </c>
      <c r="K1297">
        <v>0</v>
      </c>
      <c r="M1297" t="s">
        <v>1198</v>
      </c>
      <c r="N1297" t="s">
        <v>9526</v>
      </c>
      <c r="O1297" t="s">
        <v>9527</v>
      </c>
      <c r="P1297" t="s">
        <v>214</v>
      </c>
      <c r="Q1297">
        <v>93463</v>
      </c>
      <c r="R1297" t="s">
        <v>107</v>
      </c>
      <c r="S1297" t="s">
        <v>9395</v>
      </c>
      <c r="T1297" t="s">
        <v>9396</v>
      </c>
      <c r="X1297" t="s">
        <v>218</v>
      </c>
      <c r="Y1297" t="s">
        <v>9415</v>
      </c>
      <c r="Z1297" t="s">
        <v>92</v>
      </c>
      <c r="AA1297" t="s">
        <v>164</v>
      </c>
      <c r="AC1297" t="s">
        <v>95</v>
      </c>
      <c r="AD1297" t="s">
        <v>1291</v>
      </c>
      <c r="AE1297">
        <v>0</v>
      </c>
      <c r="AJ1297" t="s">
        <v>1291</v>
      </c>
      <c r="AL1297" t="s">
        <v>1291</v>
      </c>
      <c r="AQ1297">
        <v>10</v>
      </c>
      <c r="AR1297" t="s">
        <v>1007</v>
      </c>
      <c r="AS1297">
        <v>0</v>
      </c>
      <c r="AT1297">
        <v>0</v>
      </c>
      <c r="AW1297">
        <v>0</v>
      </c>
      <c r="AZ1297">
        <v>0</v>
      </c>
      <c r="BC1297">
        <v>0</v>
      </c>
      <c r="BO1297">
        <v>0</v>
      </c>
      <c r="BP1297">
        <v>0</v>
      </c>
      <c r="BQ1297">
        <v>0</v>
      </c>
      <c r="BR1297">
        <v>0</v>
      </c>
      <c r="BS1297">
        <v>1</v>
      </c>
      <c r="BT1297">
        <v>0</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0</v>
      </c>
      <c r="CP1297">
        <v>0</v>
      </c>
      <c r="CQ1297">
        <v>0</v>
      </c>
    </row>
    <row r="1298" spans="1:95" hidden="1">
      <c r="A1298" t="s">
        <v>9528</v>
      </c>
      <c r="B1298" t="s">
        <v>904</v>
      </c>
      <c r="C1298" t="s">
        <v>826</v>
      </c>
      <c r="D1298" t="s">
        <v>826</v>
      </c>
      <c r="E1298" t="s">
        <v>146</v>
      </c>
      <c r="F1298" t="s">
        <v>9519</v>
      </c>
      <c r="G1298">
        <v>200</v>
      </c>
      <c r="H1298">
        <v>2</v>
      </c>
      <c r="I1298">
        <f t="shared" si="20"/>
        <v>400</v>
      </c>
      <c r="J1298">
        <v>37</v>
      </c>
      <c r="K1298">
        <v>0</v>
      </c>
      <c r="M1298" t="s">
        <v>9277</v>
      </c>
      <c r="N1298" t="s">
        <v>9529</v>
      </c>
      <c r="O1298" t="s">
        <v>9530</v>
      </c>
      <c r="P1298" t="s">
        <v>214</v>
      </c>
      <c r="Q1298">
        <v>94022</v>
      </c>
      <c r="R1298" t="s">
        <v>107</v>
      </c>
      <c r="S1298" t="s">
        <v>9280</v>
      </c>
      <c r="T1298" t="s">
        <v>9396</v>
      </c>
      <c r="X1298" t="s">
        <v>218</v>
      </c>
      <c r="Y1298" t="s">
        <v>9415</v>
      </c>
      <c r="Z1298" t="s">
        <v>92</v>
      </c>
      <c r="AA1298" t="s">
        <v>164</v>
      </c>
      <c r="AC1298" t="s">
        <v>95</v>
      </c>
      <c r="AD1298" t="s">
        <v>1291</v>
      </c>
      <c r="AE1298">
        <v>0</v>
      </c>
      <c r="AH1298" t="s">
        <v>1291</v>
      </c>
      <c r="AI1298" t="s">
        <v>1291</v>
      </c>
      <c r="AJ1298" t="s">
        <v>1291</v>
      </c>
      <c r="AL1298" t="s">
        <v>1291</v>
      </c>
      <c r="AQ1298">
        <v>10</v>
      </c>
      <c r="AR1298" t="s">
        <v>1007</v>
      </c>
      <c r="AS1298">
        <v>0</v>
      </c>
      <c r="AT1298">
        <v>0</v>
      </c>
      <c r="AW1298">
        <v>0</v>
      </c>
      <c r="AZ1298">
        <v>0</v>
      </c>
      <c r="BC1298">
        <v>0</v>
      </c>
      <c r="BO1298">
        <v>0</v>
      </c>
      <c r="BP1298">
        <v>1</v>
      </c>
      <c r="BQ1298">
        <v>0</v>
      </c>
      <c r="BR1298">
        <v>0</v>
      </c>
      <c r="BS1298">
        <v>1</v>
      </c>
      <c r="BT1298">
        <v>0</v>
      </c>
      <c r="BU1298">
        <v>0</v>
      </c>
      <c r="BV1298">
        <v>0</v>
      </c>
      <c r="BW1298">
        <v>0</v>
      </c>
      <c r="BX1298">
        <v>0</v>
      </c>
      <c r="BY1298">
        <v>0</v>
      </c>
      <c r="BZ1298">
        <v>0</v>
      </c>
      <c r="CA1298">
        <v>0</v>
      </c>
      <c r="CB1298">
        <v>0</v>
      </c>
      <c r="CC1298">
        <v>0</v>
      </c>
      <c r="CD1298">
        <v>0</v>
      </c>
      <c r="CE1298">
        <v>0</v>
      </c>
      <c r="CF1298">
        <v>0</v>
      </c>
      <c r="CG1298">
        <v>0</v>
      </c>
      <c r="CH1298">
        <v>0</v>
      </c>
      <c r="CI1298">
        <v>0</v>
      </c>
      <c r="CJ1298">
        <v>0</v>
      </c>
      <c r="CK1298">
        <v>0</v>
      </c>
      <c r="CL1298">
        <v>0</v>
      </c>
      <c r="CM1298">
        <v>0</v>
      </c>
      <c r="CN1298">
        <v>0</v>
      </c>
      <c r="CO1298">
        <v>0</v>
      </c>
      <c r="CP1298">
        <v>0</v>
      </c>
      <c r="CQ1298">
        <v>0</v>
      </c>
    </row>
    <row r="1299" spans="1:95" hidden="1">
      <c r="A1299" t="s">
        <v>9531</v>
      </c>
      <c r="B1299" t="s">
        <v>904</v>
      </c>
      <c r="C1299" t="s">
        <v>826</v>
      </c>
      <c r="D1299" t="s">
        <v>826</v>
      </c>
      <c r="E1299" t="s">
        <v>146</v>
      </c>
      <c r="F1299" t="s">
        <v>9519</v>
      </c>
      <c r="G1299">
        <v>30</v>
      </c>
      <c r="H1299">
        <v>1</v>
      </c>
      <c r="I1299">
        <f t="shared" si="20"/>
        <v>30</v>
      </c>
      <c r="J1299">
        <v>38</v>
      </c>
      <c r="K1299">
        <v>0</v>
      </c>
      <c r="M1299" t="s">
        <v>1198</v>
      </c>
      <c r="N1299" t="s">
        <v>9532</v>
      </c>
      <c r="O1299" t="s">
        <v>9533</v>
      </c>
      <c r="P1299" t="s">
        <v>214</v>
      </c>
      <c r="Q1299">
        <v>94903</v>
      </c>
      <c r="R1299" t="s">
        <v>107</v>
      </c>
      <c r="S1299" t="s">
        <v>9395</v>
      </c>
      <c r="T1299" t="s">
        <v>9396</v>
      </c>
      <c r="X1299" t="s">
        <v>218</v>
      </c>
      <c r="Y1299" t="s">
        <v>9415</v>
      </c>
      <c r="Z1299" t="s">
        <v>92</v>
      </c>
      <c r="AA1299" t="s">
        <v>164</v>
      </c>
      <c r="AC1299" t="s">
        <v>95</v>
      </c>
      <c r="AD1299" t="s">
        <v>1291</v>
      </c>
      <c r="AE1299">
        <v>0</v>
      </c>
      <c r="AJ1299" t="s">
        <v>1291</v>
      </c>
      <c r="AL1299" t="s">
        <v>1291</v>
      </c>
      <c r="AQ1299">
        <v>10</v>
      </c>
      <c r="AR1299" t="s">
        <v>1007</v>
      </c>
      <c r="AS1299">
        <v>0</v>
      </c>
      <c r="AT1299">
        <v>0</v>
      </c>
      <c r="AW1299">
        <v>0</v>
      </c>
      <c r="AZ1299">
        <v>0</v>
      </c>
      <c r="BC1299">
        <v>0</v>
      </c>
      <c r="BO1299">
        <v>0</v>
      </c>
      <c r="BP1299">
        <v>0</v>
      </c>
      <c r="BQ1299">
        <v>0</v>
      </c>
      <c r="BR1299">
        <v>0</v>
      </c>
      <c r="BS1299">
        <v>1</v>
      </c>
      <c r="BT1299">
        <v>0</v>
      </c>
      <c r="BU1299">
        <v>0</v>
      </c>
      <c r="BV1299">
        <v>0</v>
      </c>
      <c r="BW1299">
        <v>0</v>
      </c>
      <c r="BX1299">
        <v>0</v>
      </c>
      <c r="BY1299">
        <v>0</v>
      </c>
      <c r="BZ1299">
        <v>0</v>
      </c>
      <c r="CA1299">
        <v>0</v>
      </c>
      <c r="CB1299">
        <v>0</v>
      </c>
      <c r="CC1299">
        <v>0</v>
      </c>
      <c r="CD1299">
        <v>0</v>
      </c>
      <c r="CE1299">
        <v>0</v>
      </c>
      <c r="CF1299">
        <v>0</v>
      </c>
      <c r="CG1299">
        <v>0</v>
      </c>
      <c r="CH1299">
        <v>0</v>
      </c>
      <c r="CI1299">
        <v>0</v>
      </c>
      <c r="CJ1299">
        <v>0</v>
      </c>
      <c r="CK1299">
        <v>0</v>
      </c>
      <c r="CL1299">
        <v>0</v>
      </c>
      <c r="CM1299">
        <v>0</v>
      </c>
      <c r="CN1299">
        <v>0</v>
      </c>
      <c r="CO1299">
        <v>0</v>
      </c>
      <c r="CP1299">
        <v>0</v>
      </c>
      <c r="CQ1299">
        <v>0</v>
      </c>
    </row>
    <row r="1300" spans="1:95" hidden="1">
      <c r="A1300" t="s">
        <v>9534</v>
      </c>
      <c r="B1300" t="s">
        <v>904</v>
      </c>
      <c r="C1300" t="s">
        <v>826</v>
      </c>
      <c r="D1300" t="s">
        <v>826</v>
      </c>
      <c r="E1300" t="s">
        <v>13</v>
      </c>
      <c r="F1300" t="s">
        <v>9393</v>
      </c>
      <c r="G1300">
        <v>120</v>
      </c>
      <c r="H1300">
        <v>1</v>
      </c>
      <c r="I1300">
        <f t="shared" si="20"/>
        <v>120</v>
      </c>
      <c r="J1300">
        <v>37</v>
      </c>
      <c r="K1300">
        <v>0</v>
      </c>
      <c r="M1300" t="s">
        <v>1198</v>
      </c>
      <c r="N1300" t="s">
        <v>9535</v>
      </c>
      <c r="O1300" t="s">
        <v>213</v>
      </c>
      <c r="P1300" t="s">
        <v>214</v>
      </c>
      <c r="Q1300">
        <v>93704</v>
      </c>
      <c r="R1300" t="s">
        <v>107</v>
      </c>
      <c r="S1300" t="s">
        <v>9395</v>
      </c>
      <c r="T1300" t="s">
        <v>9405</v>
      </c>
      <c r="X1300" t="s">
        <v>218</v>
      </c>
      <c r="Y1300" t="s">
        <v>9415</v>
      </c>
      <c r="Z1300" t="s">
        <v>92</v>
      </c>
      <c r="AA1300" t="s">
        <v>164</v>
      </c>
      <c r="AC1300" t="s">
        <v>95</v>
      </c>
      <c r="AD1300" t="s">
        <v>1291</v>
      </c>
      <c r="AE1300">
        <v>0</v>
      </c>
      <c r="AJ1300" t="s">
        <v>1291</v>
      </c>
      <c r="AL1300" t="s">
        <v>1291</v>
      </c>
      <c r="AQ1300">
        <v>10</v>
      </c>
      <c r="AR1300" t="s">
        <v>1007</v>
      </c>
      <c r="AS1300">
        <v>0</v>
      </c>
      <c r="AT1300">
        <v>0</v>
      </c>
      <c r="AW1300">
        <v>0</v>
      </c>
      <c r="AZ1300">
        <v>0</v>
      </c>
      <c r="BC1300">
        <v>0</v>
      </c>
      <c r="BO1300">
        <v>0</v>
      </c>
      <c r="BP1300">
        <v>0</v>
      </c>
      <c r="BQ1300">
        <v>0</v>
      </c>
      <c r="BR1300">
        <v>0</v>
      </c>
      <c r="BS1300">
        <v>1</v>
      </c>
      <c r="BT1300">
        <v>0</v>
      </c>
      <c r="BU1300">
        <v>0</v>
      </c>
      <c r="BV1300">
        <v>0</v>
      </c>
      <c r="BW1300">
        <v>0</v>
      </c>
      <c r="BX1300">
        <v>0</v>
      </c>
      <c r="BY1300">
        <v>0</v>
      </c>
      <c r="BZ1300">
        <v>0</v>
      </c>
      <c r="CA1300">
        <v>0</v>
      </c>
      <c r="CB1300">
        <v>0</v>
      </c>
      <c r="CC1300">
        <v>0</v>
      </c>
      <c r="CD1300">
        <v>0</v>
      </c>
      <c r="CE1300">
        <v>0</v>
      </c>
      <c r="CF1300">
        <v>0</v>
      </c>
      <c r="CG1300">
        <v>0</v>
      </c>
      <c r="CH1300">
        <v>0</v>
      </c>
      <c r="CI1300">
        <v>0</v>
      </c>
      <c r="CJ1300">
        <v>0</v>
      </c>
      <c r="CK1300">
        <v>0</v>
      </c>
      <c r="CL1300">
        <v>0</v>
      </c>
      <c r="CM1300">
        <v>0</v>
      </c>
      <c r="CN1300">
        <v>0</v>
      </c>
      <c r="CO1300">
        <v>0</v>
      </c>
      <c r="CP1300">
        <v>0</v>
      </c>
      <c r="CQ1300">
        <v>0</v>
      </c>
    </row>
    <row r="1301" spans="1:95" hidden="1">
      <c r="A1301" t="s">
        <v>9536</v>
      </c>
      <c r="B1301" t="s">
        <v>904</v>
      </c>
      <c r="C1301" t="s">
        <v>826</v>
      </c>
      <c r="D1301" t="s">
        <v>826</v>
      </c>
      <c r="E1301" t="s">
        <v>13</v>
      </c>
      <c r="F1301" t="s">
        <v>9393</v>
      </c>
      <c r="G1301">
        <v>60</v>
      </c>
      <c r="H1301">
        <v>1</v>
      </c>
      <c r="I1301">
        <f t="shared" si="20"/>
        <v>60</v>
      </c>
      <c r="J1301">
        <v>37</v>
      </c>
      <c r="K1301">
        <v>0</v>
      </c>
      <c r="M1301" t="s">
        <v>1198</v>
      </c>
      <c r="N1301" t="s">
        <v>9537</v>
      </c>
      <c r="O1301" t="s">
        <v>213</v>
      </c>
      <c r="P1301" t="s">
        <v>214</v>
      </c>
      <c r="Q1301">
        <v>93706</v>
      </c>
      <c r="R1301" t="s">
        <v>107</v>
      </c>
      <c r="S1301" t="s">
        <v>9395</v>
      </c>
      <c r="T1301" t="s">
        <v>9405</v>
      </c>
      <c r="X1301" t="s">
        <v>218</v>
      </c>
      <c r="Y1301" t="s">
        <v>9415</v>
      </c>
      <c r="Z1301" t="s">
        <v>92</v>
      </c>
      <c r="AA1301" t="s">
        <v>164</v>
      </c>
      <c r="AC1301" t="s">
        <v>95</v>
      </c>
      <c r="AD1301" t="s">
        <v>1291</v>
      </c>
      <c r="AE1301">
        <v>0</v>
      </c>
      <c r="AJ1301" t="s">
        <v>1291</v>
      </c>
      <c r="AL1301" t="s">
        <v>1291</v>
      </c>
      <c r="AQ1301">
        <v>10</v>
      </c>
      <c r="AR1301" t="s">
        <v>1007</v>
      </c>
      <c r="AS1301">
        <v>0</v>
      </c>
      <c r="AT1301">
        <v>0</v>
      </c>
      <c r="AW1301">
        <v>0</v>
      </c>
      <c r="AZ1301">
        <v>0</v>
      </c>
      <c r="BC1301">
        <v>0</v>
      </c>
      <c r="BO1301">
        <v>0</v>
      </c>
      <c r="BP1301">
        <v>0</v>
      </c>
      <c r="BQ1301">
        <v>0</v>
      </c>
      <c r="BR1301">
        <v>0</v>
      </c>
      <c r="BS1301">
        <v>1</v>
      </c>
      <c r="BT1301">
        <v>0</v>
      </c>
      <c r="BU1301">
        <v>0</v>
      </c>
      <c r="BV1301">
        <v>0</v>
      </c>
      <c r="BW1301">
        <v>0</v>
      </c>
      <c r="BX1301">
        <v>0</v>
      </c>
      <c r="BY1301">
        <v>0</v>
      </c>
      <c r="BZ1301">
        <v>0</v>
      </c>
      <c r="CA1301">
        <v>0</v>
      </c>
      <c r="CB1301">
        <v>0</v>
      </c>
      <c r="CC1301">
        <v>0</v>
      </c>
      <c r="CD1301">
        <v>0</v>
      </c>
      <c r="CE1301">
        <v>0</v>
      </c>
      <c r="CF1301">
        <v>0</v>
      </c>
      <c r="CG1301">
        <v>0</v>
      </c>
      <c r="CH1301">
        <v>0</v>
      </c>
      <c r="CI1301">
        <v>0</v>
      </c>
      <c r="CJ1301">
        <v>0</v>
      </c>
      <c r="CK1301">
        <v>0</v>
      </c>
      <c r="CL1301">
        <v>0</v>
      </c>
      <c r="CM1301">
        <v>0</v>
      </c>
      <c r="CN1301">
        <v>0</v>
      </c>
      <c r="CO1301">
        <v>0</v>
      </c>
      <c r="CP1301">
        <v>0</v>
      </c>
      <c r="CQ1301">
        <v>0</v>
      </c>
    </row>
    <row r="1302" spans="1:95" hidden="1">
      <c r="A1302" t="s">
        <v>9538</v>
      </c>
      <c r="B1302" t="s">
        <v>904</v>
      </c>
      <c r="C1302" t="s">
        <v>826</v>
      </c>
      <c r="D1302" t="s">
        <v>826</v>
      </c>
      <c r="E1302" t="s">
        <v>13</v>
      </c>
      <c r="F1302" t="s">
        <v>9393</v>
      </c>
      <c r="G1302">
        <v>60</v>
      </c>
      <c r="H1302">
        <v>1</v>
      </c>
      <c r="I1302">
        <f t="shared" si="20"/>
        <v>60</v>
      </c>
      <c r="J1302">
        <v>37</v>
      </c>
      <c r="K1302">
        <v>0</v>
      </c>
      <c r="M1302" t="s">
        <v>1198</v>
      </c>
      <c r="N1302" t="s">
        <v>9539</v>
      </c>
      <c r="O1302" t="s">
        <v>213</v>
      </c>
      <c r="P1302" t="s">
        <v>214</v>
      </c>
      <c r="Q1302">
        <v>93704</v>
      </c>
      <c r="R1302" t="s">
        <v>107</v>
      </c>
      <c r="S1302" t="s">
        <v>9395</v>
      </c>
      <c r="T1302" t="s">
        <v>9405</v>
      </c>
      <c r="X1302" t="s">
        <v>218</v>
      </c>
      <c r="Y1302" t="s">
        <v>9415</v>
      </c>
      <c r="Z1302" t="s">
        <v>92</v>
      </c>
      <c r="AA1302" t="s">
        <v>164</v>
      </c>
      <c r="AC1302" t="s">
        <v>95</v>
      </c>
      <c r="AD1302" t="s">
        <v>1291</v>
      </c>
      <c r="AE1302">
        <v>0</v>
      </c>
      <c r="AJ1302" t="s">
        <v>1291</v>
      </c>
      <c r="AL1302" t="s">
        <v>1291</v>
      </c>
      <c r="AQ1302">
        <v>10</v>
      </c>
      <c r="AR1302" t="s">
        <v>1007</v>
      </c>
      <c r="AS1302">
        <v>0</v>
      </c>
      <c r="AT1302">
        <v>0</v>
      </c>
      <c r="AW1302">
        <v>0</v>
      </c>
      <c r="AZ1302">
        <v>0</v>
      </c>
      <c r="BC1302">
        <v>0</v>
      </c>
      <c r="BO1302">
        <v>0</v>
      </c>
      <c r="BP1302">
        <v>0</v>
      </c>
      <c r="BQ1302">
        <v>0</v>
      </c>
      <c r="BR1302">
        <v>0</v>
      </c>
      <c r="BS1302">
        <v>1</v>
      </c>
      <c r="BT1302">
        <v>0</v>
      </c>
      <c r="BU1302">
        <v>0</v>
      </c>
      <c r="BV1302">
        <v>0</v>
      </c>
      <c r="BW1302">
        <v>0</v>
      </c>
      <c r="BX1302">
        <v>0</v>
      </c>
      <c r="BY1302">
        <v>0</v>
      </c>
      <c r="BZ1302">
        <v>0</v>
      </c>
      <c r="CA1302">
        <v>0</v>
      </c>
      <c r="CB1302">
        <v>0</v>
      </c>
      <c r="CC1302">
        <v>0</v>
      </c>
      <c r="CD1302">
        <v>0</v>
      </c>
      <c r="CE1302">
        <v>0</v>
      </c>
      <c r="CF1302">
        <v>0</v>
      </c>
      <c r="CG1302">
        <v>0</v>
      </c>
      <c r="CH1302">
        <v>0</v>
      </c>
      <c r="CI1302">
        <v>0</v>
      </c>
      <c r="CJ1302">
        <v>0</v>
      </c>
      <c r="CK1302">
        <v>0</v>
      </c>
      <c r="CL1302">
        <v>0</v>
      </c>
      <c r="CM1302">
        <v>0</v>
      </c>
      <c r="CN1302">
        <v>0</v>
      </c>
      <c r="CO1302">
        <v>0</v>
      </c>
      <c r="CP1302">
        <v>0</v>
      </c>
      <c r="CQ1302">
        <v>0</v>
      </c>
    </row>
    <row r="1303" spans="1:95" hidden="1">
      <c r="A1303" t="s">
        <v>9540</v>
      </c>
      <c r="B1303" t="s">
        <v>904</v>
      </c>
      <c r="C1303" t="s">
        <v>826</v>
      </c>
      <c r="D1303" t="s">
        <v>826</v>
      </c>
      <c r="E1303" t="s">
        <v>13</v>
      </c>
      <c r="F1303" t="s">
        <v>9393</v>
      </c>
      <c r="G1303">
        <v>60</v>
      </c>
      <c r="H1303">
        <v>1</v>
      </c>
      <c r="I1303">
        <f t="shared" si="20"/>
        <v>60</v>
      </c>
      <c r="J1303">
        <v>37</v>
      </c>
      <c r="K1303">
        <v>0</v>
      </c>
      <c r="M1303" t="s">
        <v>1198</v>
      </c>
      <c r="N1303" t="s">
        <v>9541</v>
      </c>
      <c r="O1303" t="s">
        <v>213</v>
      </c>
      <c r="P1303" t="s">
        <v>214</v>
      </c>
      <c r="Q1303">
        <v>93710</v>
      </c>
      <c r="R1303" t="s">
        <v>107</v>
      </c>
      <c r="S1303" t="s">
        <v>9395</v>
      </c>
      <c r="T1303" t="s">
        <v>9405</v>
      </c>
      <c r="X1303" t="s">
        <v>218</v>
      </c>
      <c r="Y1303" t="s">
        <v>9415</v>
      </c>
      <c r="Z1303" t="s">
        <v>92</v>
      </c>
      <c r="AA1303" t="s">
        <v>164</v>
      </c>
      <c r="AC1303" t="s">
        <v>95</v>
      </c>
      <c r="AD1303" t="s">
        <v>1291</v>
      </c>
      <c r="AE1303">
        <v>0</v>
      </c>
      <c r="AJ1303" t="s">
        <v>1291</v>
      </c>
      <c r="AL1303" t="s">
        <v>1291</v>
      </c>
      <c r="AQ1303">
        <v>10</v>
      </c>
      <c r="AR1303" t="s">
        <v>1007</v>
      </c>
      <c r="AS1303">
        <v>0</v>
      </c>
      <c r="AT1303">
        <v>0</v>
      </c>
      <c r="AW1303">
        <v>0</v>
      </c>
      <c r="AZ1303">
        <v>0</v>
      </c>
      <c r="BC1303">
        <v>0</v>
      </c>
      <c r="BO1303">
        <v>0</v>
      </c>
      <c r="BP1303">
        <v>0</v>
      </c>
      <c r="BQ1303">
        <v>0</v>
      </c>
      <c r="BR1303">
        <v>0</v>
      </c>
      <c r="BS1303">
        <v>1</v>
      </c>
      <c r="BT1303">
        <v>0</v>
      </c>
      <c r="BU1303">
        <v>0</v>
      </c>
      <c r="BV1303">
        <v>0</v>
      </c>
      <c r="BW1303">
        <v>0</v>
      </c>
      <c r="BX1303">
        <v>0</v>
      </c>
      <c r="BY1303">
        <v>0</v>
      </c>
      <c r="BZ1303">
        <v>0</v>
      </c>
      <c r="CA1303">
        <v>0</v>
      </c>
      <c r="CB1303">
        <v>0</v>
      </c>
      <c r="CC1303">
        <v>0</v>
      </c>
      <c r="CD1303">
        <v>0</v>
      </c>
      <c r="CE1303">
        <v>0</v>
      </c>
      <c r="CF1303">
        <v>0</v>
      </c>
      <c r="CG1303">
        <v>0</v>
      </c>
      <c r="CH1303">
        <v>0</v>
      </c>
      <c r="CI1303">
        <v>0</v>
      </c>
      <c r="CJ1303">
        <v>0</v>
      </c>
      <c r="CK1303">
        <v>0</v>
      </c>
      <c r="CL1303">
        <v>0</v>
      </c>
      <c r="CM1303">
        <v>0</v>
      </c>
      <c r="CN1303">
        <v>0</v>
      </c>
      <c r="CO1303">
        <v>0</v>
      </c>
      <c r="CP1303">
        <v>0</v>
      </c>
      <c r="CQ1303">
        <v>0</v>
      </c>
    </row>
    <row r="1304" spans="1:95" hidden="1">
      <c r="A1304" t="s">
        <v>9542</v>
      </c>
      <c r="B1304" t="s">
        <v>904</v>
      </c>
      <c r="C1304" t="s">
        <v>826</v>
      </c>
      <c r="D1304" t="s">
        <v>826</v>
      </c>
      <c r="E1304" t="s">
        <v>146</v>
      </c>
      <c r="F1304" t="s">
        <v>9543</v>
      </c>
      <c r="G1304">
        <v>200</v>
      </c>
      <c r="H1304">
        <v>1</v>
      </c>
      <c r="I1304">
        <f t="shared" si="20"/>
        <v>200</v>
      </c>
      <c r="J1304">
        <v>52.427259999999997</v>
      </c>
      <c r="K1304">
        <v>13.55</v>
      </c>
      <c r="M1304" t="s">
        <v>116</v>
      </c>
      <c r="N1304" t="s">
        <v>9544</v>
      </c>
      <c r="O1304" t="s">
        <v>5235</v>
      </c>
      <c r="P1304" t="s">
        <v>5235</v>
      </c>
      <c r="Q1304">
        <v>12489</v>
      </c>
      <c r="R1304" t="s">
        <v>303</v>
      </c>
      <c r="S1304" t="s">
        <v>9545</v>
      </c>
      <c r="U1304" t="s">
        <v>6561</v>
      </c>
      <c r="X1304" t="s">
        <v>1007</v>
      </c>
      <c r="Y1304" t="s">
        <v>9546</v>
      </c>
      <c r="Z1304" t="s">
        <v>123</v>
      </c>
      <c r="AA1304" t="s">
        <v>164</v>
      </c>
      <c r="AC1304" t="s">
        <v>124</v>
      </c>
      <c r="AD1304" t="s">
        <v>6385</v>
      </c>
      <c r="AE1304">
        <v>100</v>
      </c>
      <c r="AH1304" t="s">
        <v>1480</v>
      </c>
      <c r="AJ1304" t="s">
        <v>6385</v>
      </c>
      <c r="AK1304" t="s">
        <v>7749</v>
      </c>
      <c r="AL1304" t="s">
        <v>6385</v>
      </c>
      <c r="AM1304" t="s">
        <v>6385</v>
      </c>
      <c r="AQ1304">
        <v>20</v>
      </c>
      <c r="AR1304" t="s">
        <v>1007</v>
      </c>
      <c r="AS1304">
        <v>0</v>
      </c>
      <c r="AT1304">
        <v>0</v>
      </c>
      <c r="AU1304" t="s">
        <v>1133</v>
      </c>
      <c r="AV1304" t="s">
        <v>6385</v>
      </c>
      <c r="AW1304">
        <v>0</v>
      </c>
      <c r="AZ1304">
        <v>0</v>
      </c>
      <c r="BC1304">
        <v>0</v>
      </c>
      <c r="BO1304">
        <v>0</v>
      </c>
      <c r="BP1304">
        <v>0</v>
      </c>
      <c r="BQ1304">
        <v>0</v>
      </c>
      <c r="BR1304">
        <v>0</v>
      </c>
      <c r="BS1304">
        <v>0</v>
      </c>
      <c r="BT1304">
        <v>0</v>
      </c>
      <c r="BU1304">
        <v>0</v>
      </c>
      <c r="BV1304">
        <v>0</v>
      </c>
      <c r="BW1304">
        <v>0</v>
      </c>
      <c r="BX1304">
        <v>0</v>
      </c>
      <c r="BY1304">
        <v>1</v>
      </c>
      <c r="BZ1304">
        <v>0</v>
      </c>
      <c r="CA1304">
        <v>0</v>
      </c>
      <c r="CB1304">
        <v>0</v>
      </c>
      <c r="CC1304">
        <v>0</v>
      </c>
      <c r="CD1304">
        <v>0</v>
      </c>
      <c r="CE1304">
        <v>0</v>
      </c>
      <c r="CF1304">
        <v>0</v>
      </c>
      <c r="CG1304">
        <v>0</v>
      </c>
      <c r="CH1304">
        <v>0</v>
      </c>
      <c r="CI1304">
        <v>0</v>
      </c>
      <c r="CJ1304">
        <v>0</v>
      </c>
      <c r="CK1304">
        <v>0</v>
      </c>
      <c r="CL1304">
        <v>0</v>
      </c>
      <c r="CM1304">
        <v>0</v>
      </c>
      <c r="CN1304">
        <v>0</v>
      </c>
      <c r="CO1304">
        <v>0</v>
      </c>
      <c r="CP1304">
        <v>0</v>
      </c>
      <c r="CQ1304">
        <v>0</v>
      </c>
    </row>
    <row r="1305" spans="1:95" hidden="1">
      <c r="A1305" t="s">
        <v>9547</v>
      </c>
      <c r="B1305" t="s">
        <v>904</v>
      </c>
      <c r="C1305" t="s">
        <v>826</v>
      </c>
      <c r="D1305" t="s">
        <v>851</v>
      </c>
      <c r="E1305" t="s">
        <v>146</v>
      </c>
      <c r="F1305" t="s">
        <v>9548</v>
      </c>
      <c r="G1305">
        <v>250</v>
      </c>
      <c r="H1305">
        <v>1.7</v>
      </c>
      <c r="I1305">
        <f t="shared" si="20"/>
        <v>425</v>
      </c>
      <c r="J1305">
        <v>35</v>
      </c>
      <c r="K1305">
        <v>0</v>
      </c>
      <c r="M1305" t="s">
        <v>1198</v>
      </c>
      <c r="O1305" t="s">
        <v>9549</v>
      </c>
      <c r="P1305" t="s">
        <v>9550</v>
      </c>
      <c r="R1305" t="s">
        <v>1364</v>
      </c>
      <c r="S1305" t="s">
        <v>9551</v>
      </c>
      <c r="U1305" t="s">
        <v>9552</v>
      </c>
      <c r="X1305" t="s">
        <v>1007</v>
      </c>
      <c r="Z1305" t="s">
        <v>599</v>
      </c>
      <c r="AC1305" t="s">
        <v>124</v>
      </c>
      <c r="AD1305" t="s">
        <v>9553</v>
      </c>
      <c r="AE1305">
        <v>0</v>
      </c>
      <c r="AH1305" t="s">
        <v>1977</v>
      </c>
      <c r="AI1305" t="s">
        <v>1856</v>
      </c>
      <c r="AJ1305" t="s">
        <v>1977</v>
      </c>
      <c r="AL1305" t="s">
        <v>6496</v>
      </c>
      <c r="AQ1305">
        <v>0</v>
      </c>
      <c r="AR1305" t="s">
        <v>1007</v>
      </c>
      <c r="AS1305">
        <v>0</v>
      </c>
      <c r="AT1305">
        <v>0</v>
      </c>
      <c r="AW1305">
        <v>0</v>
      </c>
      <c r="AZ1305">
        <v>0</v>
      </c>
      <c r="BC1305">
        <v>0</v>
      </c>
      <c r="BO1305">
        <v>0</v>
      </c>
      <c r="BP1305">
        <v>0</v>
      </c>
      <c r="BQ1305">
        <v>0</v>
      </c>
      <c r="BR1305">
        <v>0</v>
      </c>
      <c r="BS1305">
        <v>1</v>
      </c>
      <c r="BT1305">
        <v>0</v>
      </c>
      <c r="BU1305">
        <v>0</v>
      </c>
      <c r="BV1305">
        <v>0</v>
      </c>
      <c r="BW1305">
        <v>0</v>
      </c>
      <c r="BX1305">
        <v>0</v>
      </c>
      <c r="BY1305">
        <v>0</v>
      </c>
      <c r="BZ1305">
        <v>0</v>
      </c>
      <c r="CA1305">
        <v>0</v>
      </c>
      <c r="CB1305">
        <v>0</v>
      </c>
      <c r="CC1305">
        <v>0</v>
      </c>
      <c r="CD1305">
        <v>0</v>
      </c>
      <c r="CE1305">
        <v>0</v>
      </c>
      <c r="CF1305">
        <v>0</v>
      </c>
      <c r="CG1305">
        <v>0</v>
      </c>
      <c r="CH1305">
        <v>0</v>
      </c>
      <c r="CI1305">
        <v>0</v>
      </c>
      <c r="CJ1305">
        <v>0</v>
      </c>
      <c r="CK1305">
        <v>0</v>
      </c>
      <c r="CL1305">
        <v>0</v>
      </c>
      <c r="CM1305">
        <v>0</v>
      </c>
      <c r="CN1305">
        <v>0</v>
      </c>
      <c r="CO1305">
        <v>0</v>
      </c>
      <c r="CP1305">
        <v>0</v>
      </c>
      <c r="CQ1305">
        <v>0</v>
      </c>
    </row>
    <row r="1306" spans="1:95" hidden="1">
      <c r="A1306" t="s">
        <v>9554</v>
      </c>
      <c r="B1306" t="s">
        <v>904</v>
      </c>
      <c r="C1306" t="s">
        <v>1313</v>
      </c>
      <c r="D1306" t="s">
        <v>5110</v>
      </c>
      <c r="E1306" t="s">
        <v>146</v>
      </c>
      <c r="F1306" t="s">
        <v>9555</v>
      </c>
      <c r="G1306">
        <v>250</v>
      </c>
      <c r="H1306">
        <v>4</v>
      </c>
      <c r="I1306">
        <f t="shared" si="20"/>
        <v>1000</v>
      </c>
      <c r="J1306">
        <v>38</v>
      </c>
      <c r="K1306">
        <v>0</v>
      </c>
      <c r="M1306" t="s">
        <v>1261</v>
      </c>
      <c r="O1306" t="s">
        <v>9556</v>
      </c>
      <c r="P1306" t="s">
        <v>214</v>
      </c>
      <c r="R1306" t="s">
        <v>107</v>
      </c>
      <c r="S1306" t="s">
        <v>9557</v>
      </c>
      <c r="T1306" t="s">
        <v>3846</v>
      </c>
      <c r="X1306" t="s">
        <v>6707</v>
      </c>
      <c r="Y1306" t="s">
        <v>9558</v>
      </c>
      <c r="Z1306" t="s">
        <v>599</v>
      </c>
      <c r="AA1306" t="s">
        <v>164</v>
      </c>
      <c r="AB1306" t="s">
        <v>996</v>
      </c>
      <c r="AC1306" t="s">
        <v>95</v>
      </c>
      <c r="AD1306" t="s">
        <v>1009</v>
      </c>
      <c r="AE1306">
        <v>0</v>
      </c>
      <c r="AH1306" t="s">
        <v>5342</v>
      </c>
      <c r="AQ1306">
        <v>0</v>
      </c>
      <c r="AR1306" t="s">
        <v>1007</v>
      </c>
      <c r="AS1306">
        <v>0</v>
      </c>
      <c r="AT1306">
        <v>0</v>
      </c>
      <c r="AU1306" t="s">
        <v>9559</v>
      </c>
      <c r="AV1306" t="s">
        <v>8557</v>
      </c>
      <c r="AW1306">
        <v>14000000</v>
      </c>
      <c r="AX1306" t="s">
        <v>296</v>
      </c>
      <c r="AY1306" t="s">
        <v>323</v>
      </c>
      <c r="AZ1306">
        <v>1000000</v>
      </c>
      <c r="BC1306">
        <v>0</v>
      </c>
      <c r="BF1306" t="s">
        <v>9560</v>
      </c>
      <c r="BO1306">
        <v>0</v>
      </c>
      <c r="BP1306">
        <v>0</v>
      </c>
      <c r="BQ1306">
        <v>0</v>
      </c>
      <c r="BR1306">
        <v>0</v>
      </c>
      <c r="BS1306">
        <v>0</v>
      </c>
      <c r="BT1306">
        <v>0</v>
      </c>
      <c r="BU1306">
        <v>0</v>
      </c>
      <c r="BV1306">
        <v>0</v>
      </c>
      <c r="BW1306">
        <v>0</v>
      </c>
      <c r="BX1306">
        <v>0</v>
      </c>
      <c r="BY1306">
        <v>0</v>
      </c>
      <c r="BZ1306">
        <v>0</v>
      </c>
      <c r="CA1306">
        <v>0</v>
      </c>
      <c r="CB1306">
        <v>0</v>
      </c>
      <c r="CC1306">
        <v>0</v>
      </c>
      <c r="CD1306">
        <v>0</v>
      </c>
      <c r="CE1306">
        <v>0</v>
      </c>
      <c r="CF1306">
        <v>0</v>
      </c>
      <c r="CG1306">
        <v>0</v>
      </c>
      <c r="CH1306">
        <v>1</v>
      </c>
      <c r="CI1306">
        <v>0</v>
      </c>
      <c r="CJ1306">
        <v>0</v>
      </c>
      <c r="CK1306">
        <v>0</v>
      </c>
      <c r="CL1306">
        <v>0</v>
      </c>
      <c r="CM1306">
        <v>0</v>
      </c>
      <c r="CN1306">
        <v>0</v>
      </c>
      <c r="CO1306">
        <v>0</v>
      </c>
      <c r="CP1306">
        <v>0</v>
      </c>
      <c r="CQ1306">
        <v>0</v>
      </c>
    </row>
    <row r="1307" spans="1:95" hidden="1">
      <c r="A1307" t="s">
        <v>9561</v>
      </c>
      <c r="B1307" t="s">
        <v>4170</v>
      </c>
      <c r="C1307" t="s">
        <v>4170</v>
      </c>
      <c r="D1307" t="s">
        <v>4170</v>
      </c>
      <c r="E1307" t="s">
        <v>719</v>
      </c>
      <c r="F1307" t="s">
        <v>9562</v>
      </c>
      <c r="G1307">
        <v>65</v>
      </c>
      <c r="H1307">
        <v>0</v>
      </c>
      <c r="I1307">
        <f t="shared" si="20"/>
        <v>0</v>
      </c>
      <c r="J1307">
        <v>59.308129000000001</v>
      </c>
      <c r="K1307">
        <v>4.88</v>
      </c>
      <c r="M1307" t="s">
        <v>9563</v>
      </c>
      <c r="O1307" t="s">
        <v>9564</v>
      </c>
      <c r="P1307" t="s">
        <v>2419</v>
      </c>
      <c r="R1307" t="s">
        <v>2411</v>
      </c>
      <c r="S1307" t="s">
        <v>9565</v>
      </c>
      <c r="T1307" t="s">
        <v>3717</v>
      </c>
      <c r="U1307" t="s">
        <v>6330</v>
      </c>
      <c r="V1307" t="s">
        <v>9566</v>
      </c>
      <c r="W1307" t="s">
        <v>7300</v>
      </c>
      <c r="X1307" t="s">
        <v>1007</v>
      </c>
      <c r="AB1307" t="s">
        <v>9567</v>
      </c>
      <c r="AC1307" t="s">
        <v>124</v>
      </c>
      <c r="AD1307" t="s">
        <v>9568</v>
      </c>
      <c r="AE1307">
        <v>0</v>
      </c>
      <c r="AH1307" t="s">
        <v>9569</v>
      </c>
      <c r="AI1307" t="s">
        <v>9570</v>
      </c>
      <c r="AK1307" t="s">
        <v>9571</v>
      </c>
      <c r="AM1307" t="s">
        <v>9572</v>
      </c>
      <c r="AQ1307">
        <v>0</v>
      </c>
      <c r="AS1307">
        <v>0</v>
      </c>
      <c r="AT1307">
        <v>0</v>
      </c>
      <c r="AW1307">
        <v>0</v>
      </c>
      <c r="AZ1307">
        <v>0</v>
      </c>
      <c r="BC1307">
        <v>0</v>
      </c>
      <c r="BF1307" t="s">
        <v>9573</v>
      </c>
      <c r="BO1307">
        <v>0</v>
      </c>
      <c r="BP1307">
        <v>0</v>
      </c>
      <c r="BQ1307">
        <v>0</v>
      </c>
      <c r="BR1307">
        <v>0</v>
      </c>
      <c r="BS1307">
        <v>0</v>
      </c>
      <c r="BT1307">
        <v>0</v>
      </c>
      <c r="BU1307">
        <v>0</v>
      </c>
      <c r="BV1307">
        <v>1</v>
      </c>
      <c r="BW1307">
        <v>0</v>
      </c>
      <c r="BX1307">
        <v>0</v>
      </c>
      <c r="BY1307">
        <v>0</v>
      </c>
      <c r="BZ1307">
        <v>0</v>
      </c>
      <c r="CA1307">
        <v>0</v>
      </c>
      <c r="CB1307">
        <v>0</v>
      </c>
      <c r="CC1307">
        <v>0</v>
      </c>
      <c r="CD1307">
        <v>0</v>
      </c>
      <c r="CE1307">
        <v>1</v>
      </c>
      <c r="CF1307">
        <v>0</v>
      </c>
      <c r="CG1307">
        <v>1</v>
      </c>
      <c r="CH1307">
        <v>0</v>
      </c>
      <c r="CI1307">
        <v>0</v>
      </c>
      <c r="CJ1307">
        <v>0</v>
      </c>
      <c r="CK1307">
        <v>0</v>
      </c>
      <c r="CL1307">
        <v>0</v>
      </c>
      <c r="CM1307">
        <v>0</v>
      </c>
      <c r="CN1307">
        <v>0</v>
      </c>
      <c r="CO1307">
        <v>0</v>
      </c>
      <c r="CP1307">
        <v>0</v>
      </c>
      <c r="CQ1307">
        <v>0</v>
      </c>
    </row>
    <row r="1308" spans="1:95" hidden="1">
      <c r="A1308" t="s">
        <v>9574</v>
      </c>
      <c r="B1308" t="s">
        <v>904</v>
      </c>
      <c r="C1308" t="s">
        <v>826</v>
      </c>
      <c r="D1308" t="s">
        <v>826</v>
      </c>
      <c r="E1308" t="s">
        <v>13</v>
      </c>
      <c r="F1308" t="s">
        <v>9575</v>
      </c>
      <c r="G1308">
        <v>20000</v>
      </c>
      <c r="H1308">
        <v>0</v>
      </c>
      <c r="I1308">
        <f t="shared" si="20"/>
        <v>0</v>
      </c>
      <c r="J1308">
        <v>37.5999938</v>
      </c>
      <c r="K1308">
        <v>14.02</v>
      </c>
      <c r="M1308" t="s">
        <v>9576</v>
      </c>
      <c r="N1308" t="s">
        <v>9577</v>
      </c>
      <c r="O1308" t="s">
        <v>9578</v>
      </c>
      <c r="P1308" t="s">
        <v>9579</v>
      </c>
      <c r="R1308" t="s">
        <v>1803</v>
      </c>
      <c r="S1308" t="s">
        <v>9580</v>
      </c>
      <c r="T1308" t="s">
        <v>6367</v>
      </c>
      <c r="X1308" t="s">
        <v>1007</v>
      </c>
      <c r="Y1308" t="s">
        <v>4406</v>
      </c>
      <c r="Z1308" t="s">
        <v>92</v>
      </c>
      <c r="AA1308" t="s">
        <v>93</v>
      </c>
      <c r="AC1308" t="s">
        <v>112</v>
      </c>
      <c r="AD1308" t="s">
        <v>6370</v>
      </c>
      <c r="AE1308">
        <v>0</v>
      </c>
      <c r="AH1308" t="s">
        <v>9581</v>
      </c>
      <c r="AQ1308">
        <v>12</v>
      </c>
      <c r="AR1308" t="s">
        <v>1007</v>
      </c>
      <c r="AS1308">
        <v>0</v>
      </c>
      <c r="AT1308">
        <v>0</v>
      </c>
      <c r="AW1308">
        <v>0</v>
      </c>
      <c r="AZ1308">
        <v>0</v>
      </c>
      <c r="BC1308">
        <v>0</v>
      </c>
      <c r="BO1308">
        <v>0</v>
      </c>
      <c r="BP1308">
        <v>0</v>
      </c>
      <c r="BQ1308">
        <v>0</v>
      </c>
      <c r="BR1308">
        <v>0</v>
      </c>
      <c r="BS1308">
        <v>0</v>
      </c>
      <c r="BT1308">
        <v>0</v>
      </c>
      <c r="BU1308">
        <v>0</v>
      </c>
      <c r="BV1308">
        <v>0</v>
      </c>
      <c r="BW1308">
        <v>0</v>
      </c>
      <c r="BX1308">
        <v>0</v>
      </c>
      <c r="BY1308">
        <v>1</v>
      </c>
      <c r="BZ1308">
        <v>0</v>
      </c>
      <c r="CA1308">
        <v>0</v>
      </c>
      <c r="CB1308">
        <v>0</v>
      </c>
      <c r="CC1308">
        <v>0</v>
      </c>
      <c r="CD1308">
        <v>0</v>
      </c>
      <c r="CE1308">
        <v>0</v>
      </c>
      <c r="CF1308">
        <v>0</v>
      </c>
      <c r="CG1308">
        <v>0</v>
      </c>
      <c r="CH1308">
        <v>0</v>
      </c>
      <c r="CI1308">
        <v>0</v>
      </c>
      <c r="CJ1308">
        <v>0</v>
      </c>
      <c r="CK1308">
        <v>0</v>
      </c>
      <c r="CL1308">
        <v>1</v>
      </c>
      <c r="CM1308">
        <v>0</v>
      </c>
      <c r="CN1308">
        <v>1</v>
      </c>
      <c r="CO1308">
        <v>0</v>
      </c>
      <c r="CP1308">
        <v>0</v>
      </c>
      <c r="CQ1308">
        <v>1</v>
      </c>
    </row>
    <row r="1309" spans="1:95" hidden="1">
      <c r="A1309" t="s">
        <v>9582</v>
      </c>
      <c r="B1309" t="s">
        <v>904</v>
      </c>
      <c r="C1309" t="s">
        <v>1022</v>
      </c>
      <c r="D1309" t="s">
        <v>1800</v>
      </c>
      <c r="E1309" t="s">
        <v>13</v>
      </c>
      <c r="F1309" t="s">
        <v>9575</v>
      </c>
      <c r="G1309">
        <v>4000</v>
      </c>
      <c r="H1309">
        <v>0</v>
      </c>
      <c r="I1309">
        <f t="shared" si="20"/>
        <v>0</v>
      </c>
      <c r="J1309">
        <v>37.5999938</v>
      </c>
      <c r="K1309">
        <v>14.02</v>
      </c>
      <c r="M1309" t="s">
        <v>9583</v>
      </c>
      <c r="N1309" t="s">
        <v>9577</v>
      </c>
      <c r="O1309" t="s">
        <v>9578</v>
      </c>
      <c r="P1309" t="s">
        <v>9579</v>
      </c>
      <c r="R1309" t="s">
        <v>1803</v>
      </c>
      <c r="S1309" t="s">
        <v>9580</v>
      </c>
      <c r="T1309" t="s">
        <v>6367</v>
      </c>
      <c r="X1309" t="s">
        <v>1007</v>
      </c>
      <c r="Y1309" t="s">
        <v>4406</v>
      </c>
      <c r="Z1309" t="s">
        <v>92</v>
      </c>
      <c r="AA1309" t="s">
        <v>93</v>
      </c>
      <c r="AC1309" t="s">
        <v>112</v>
      </c>
      <c r="AD1309" t="s">
        <v>6370</v>
      </c>
      <c r="AE1309">
        <v>0</v>
      </c>
      <c r="AH1309" t="s">
        <v>9581</v>
      </c>
      <c r="AQ1309">
        <v>12</v>
      </c>
      <c r="AR1309" t="s">
        <v>1007</v>
      </c>
      <c r="AS1309">
        <v>0</v>
      </c>
      <c r="AT1309">
        <v>0</v>
      </c>
      <c r="AW1309">
        <v>0</v>
      </c>
      <c r="AZ1309">
        <v>0</v>
      </c>
      <c r="BC1309">
        <v>0</v>
      </c>
      <c r="BO1309">
        <v>1</v>
      </c>
      <c r="BP1309">
        <v>0</v>
      </c>
      <c r="BQ1309">
        <v>0</v>
      </c>
      <c r="BR1309">
        <v>0</v>
      </c>
      <c r="BS1309">
        <v>0</v>
      </c>
      <c r="BT1309">
        <v>0</v>
      </c>
      <c r="BU1309">
        <v>0</v>
      </c>
      <c r="BV1309">
        <v>0</v>
      </c>
      <c r="BW1309">
        <v>0</v>
      </c>
      <c r="BX1309">
        <v>0</v>
      </c>
      <c r="BY1309">
        <v>1</v>
      </c>
      <c r="BZ1309">
        <v>0</v>
      </c>
      <c r="CA1309">
        <v>0</v>
      </c>
      <c r="CB1309">
        <v>0</v>
      </c>
      <c r="CC1309">
        <v>0</v>
      </c>
      <c r="CD1309">
        <v>0</v>
      </c>
      <c r="CE1309">
        <v>0</v>
      </c>
      <c r="CF1309">
        <v>0</v>
      </c>
      <c r="CG1309">
        <v>0</v>
      </c>
      <c r="CH1309">
        <v>0</v>
      </c>
      <c r="CI1309">
        <v>0</v>
      </c>
      <c r="CJ1309">
        <v>0</v>
      </c>
      <c r="CK1309">
        <v>0</v>
      </c>
      <c r="CL1309">
        <v>1</v>
      </c>
      <c r="CM1309">
        <v>0</v>
      </c>
      <c r="CN1309">
        <v>1</v>
      </c>
      <c r="CO1309">
        <v>0</v>
      </c>
      <c r="CP1309">
        <v>0</v>
      </c>
      <c r="CQ1309">
        <v>1</v>
      </c>
    </row>
    <row r="1310" spans="1:95" hidden="1">
      <c r="A1310" t="s">
        <v>9584</v>
      </c>
      <c r="B1310" t="s">
        <v>904</v>
      </c>
      <c r="C1310" t="s">
        <v>1313</v>
      </c>
      <c r="D1310" t="s">
        <v>1112</v>
      </c>
      <c r="E1310" t="s">
        <v>13</v>
      </c>
      <c r="F1310" t="s">
        <v>6362</v>
      </c>
      <c r="G1310">
        <v>1000</v>
      </c>
      <c r="H1310">
        <v>4</v>
      </c>
      <c r="I1310">
        <f t="shared" si="20"/>
        <v>4000</v>
      </c>
      <c r="J1310">
        <v>41</v>
      </c>
      <c r="K1310">
        <v>0</v>
      </c>
      <c r="M1310" t="s">
        <v>9583</v>
      </c>
      <c r="N1310" t="s">
        <v>6364</v>
      </c>
      <c r="O1310" t="s">
        <v>6365</v>
      </c>
      <c r="P1310" t="s">
        <v>2223</v>
      </c>
      <c r="Q1310">
        <v>7040</v>
      </c>
      <c r="R1310" t="s">
        <v>1803</v>
      </c>
      <c r="S1310" t="s">
        <v>9580</v>
      </c>
      <c r="T1310" t="s">
        <v>6367</v>
      </c>
      <c r="X1310" t="s">
        <v>1007</v>
      </c>
      <c r="Y1310" t="s">
        <v>4406</v>
      </c>
      <c r="Z1310" t="s">
        <v>92</v>
      </c>
      <c r="AA1310" t="s">
        <v>93</v>
      </c>
      <c r="AC1310" t="s">
        <v>112</v>
      </c>
      <c r="AD1310" t="s">
        <v>6370</v>
      </c>
      <c r="AE1310">
        <v>0</v>
      </c>
      <c r="AH1310" t="s">
        <v>9581</v>
      </c>
      <c r="AQ1310">
        <v>12</v>
      </c>
      <c r="AR1310" t="s">
        <v>1007</v>
      </c>
      <c r="AS1310">
        <v>0</v>
      </c>
      <c r="AT1310">
        <v>0</v>
      </c>
      <c r="AW1310">
        <v>0</v>
      </c>
      <c r="AZ1310">
        <v>0</v>
      </c>
      <c r="BC1310">
        <v>0</v>
      </c>
      <c r="BO1310">
        <v>1</v>
      </c>
      <c r="BP1310">
        <v>0</v>
      </c>
      <c r="BQ1310">
        <v>0</v>
      </c>
      <c r="BR1310">
        <v>0</v>
      </c>
      <c r="BS1310">
        <v>0</v>
      </c>
      <c r="BT1310">
        <v>0</v>
      </c>
      <c r="BU1310">
        <v>0</v>
      </c>
      <c r="BV1310">
        <v>0</v>
      </c>
      <c r="BW1310">
        <v>0</v>
      </c>
      <c r="BX1310">
        <v>0</v>
      </c>
      <c r="BY1310">
        <v>1</v>
      </c>
      <c r="BZ1310">
        <v>0</v>
      </c>
      <c r="CA1310">
        <v>0</v>
      </c>
      <c r="CB1310">
        <v>0</v>
      </c>
      <c r="CC1310">
        <v>0</v>
      </c>
      <c r="CD1310">
        <v>0</v>
      </c>
      <c r="CE1310">
        <v>0</v>
      </c>
      <c r="CF1310">
        <v>0</v>
      </c>
      <c r="CG1310">
        <v>0</v>
      </c>
      <c r="CH1310">
        <v>0</v>
      </c>
      <c r="CI1310">
        <v>0</v>
      </c>
      <c r="CJ1310">
        <v>0</v>
      </c>
      <c r="CK1310">
        <v>0</v>
      </c>
      <c r="CL1310">
        <v>1</v>
      </c>
      <c r="CM1310">
        <v>0</v>
      </c>
      <c r="CN1310">
        <v>1</v>
      </c>
      <c r="CO1310">
        <v>0</v>
      </c>
      <c r="CP1310">
        <v>0</v>
      </c>
      <c r="CQ1310">
        <v>1</v>
      </c>
    </row>
    <row r="1311" spans="1:95" hidden="1">
      <c r="A1311" t="s">
        <v>9585</v>
      </c>
      <c r="B1311" t="s">
        <v>904</v>
      </c>
      <c r="C1311" t="s">
        <v>1331</v>
      </c>
      <c r="D1311" t="s">
        <v>1331</v>
      </c>
      <c r="E1311" t="s">
        <v>13</v>
      </c>
      <c r="F1311" t="s">
        <v>6362</v>
      </c>
      <c r="G1311">
        <v>1000</v>
      </c>
      <c r="H1311">
        <v>0.2</v>
      </c>
      <c r="I1311">
        <f t="shared" si="20"/>
        <v>200</v>
      </c>
      <c r="J1311">
        <v>41</v>
      </c>
      <c r="K1311">
        <v>0</v>
      </c>
      <c r="M1311" t="s">
        <v>9576</v>
      </c>
      <c r="N1311" t="s">
        <v>6364</v>
      </c>
      <c r="O1311" t="s">
        <v>6365</v>
      </c>
      <c r="P1311" t="s">
        <v>2223</v>
      </c>
      <c r="Q1311">
        <v>7040</v>
      </c>
      <c r="R1311" t="s">
        <v>1803</v>
      </c>
      <c r="S1311" t="s">
        <v>9580</v>
      </c>
      <c r="T1311" t="s">
        <v>6367</v>
      </c>
      <c r="X1311" t="s">
        <v>1007</v>
      </c>
      <c r="Y1311" t="s">
        <v>4406</v>
      </c>
      <c r="Z1311" t="s">
        <v>92</v>
      </c>
      <c r="AA1311" t="s">
        <v>93</v>
      </c>
      <c r="AC1311" t="s">
        <v>112</v>
      </c>
      <c r="AD1311" t="s">
        <v>6370</v>
      </c>
      <c r="AE1311">
        <v>0</v>
      </c>
      <c r="AH1311" t="s">
        <v>9581</v>
      </c>
      <c r="AQ1311">
        <v>12</v>
      </c>
      <c r="AR1311" t="s">
        <v>1007</v>
      </c>
      <c r="AS1311">
        <v>0</v>
      </c>
      <c r="AT1311">
        <v>0</v>
      </c>
      <c r="AW1311">
        <v>0</v>
      </c>
      <c r="AZ1311">
        <v>0</v>
      </c>
      <c r="BC1311">
        <v>0</v>
      </c>
      <c r="BO1311">
        <v>0</v>
      </c>
      <c r="BP1311">
        <v>0</v>
      </c>
      <c r="BQ1311">
        <v>0</v>
      </c>
      <c r="BR1311">
        <v>0</v>
      </c>
      <c r="BS1311">
        <v>0</v>
      </c>
      <c r="BT1311">
        <v>0</v>
      </c>
      <c r="BU1311">
        <v>0</v>
      </c>
      <c r="BV1311">
        <v>0</v>
      </c>
      <c r="BW1311">
        <v>0</v>
      </c>
      <c r="BX1311">
        <v>0</v>
      </c>
      <c r="BY1311">
        <v>1</v>
      </c>
      <c r="BZ1311">
        <v>0</v>
      </c>
      <c r="CA1311">
        <v>0</v>
      </c>
      <c r="CB1311">
        <v>0</v>
      </c>
      <c r="CC1311">
        <v>0</v>
      </c>
      <c r="CD1311">
        <v>0</v>
      </c>
      <c r="CE1311">
        <v>0</v>
      </c>
      <c r="CF1311">
        <v>0</v>
      </c>
      <c r="CG1311">
        <v>0</v>
      </c>
      <c r="CH1311">
        <v>0</v>
      </c>
      <c r="CI1311">
        <v>0</v>
      </c>
      <c r="CJ1311">
        <v>0</v>
      </c>
      <c r="CK1311">
        <v>0</v>
      </c>
      <c r="CL1311">
        <v>1</v>
      </c>
      <c r="CM1311">
        <v>0</v>
      </c>
      <c r="CN1311">
        <v>1</v>
      </c>
      <c r="CO1311">
        <v>0</v>
      </c>
      <c r="CP1311">
        <v>0</v>
      </c>
      <c r="CQ1311">
        <v>1</v>
      </c>
    </row>
    <row r="1312" spans="1:95" hidden="1">
      <c r="A1312" t="s">
        <v>9586</v>
      </c>
      <c r="B1312" t="s">
        <v>904</v>
      </c>
      <c r="C1312" t="s">
        <v>826</v>
      </c>
      <c r="D1312" t="s">
        <v>6361</v>
      </c>
      <c r="E1312" t="s">
        <v>146</v>
      </c>
      <c r="F1312" t="s">
        <v>6362</v>
      </c>
      <c r="G1312">
        <v>900</v>
      </c>
      <c r="H1312">
        <v>0.63</v>
      </c>
      <c r="I1312">
        <f t="shared" si="20"/>
        <v>567</v>
      </c>
      <c r="J1312">
        <v>38</v>
      </c>
      <c r="K1312">
        <v>0</v>
      </c>
      <c r="M1312" t="s">
        <v>9587</v>
      </c>
      <c r="N1312" t="s">
        <v>6382</v>
      </c>
      <c r="O1312" t="s">
        <v>4403</v>
      </c>
      <c r="P1312" t="s">
        <v>2211</v>
      </c>
      <c r="Q1312">
        <v>90023</v>
      </c>
      <c r="R1312" t="s">
        <v>1803</v>
      </c>
      <c r="S1312" t="s">
        <v>9580</v>
      </c>
      <c r="T1312" t="s">
        <v>6367</v>
      </c>
      <c r="U1312" t="s">
        <v>4599</v>
      </c>
      <c r="V1312" t="s">
        <v>6383</v>
      </c>
      <c r="X1312" t="s">
        <v>1007</v>
      </c>
      <c r="Y1312" t="s">
        <v>6370</v>
      </c>
      <c r="Z1312" t="s">
        <v>92</v>
      </c>
      <c r="AA1312" t="s">
        <v>93</v>
      </c>
      <c r="AC1312" t="s">
        <v>112</v>
      </c>
      <c r="AD1312" t="s">
        <v>6370</v>
      </c>
      <c r="AE1312">
        <v>0</v>
      </c>
      <c r="AH1312" t="s">
        <v>1690</v>
      </c>
      <c r="AI1312" t="s">
        <v>6371</v>
      </c>
      <c r="AQ1312">
        <v>12</v>
      </c>
      <c r="AR1312" t="s">
        <v>1007</v>
      </c>
      <c r="AS1312">
        <v>0</v>
      </c>
      <c r="AT1312">
        <v>0</v>
      </c>
      <c r="AW1312">
        <v>0</v>
      </c>
      <c r="AZ1312">
        <v>0</v>
      </c>
      <c r="BC1312">
        <v>0</v>
      </c>
      <c r="BO1312">
        <v>1</v>
      </c>
      <c r="BP1312">
        <v>0</v>
      </c>
      <c r="BQ1312">
        <v>0</v>
      </c>
      <c r="BR1312">
        <v>0</v>
      </c>
      <c r="BS1312">
        <v>0</v>
      </c>
      <c r="BT1312">
        <v>0</v>
      </c>
      <c r="BU1312">
        <v>0</v>
      </c>
      <c r="BV1312">
        <v>0</v>
      </c>
      <c r="BW1312">
        <v>0</v>
      </c>
      <c r="BX1312">
        <v>1</v>
      </c>
      <c r="BY1312">
        <v>1</v>
      </c>
      <c r="BZ1312">
        <v>0</v>
      </c>
      <c r="CA1312">
        <v>0</v>
      </c>
      <c r="CB1312">
        <v>0</v>
      </c>
      <c r="CC1312">
        <v>0</v>
      </c>
      <c r="CD1312">
        <v>0</v>
      </c>
      <c r="CE1312">
        <v>0</v>
      </c>
      <c r="CF1312">
        <v>0</v>
      </c>
      <c r="CG1312">
        <v>0</v>
      </c>
      <c r="CH1312">
        <v>0</v>
      </c>
      <c r="CI1312">
        <v>0</v>
      </c>
      <c r="CJ1312">
        <v>0</v>
      </c>
      <c r="CK1312">
        <v>0</v>
      </c>
      <c r="CL1312">
        <v>1</v>
      </c>
      <c r="CM1312">
        <v>0</v>
      </c>
      <c r="CN1312">
        <v>0</v>
      </c>
      <c r="CO1312">
        <v>0</v>
      </c>
      <c r="CP1312">
        <v>0</v>
      </c>
      <c r="CQ1312">
        <v>1</v>
      </c>
    </row>
    <row r="1313" spans="1:95" hidden="1">
      <c r="A1313" t="s">
        <v>9588</v>
      </c>
      <c r="B1313" t="s">
        <v>904</v>
      </c>
      <c r="C1313" t="s">
        <v>1313</v>
      </c>
      <c r="D1313" t="s">
        <v>1112</v>
      </c>
      <c r="E1313" t="s">
        <v>13</v>
      </c>
      <c r="F1313" t="s">
        <v>6362</v>
      </c>
      <c r="G1313">
        <v>500</v>
      </c>
      <c r="H1313">
        <v>4</v>
      </c>
      <c r="I1313">
        <f t="shared" si="20"/>
        <v>2000</v>
      </c>
      <c r="J1313">
        <v>38</v>
      </c>
      <c r="K1313">
        <v>0</v>
      </c>
      <c r="M1313" t="s">
        <v>9583</v>
      </c>
      <c r="N1313" t="s">
        <v>6382</v>
      </c>
      <c r="O1313" t="s">
        <v>4403</v>
      </c>
      <c r="P1313" t="s">
        <v>2211</v>
      </c>
      <c r="Q1313">
        <v>90023</v>
      </c>
      <c r="R1313" t="s">
        <v>1803</v>
      </c>
      <c r="S1313" t="s">
        <v>9580</v>
      </c>
      <c r="T1313" t="s">
        <v>6367</v>
      </c>
      <c r="X1313" t="s">
        <v>1007</v>
      </c>
      <c r="Y1313" t="s">
        <v>4406</v>
      </c>
      <c r="Z1313" t="s">
        <v>92</v>
      </c>
      <c r="AA1313" t="s">
        <v>93</v>
      </c>
      <c r="AC1313" t="s">
        <v>112</v>
      </c>
      <c r="AD1313" t="s">
        <v>6370</v>
      </c>
      <c r="AE1313">
        <v>0</v>
      </c>
      <c r="AH1313" t="s">
        <v>9581</v>
      </c>
      <c r="AQ1313">
        <v>12</v>
      </c>
      <c r="AR1313" t="s">
        <v>1007</v>
      </c>
      <c r="AS1313">
        <v>0</v>
      </c>
      <c r="AT1313">
        <v>0</v>
      </c>
      <c r="AW1313">
        <v>0</v>
      </c>
      <c r="AZ1313">
        <v>0</v>
      </c>
      <c r="BC1313">
        <v>0</v>
      </c>
      <c r="BO1313">
        <v>1</v>
      </c>
      <c r="BP1313">
        <v>0</v>
      </c>
      <c r="BQ1313">
        <v>0</v>
      </c>
      <c r="BR1313">
        <v>0</v>
      </c>
      <c r="BS1313">
        <v>0</v>
      </c>
      <c r="BT1313">
        <v>0</v>
      </c>
      <c r="BU1313">
        <v>0</v>
      </c>
      <c r="BV1313">
        <v>0</v>
      </c>
      <c r="BW1313">
        <v>0</v>
      </c>
      <c r="BX1313">
        <v>0</v>
      </c>
      <c r="BY1313">
        <v>1</v>
      </c>
      <c r="BZ1313">
        <v>0</v>
      </c>
      <c r="CA1313">
        <v>0</v>
      </c>
      <c r="CB1313">
        <v>0</v>
      </c>
      <c r="CC1313">
        <v>0</v>
      </c>
      <c r="CD1313">
        <v>0</v>
      </c>
      <c r="CE1313">
        <v>0</v>
      </c>
      <c r="CF1313">
        <v>0</v>
      </c>
      <c r="CG1313">
        <v>0</v>
      </c>
      <c r="CH1313">
        <v>0</v>
      </c>
      <c r="CI1313">
        <v>0</v>
      </c>
      <c r="CJ1313">
        <v>0</v>
      </c>
      <c r="CK1313">
        <v>0</v>
      </c>
      <c r="CL1313">
        <v>1</v>
      </c>
      <c r="CM1313">
        <v>0</v>
      </c>
      <c r="CN1313">
        <v>1</v>
      </c>
      <c r="CO1313">
        <v>0</v>
      </c>
      <c r="CP1313">
        <v>0</v>
      </c>
      <c r="CQ1313">
        <v>1</v>
      </c>
    </row>
    <row r="1314" spans="1:95" hidden="1">
      <c r="A1314" t="s">
        <v>9589</v>
      </c>
      <c r="B1314" t="s">
        <v>904</v>
      </c>
      <c r="C1314" t="s">
        <v>1331</v>
      </c>
      <c r="D1314" t="s">
        <v>1331</v>
      </c>
      <c r="E1314" t="s">
        <v>13</v>
      </c>
      <c r="F1314" t="s">
        <v>6362</v>
      </c>
      <c r="G1314">
        <v>920</v>
      </c>
      <c r="H1314">
        <v>0.2</v>
      </c>
      <c r="I1314">
        <f t="shared" si="20"/>
        <v>184</v>
      </c>
      <c r="J1314">
        <v>38</v>
      </c>
      <c r="K1314">
        <v>0</v>
      </c>
      <c r="M1314" t="s">
        <v>9576</v>
      </c>
      <c r="N1314" t="s">
        <v>6382</v>
      </c>
      <c r="O1314" t="s">
        <v>4403</v>
      </c>
      <c r="P1314" t="s">
        <v>2211</v>
      </c>
      <c r="Q1314">
        <v>90023</v>
      </c>
      <c r="R1314" t="s">
        <v>1803</v>
      </c>
      <c r="S1314" t="s">
        <v>9580</v>
      </c>
      <c r="T1314" t="s">
        <v>6367</v>
      </c>
      <c r="X1314" t="s">
        <v>1007</v>
      </c>
      <c r="Y1314" t="s">
        <v>4406</v>
      </c>
      <c r="Z1314" t="s">
        <v>92</v>
      </c>
      <c r="AA1314" t="s">
        <v>93</v>
      </c>
      <c r="AC1314" t="s">
        <v>112</v>
      </c>
      <c r="AD1314" t="s">
        <v>6370</v>
      </c>
      <c r="AE1314">
        <v>0</v>
      </c>
      <c r="AH1314" t="s">
        <v>9581</v>
      </c>
      <c r="AQ1314">
        <v>12</v>
      </c>
      <c r="AR1314" t="s">
        <v>1007</v>
      </c>
      <c r="AS1314">
        <v>0</v>
      </c>
      <c r="AT1314">
        <v>0</v>
      </c>
      <c r="AW1314">
        <v>0</v>
      </c>
      <c r="AZ1314">
        <v>0</v>
      </c>
      <c r="BC1314">
        <v>0</v>
      </c>
      <c r="BO1314">
        <v>0</v>
      </c>
      <c r="BP1314">
        <v>0</v>
      </c>
      <c r="BQ1314">
        <v>0</v>
      </c>
      <c r="BR1314">
        <v>0</v>
      </c>
      <c r="BS1314">
        <v>0</v>
      </c>
      <c r="BT1314">
        <v>0</v>
      </c>
      <c r="BU1314">
        <v>0</v>
      </c>
      <c r="BV1314">
        <v>0</v>
      </c>
      <c r="BW1314">
        <v>0</v>
      </c>
      <c r="BX1314">
        <v>0</v>
      </c>
      <c r="BY1314">
        <v>1</v>
      </c>
      <c r="BZ1314">
        <v>0</v>
      </c>
      <c r="CA1314">
        <v>0</v>
      </c>
      <c r="CB1314">
        <v>0</v>
      </c>
      <c r="CC1314">
        <v>0</v>
      </c>
      <c r="CD1314">
        <v>0</v>
      </c>
      <c r="CE1314">
        <v>0</v>
      </c>
      <c r="CF1314">
        <v>0</v>
      </c>
      <c r="CG1314">
        <v>0</v>
      </c>
      <c r="CH1314">
        <v>0</v>
      </c>
      <c r="CI1314">
        <v>0</v>
      </c>
      <c r="CJ1314">
        <v>0</v>
      </c>
      <c r="CK1314">
        <v>0</v>
      </c>
      <c r="CL1314">
        <v>1</v>
      </c>
      <c r="CM1314">
        <v>0</v>
      </c>
      <c r="CN1314">
        <v>1</v>
      </c>
      <c r="CO1314">
        <v>0</v>
      </c>
      <c r="CP1314">
        <v>0</v>
      </c>
      <c r="CQ1314">
        <v>1</v>
      </c>
    </row>
    <row r="1315" spans="1:95" hidden="1">
      <c r="A1315" t="s">
        <v>9590</v>
      </c>
      <c r="B1315" t="s">
        <v>904</v>
      </c>
      <c r="C1315" t="s">
        <v>1313</v>
      </c>
      <c r="D1315" t="s">
        <v>1524</v>
      </c>
      <c r="E1315" t="s">
        <v>146</v>
      </c>
      <c r="F1315" t="s">
        <v>9591</v>
      </c>
      <c r="G1315">
        <v>64</v>
      </c>
      <c r="H1315">
        <v>2.83</v>
      </c>
      <c r="I1315">
        <f t="shared" si="20"/>
        <v>181.12</v>
      </c>
      <c r="J1315">
        <v>48</v>
      </c>
      <c r="K1315">
        <v>0</v>
      </c>
      <c r="M1315" t="s">
        <v>1961</v>
      </c>
      <c r="N1315" t="s">
        <v>9592</v>
      </c>
      <c r="O1315" t="s">
        <v>9593</v>
      </c>
      <c r="P1315" t="s">
        <v>2907</v>
      </c>
      <c r="Q1315">
        <v>4873</v>
      </c>
      <c r="R1315" t="s">
        <v>2907</v>
      </c>
      <c r="S1315" t="s">
        <v>9594</v>
      </c>
      <c r="T1315" t="s">
        <v>2860</v>
      </c>
      <c r="X1315" t="s">
        <v>1007</v>
      </c>
      <c r="AC1315" t="s">
        <v>124</v>
      </c>
      <c r="AD1315" t="s">
        <v>1009</v>
      </c>
      <c r="AE1315">
        <v>0</v>
      </c>
      <c r="AH1315" t="s">
        <v>1845</v>
      </c>
      <c r="AL1315" t="s">
        <v>9595</v>
      </c>
      <c r="AQ1315">
        <v>0</v>
      </c>
      <c r="AS1315">
        <v>0</v>
      </c>
      <c r="AT1315">
        <v>0</v>
      </c>
      <c r="AW1315">
        <v>0</v>
      </c>
      <c r="AZ1315">
        <v>0</v>
      </c>
      <c r="BC1315">
        <v>0</v>
      </c>
      <c r="BO1315">
        <v>0</v>
      </c>
      <c r="BP1315">
        <v>0</v>
      </c>
      <c r="BQ1315">
        <v>0</v>
      </c>
      <c r="BR1315">
        <v>0</v>
      </c>
      <c r="BS1315">
        <v>0</v>
      </c>
      <c r="BT1315">
        <v>0</v>
      </c>
      <c r="BU1315">
        <v>0</v>
      </c>
      <c r="BV1315">
        <v>0</v>
      </c>
      <c r="BW1315">
        <v>0</v>
      </c>
      <c r="BX1315">
        <v>0</v>
      </c>
      <c r="BY1315">
        <v>0</v>
      </c>
      <c r="BZ1315">
        <v>0</v>
      </c>
      <c r="CA1315">
        <v>0</v>
      </c>
      <c r="CB1315">
        <v>0</v>
      </c>
      <c r="CC1315">
        <v>0</v>
      </c>
      <c r="CD1315">
        <v>0</v>
      </c>
      <c r="CE1315">
        <v>1</v>
      </c>
      <c r="CF1315">
        <v>0</v>
      </c>
      <c r="CG1315">
        <v>1</v>
      </c>
      <c r="CH1315">
        <v>0</v>
      </c>
      <c r="CI1315">
        <v>0</v>
      </c>
      <c r="CJ1315">
        <v>0</v>
      </c>
      <c r="CK1315">
        <v>0</v>
      </c>
      <c r="CL1315">
        <v>0</v>
      </c>
      <c r="CM1315">
        <v>0</v>
      </c>
      <c r="CN1315">
        <v>0</v>
      </c>
      <c r="CO1315">
        <v>0</v>
      </c>
      <c r="CP1315">
        <v>0</v>
      </c>
      <c r="CQ1315">
        <v>0</v>
      </c>
    </row>
    <row r="1316" spans="1:95" hidden="1">
      <c r="A1316" t="s">
        <v>9596</v>
      </c>
      <c r="B1316" t="s">
        <v>985</v>
      </c>
      <c r="C1316" t="s">
        <v>986</v>
      </c>
      <c r="D1316" t="s">
        <v>986</v>
      </c>
      <c r="E1316" t="s">
        <v>13</v>
      </c>
      <c r="F1316" t="s">
        <v>9597</v>
      </c>
      <c r="G1316">
        <v>300000</v>
      </c>
      <c r="H1316">
        <v>8</v>
      </c>
      <c r="I1316">
        <f t="shared" si="20"/>
        <v>2400000</v>
      </c>
      <c r="J1316">
        <v>40.7564536</v>
      </c>
      <c r="K1316">
        <v>-76.13</v>
      </c>
      <c r="M1316" t="s">
        <v>9598</v>
      </c>
      <c r="N1316" t="s">
        <v>9599</v>
      </c>
      <c r="O1316" t="s">
        <v>9600</v>
      </c>
      <c r="P1316" t="s">
        <v>763</v>
      </c>
      <c r="Q1316">
        <v>17959</v>
      </c>
      <c r="R1316" t="s">
        <v>107</v>
      </c>
      <c r="S1316" t="s">
        <v>9601</v>
      </c>
      <c r="T1316" t="s">
        <v>9602</v>
      </c>
      <c r="X1316" t="s">
        <v>376</v>
      </c>
      <c r="Z1316" t="s">
        <v>92</v>
      </c>
      <c r="AA1316" t="s">
        <v>93</v>
      </c>
      <c r="AC1316" t="s">
        <v>95</v>
      </c>
      <c r="AD1316" t="s">
        <v>9603</v>
      </c>
      <c r="AE1316">
        <v>0</v>
      </c>
      <c r="AQ1316">
        <v>50</v>
      </c>
      <c r="AR1316" t="s">
        <v>1007</v>
      </c>
      <c r="AS1316">
        <v>300000000</v>
      </c>
      <c r="AT1316">
        <v>0</v>
      </c>
      <c r="AW1316">
        <v>0</v>
      </c>
      <c r="AZ1316">
        <v>0</v>
      </c>
      <c r="BC1316">
        <v>0</v>
      </c>
      <c r="BO1316">
        <v>0</v>
      </c>
      <c r="BP1316">
        <v>0</v>
      </c>
      <c r="BQ1316">
        <v>0</v>
      </c>
      <c r="BR1316">
        <v>0</v>
      </c>
      <c r="BS1316">
        <v>0</v>
      </c>
      <c r="BT1316">
        <v>0</v>
      </c>
      <c r="BU1316">
        <v>1</v>
      </c>
      <c r="BV1316">
        <v>1</v>
      </c>
      <c r="BW1316">
        <v>0</v>
      </c>
      <c r="BX1316">
        <v>0</v>
      </c>
      <c r="BY1316">
        <v>1</v>
      </c>
      <c r="BZ1316">
        <v>0</v>
      </c>
      <c r="CA1316">
        <v>0</v>
      </c>
      <c r="CB1316">
        <v>0</v>
      </c>
      <c r="CC1316">
        <v>0</v>
      </c>
      <c r="CD1316">
        <v>0</v>
      </c>
      <c r="CE1316">
        <v>0</v>
      </c>
      <c r="CF1316">
        <v>0</v>
      </c>
      <c r="CG1316">
        <v>1</v>
      </c>
      <c r="CH1316">
        <v>1</v>
      </c>
      <c r="CI1316">
        <v>0</v>
      </c>
      <c r="CJ1316">
        <v>0</v>
      </c>
      <c r="CK1316">
        <v>0</v>
      </c>
      <c r="CL1316">
        <v>0</v>
      </c>
      <c r="CM1316">
        <v>0</v>
      </c>
      <c r="CN1316">
        <v>0</v>
      </c>
      <c r="CO1316">
        <v>0</v>
      </c>
      <c r="CP1316">
        <v>0</v>
      </c>
      <c r="CQ1316">
        <v>0</v>
      </c>
    </row>
    <row r="1317" spans="1:95" hidden="1">
      <c r="A1317" t="s">
        <v>9604</v>
      </c>
      <c r="B1317" t="s">
        <v>904</v>
      </c>
      <c r="C1317" t="s">
        <v>826</v>
      </c>
      <c r="D1317" t="s">
        <v>826</v>
      </c>
      <c r="E1317" t="s">
        <v>146</v>
      </c>
      <c r="F1317" t="s">
        <v>9605</v>
      </c>
      <c r="G1317">
        <v>33</v>
      </c>
      <c r="H1317">
        <v>2.57</v>
      </c>
      <c r="I1317">
        <f t="shared" si="20"/>
        <v>84.809999999999988</v>
      </c>
      <c r="J1317">
        <v>44</v>
      </c>
      <c r="K1317">
        <v>0</v>
      </c>
      <c r="M1317" t="s">
        <v>9606</v>
      </c>
      <c r="N1317" t="s">
        <v>9607</v>
      </c>
      <c r="O1317" t="s">
        <v>6071</v>
      </c>
      <c r="P1317" t="s">
        <v>6072</v>
      </c>
      <c r="Q1317">
        <v>6510</v>
      </c>
      <c r="R1317" t="s">
        <v>172</v>
      </c>
      <c r="S1317" t="s">
        <v>9608</v>
      </c>
      <c r="T1317" t="s">
        <v>7436</v>
      </c>
      <c r="U1317" t="s">
        <v>6678</v>
      </c>
      <c r="V1317" t="s">
        <v>6678</v>
      </c>
      <c r="X1317" t="s">
        <v>1007</v>
      </c>
      <c r="Y1317" t="s">
        <v>6074</v>
      </c>
      <c r="Z1317" t="s">
        <v>599</v>
      </c>
      <c r="AA1317" t="s">
        <v>164</v>
      </c>
      <c r="AB1317" t="s">
        <v>164</v>
      </c>
      <c r="AC1317" t="s">
        <v>112</v>
      </c>
      <c r="AD1317" t="s">
        <v>9609</v>
      </c>
      <c r="AE1317">
        <v>100</v>
      </c>
      <c r="AH1317" t="s">
        <v>5802</v>
      </c>
      <c r="AI1317" t="s">
        <v>9610</v>
      </c>
      <c r="AJ1317" t="s">
        <v>9610</v>
      </c>
      <c r="AK1317" t="s">
        <v>9611</v>
      </c>
      <c r="AL1317" t="s">
        <v>9612</v>
      </c>
      <c r="AQ1317">
        <v>2</v>
      </c>
      <c r="AR1317" t="s">
        <v>1007</v>
      </c>
      <c r="AS1317">
        <v>150000</v>
      </c>
      <c r="AT1317">
        <v>0</v>
      </c>
      <c r="AU1317" t="s">
        <v>234</v>
      </c>
      <c r="AV1317" t="s">
        <v>9613</v>
      </c>
      <c r="AW1317">
        <v>0</v>
      </c>
      <c r="AX1317" t="s">
        <v>234</v>
      </c>
      <c r="AY1317" t="s">
        <v>6079</v>
      </c>
      <c r="AZ1317">
        <v>0</v>
      </c>
      <c r="BC1317">
        <v>0</v>
      </c>
      <c r="BD1317" t="s">
        <v>6080</v>
      </c>
      <c r="BO1317">
        <v>0</v>
      </c>
      <c r="BP1317">
        <v>0</v>
      </c>
      <c r="BQ1317">
        <v>0</v>
      </c>
      <c r="BR1317">
        <v>0</v>
      </c>
      <c r="BS1317">
        <v>0</v>
      </c>
      <c r="BT1317">
        <v>0</v>
      </c>
      <c r="BU1317">
        <v>0</v>
      </c>
      <c r="BV1317">
        <v>0</v>
      </c>
      <c r="BW1317">
        <v>0</v>
      </c>
      <c r="BX1317">
        <v>0</v>
      </c>
      <c r="BY1317">
        <v>0</v>
      </c>
      <c r="BZ1317">
        <v>0</v>
      </c>
      <c r="CA1317">
        <v>0</v>
      </c>
      <c r="CB1317">
        <v>0</v>
      </c>
      <c r="CC1317">
        <v>0</v>
      </c>
      <c r="CD1317">
        <v>0</v>
      </c>
      <c r="CE1317">
        <v>1</v>
      </c>
      <c r="CF1317">
        <v>0</v>
      </c>
      <c r="CG1317">
        <v>0</v>
      </c>
      <c r="CH1317">
        <v>0</v>
      </c>
      <c r="CI1317">
        <v>0</v>
      </c>
      <c r="CJ1317">
        <v>1</v>
      </c>
      <c r="CK1317">
        <v>0</v>
      </c>
      <c r="CL1317">
        <v>0</v>
      </c>
      <c r="CM1317">
        <v>0</v>
      </c>
      <c r="CN1317">
        <v>0</v>
      </c>
      <c r="CO1317">
        <v>0</v>
      </c>
      <c r="CP1317">
        <v>0</v>
      </c>
      <c r="CQ1317">
        <v>0</v>
      </c>
    </row>
    <row r="1318" spans="1:95" hidden="1">
      <c r="A1318" t="s">
        <v>9614</v>
      </c>
      <c r="B1318" t="s">
        <v>904</v>
      </c>
      <c r="C1318" t="s">
        <v>826</v>
      </c>
      <c r="D1318" t="s">
        <v>826</v>
      </c>
      <c r="E1318" t="s">
        <v>146</v>
      </c>
      <c r="F1318" t="s">
        <v>9615</v>
      </c>
      <c r="G1318">
        <v>250</v>
      </c>
      <c r="H1318">
        <v>1.92</v>
      </c>
      <c r="I1318">
        <f t="shared" si="20"/>
        <v>480</v>
      </c>
      <c r="J1318">
        <v>43.792389</v>
      </c>
      <c r="K1318">
        <v>7.19</v>
      </c>
      <c r="M1318" t="s">
        <v>9616</v>
      </c>
      <c r="N1318" t="s">
        <v>9617</v>
      </c>
      <c r="O1318" t="s">
        <v>6071</v>
      </c>
      <c r="P1318" t="s">
        <v>6072</v>
      </c>
      <c r="Q1318">
        <v>6510</v>
      </c>
      <c r="R1318" t="s">
        <v>172</v>
      </c>
      <c r="S1318" t="s">
        <v>9608</v>
      </c>
      <c r="T1318" t="s">
        <v>7436</v>
      </c>
      <c r="U1318" t="s">
        <v>7935</v>
      </c>
      <c r="V1318" t="s">
        <v>7935</v>
      </c>
      <c r="X1318" t="s">
        <v>1007</v>
      </c>
      <c r="Y1318" t="s">
        <v>6074</v>
      </c>
      <c r="Z1318" t="s">
        <v>599</v>
      </c>
      <c r="AA1318" t="s">
        <v>164</v>
      </c>
      <c r="AB1318" t="s">
        <v>164</v>
      </c>
      <c r="AC1318" t="s">
        <v>112</v>
      </c>
      <c r="AD1318" t="s">
        <v>9609</v>
      </c>
      <c r="AE1318">
        <v>100</v>
      </c>
      <c r="AH1318" t="s">
        <v>5802</v>
      </c>
      <c r="AI1318" t="s">
        <v>9610</v>
      </c>
      <c r="AJ1318" t="s">
        <v>9618</v>
      </c>
      <c r="AK1318" t="s">
        <v>9611</v>
      </c>
      <c r="AL1318" t="s">
        <v>9612</v>
      </c>
      <c r="AQ1318">
        <v>2</v>
      </c>
      <c r="AR1318" t="s">
        <v>1007</v>
      </c>
      <c r="AS1318">
        <v>900000</v>
      </c>
      <c r="AT1318">
        <v>0</v>
      </c>
      <c r="AU1318" t="s">
        <v>234</v>
      </c>
      <c r="AV1318" t="s">
        <v>9619</v>
      </c>
      <c r="AW1318">
        <v>0</v>
      </c>
      <c r="AX1318" t="s">
        <v>234</v>
      </c>
      <c r="AY1318" t="s">
        <v>6079</v>
      </c>
      <c r="AZ1318">
        <v>0</v>
      </c>
      <c r="BC1318">
        <v>0</v>
      </c>
      <c r="BD1318" t="s">
        <v>6080</v>
      </c>
      <c r="BO1318">
        <v>0</v>
      </c>
      <c r="BP1318">
        <v>0</v>
      </c>
      <c r="BQ1318">
        <v>0</v>
      </c>
      <c r="BR1318">
        <v>0</v>
      </c>
      <c r="BS1318">
        <v>0</v>
      </c>
      <c r="BT1318">
        <v>0</v>
      </c>
      <c r="BU1318">
        <v>0</v>
      </c>
      <c r="BV1318">
        <v>0</v>
      </c>
      <c r="BW1318">
        <v>0</v>
      </c>
      <c r="BX1318">
        <v>0</v>
      </c>
      <c r="BY1318">
        <v>0</v>
      </c>
      <c r="BZ1318">
        <v>0</v>
      </c>
      <c r="CA1318">
        <v>0</v>
      </c>
      <c r="CB1318">
        <v>0</v>
      </c>
      <c r="CC1318">
        <v>1</v>
      </c>
      <c r="CD1318">
        <v>0</v>
      </c>
      <c r="CE1318">
        <v>1</v>
      </c>
      <c r="CF1318">
        <v>0</v>
      </c>
      <c r="CG1318">
        <v>0</v>
      </c>
      <c r="CH1318">
        <v>0</v>
      </c>
      <c r="CI1318">
        <v>0</v>
      </c>
      <c r="CJ1318">
        <v>1</v>
      </c>
      <c r="CK1318">
        <v>0</v>
      </c>
      <c r="CL1318">
        <v>0</v>
      </c>
      <c r="CM1318">
        <v>0</v>
      </c>
      <c r="CN1318">
        <v>0</v>
      </c>
      <c r="CO1318">
        <v>0</v>
      </c>
      <c r="CP1318">
        <v>0</v>
      </c>
      <c r="CQ1318">
        <v>0</v>
      </c>
    </row>
    <row r="1319" spans="1:95" hidden="1">
      <c r="A1319" t="s">
        <v>9620</v>
      </c>
      <c r="B1319" t="s">
        <v>999</v>
      </c>
      <c r="C1319" t="s">
        <v>1000</v>
      </c>
      <c r="D1319" t="s">
        <v>1000</v>
      </c>
      <c r="E1319" t="s">
        <v>146</v>
      </c>
      <c r="F1319" t="s">
        <v>9621</v>
      </c>
      <c r="G1319">
        <v>180</v>
      </c>
      <c r="H1319">
        <v>8</v>
      </c>
      <c r="I1319">
        <f t="shared" si="20"/>
        <v>1440</v>
      </c>
      <c r="J1319">
        <v>31.7639721</v>
      </c>
      <c r="K1319">
        <v>-106.49</v>
      </c>
      <c r="M1319" t="s">
        <v>3865</v>
      </c>
      <c r="N1319" t="s">
        <v>9622</v>
      </c>
      <c r="O1319" t="s">
        <v>8725</v>
      </c>
      <c r="P1319" t="s">
        <v>416</v>
      </c>
      <c r="R1319" t="s">
        <v>107</v>
      </c>
      <c r="S1319" t="s">
        <v>8726</v>
      </c>
      <c r="T1319" t="s">
        <v>1828</v>
      </c>
      <c r="X1319" t="s">
        <v>419</v>
      </c>
      <c r="Y1319" t="s">
        <v>7199</v>
      </c>
      <c r="Z1319" t="s">
        <v>599</v>
      </c>
      <c r="AC1319" t="s">
        <v>124</v>
      </c>
      <c r="AD1319" t="s">
        <v>8730</v>
      </c>
      <c r="AE1319">
        <v>100</v>
      </c>
      <c r="AH1319" t="s">
        <v>5450</v>
      </c>
      <c r="AQ1319">
        <v>25</v>
      </c>
      <c r="AR1319" t="s">
        <v>4192</v>
      </c>
      <c r="AS1319">
        <v>0</v>
      </c>
      <c r="AT1319">
        <v>0</v>
      </c>
      <c r="AW1319">
        <v>0</v>
      </c>
      <c r="AZ1319">
        <v>0</v>
      </c>
      <c r="BC1319">
        <v>0</v>
      </c>
      <c r="BO1319">
        <v>0</v>
      </c>
      <c r="BP1319">
        <v>0</v>
      </c>
      <c r="BQ1319">
        <v>0</v>
      </c>
      <c r="BR1319">
        <v>0</v>
      </c>
      <c r="BS1319">
        <v>1</v>
      </c>
      <c r="BT1319">
        <v>0</v>
      </c>
      <c r="BU1319">
        <v>1</v>
      </c>
      <c r="BV1319">
        <v>0</v>
      </c>
      <c r="BW1319">
        <v>0</v>
      </c>
      <c r="BX1319">
        <v>0</v>
      </c>
      <c r="BY1319">
        <v>0</v>
      </c>
      <c r="BZ1319">
        <v>0</v>
      </c>
      <c r="CA1319">
        <v>0</v>
      </c>
      <c r="CB1319">
        <v>0</v>
      </c>
      <c r="CC1319">
        <v>0</v>
      </c>
      <c r="CD1319">
        <v>0</v>
      </c>
      <c r="CE1319">
        <v>0</v>
      </c>
      <c r="CF1319">
        <v>0</v>
      </c>
      <c r="CG1319">
        <v>0</v>
      </c>
      <c r="CH1319">
        <v>0</v>
      </c>
      <c r="CI1319">
        <v>0</v>
      </c>
      <c r="CJ1319">
        <v>0</v>
      </c>
      <c r="CK1319">
        <v>0</v>
      </c>
      <c r="CL1319">
        <v>0</v>
      </c>
      <c r="CM1319">
        <v>0</v>
      </c>
      <c r="CN1319">
        <v>0</v>
      </c>
      <c r="CO1319">
        <v>0</v>
      </c>
      <c r="CP1319">
        <v>0</v>
      </c>
      <c r="CQ1319">
        <v>0</v>
      </c>
    </row>
    <row r="1320" spans="1:95" hidden="1">
      <c r="A1320" t="s">
        <v>9623</v>
      </c>
      <c r="B1320" t="s">
        <v>999</v>
      </c>
      <c r="C1320" t="s">
        <v>1000</v>
      </c>
      <c r="D1320" t="s">
        <v>1000</v>
      </c>
      <c r="E1320" t="s">
        <v>146</v>
      </c>
      <c r="F1320" t="s">
        <v>9624</v>
      </c>
      <c r="G1320">
        <v>225</v>
      </c>
      <c r="H1320">
        <v>8</v>
      </c>
      <c r="I1320">
        <f t="shared" si="20"/>
        <v>1800</v>
      </c>
      <c r="J1320">
        <v>31.885588299999998</v>
      </c>
      <c r="K1320">
        <v>-106.44</v>
      </c>
      <c r="M1320" t="s">
        <v>3865</v>
      </c>
      <c r="N1320" t="s">
        <v>9625</v>
      </c>
      <c r="O1320" t="s">
        <v>8725</v>
      </c>
      <c r="P1320" t="s">
        <v>416</v>
      </c>
      <c r="R1320" t="s">
        <v>107</v>
      </c>
      <c r="S1320" t="s">
        <v>8726</v>
      </c>
      <c r="T1320" t="s">
        <v>1828</v>
      </c>
      <c r="X1320" t="s">
        <v>419</v>
      </c>
      <c r="Y1320" t="s">
        <v>7199</v>
      </c>
      <c r="Z1320" t="s">
        <v>599</v>
      </c>
      <c r="AA1320" t="s">
        <v>164</v>
      </c>
      <c r="AC1320" t="s">
        <v>124</v>
      </c>
      <c r="AD1320" t="s">
        <v>8730</v>
      </c>
      <c r="AE1320">
        <v>0</v>
      </c>
      <c r="AH1320" t="s">
        <v>5450</v>
      </c>
      <c r="AQ1320">
        <v>25</v>
      </c>
      <c r="AR1320" t="s">
        <v>4192</v>
      </c>
      <c r="AS1320">
        <v>0</v>
      </c>
      <c r="AT1320">
        <v>0</v>
      </c>
      <c r="AW1320">
        <v>0</v>
      </c>
      <c r="AZ1320">
        <v>0</v>
      </c>
      <c r="BC1320">
        <v>0</v>
      </c>
      <c r="BO1320">
        <v>0</v>
      </c>
      <c r="BP1320">
        <v>0</v>
      </c>
      <c r="BQ1320">
        <v>0</v>
      </c>
      <c r="BR1320">
        <v>0</v>
      </c>
      <c r="BS1320">
        <v>1</v>
      </c>
      <c r="BT1320">
        <v>0</v>
      </c>
      <c r="BU1320">
        <v>1</v>
      </c>
      <c r="BV1320">
        <v>0</v>
      </c>
      <c r="BW1320">
        <v>0</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0</v>
      </c>
      <c r="CP1320">
        <v>0</v>
      </c>
      <c r="CQ1320">
        <v>0</v>
      </c>
    </row>
    <row r="1321" spans="1:95" hidden="1">
      <c r="A1321" t="s">
        <v>9626</v>
      </c>
      <c r="B1321" t="s">
        <v>904</v>
      </c>
      <c r="C1321" t="s">
        <v>1331</v>
      </c>
      <c r="D1321" t="s">
        <v>1331</v>
      </c>
      <c r="E1321" t="s">
        <v>146</v>
      </c>
      <c r="F1321" t="s">
        <v>9627</v>
      </c>
      <c r="G1321">
        <v>70</v>
      </c>
      <c r="H1321">
        <v>0.7</v>
      </c>
      <c r="I1321">
        <f t="shared" si="20"/>
        <v>49</v>
      </c>
      <c r="J1321">
        <v>40</v>
      </c>
      <c r="K1321">
        <v>0</v>
      </c>
      <c r="M1321" t="s">
        <v>9628</v>
      </c>
      <c r="N1321" t="s">
        <v>6982</v>
      </c>
      <c r="O1321" t="s">
        <v>3833</v>
      </c>
      <c r="P1321" t="s">
        <v>763</v>
      </c>
      <c r="Q1321">
        <v>19124</v>
      </c>
      <c r="R1321" t="s">
        <v>107</v>
      </c>
      <c r="S1321" t="s">
        <v>7040</v>
      </c>
      <c r="U1321" t="s">
        <v>6984</v>
      </c>
      <c r="V1321" t="s">
        <v>2564</v>
      </c>
      <c r="X1321" t="s">
        <v>376</v>
      </c>
      <c r="Y1321" t="s">
        <v>3836</v>
      </c>
      <c r="Z1321" t="s">
        <v>599</v>
      </c>
      <c r="AC1321" t="s">
        <v>124</v>
      </c>
      <c r="AD1321" t="s">
        <v>6985</v>
      </c>
      <c r="AE1321">
        <v>0</v>
      </c>
      <c r="AH1321" t="s">
        <v>1655</v>
      </c>
      <c r="AI1321" t="s">
        <v>6987</v>
      </c>
      <c r="AJ1321" t="s">
        <v>6987</v>
      </c>
      <c r="AK1321" t="s">
        <v>6985</v>
      </c>
      <c r="AL1321" t="s">
        <v>6988</v>
      </c>
      <c r="AQ1321">
        <v>20</v>
      </c>
      <c r="AS1321">
        <v>1800000</v>
      </c>
      <c r="AT1321">
        <v>0</v>
      </c>
      <c r="AU1321" t="s">
        <v>4610</v>
      </c>
      <c r="AV1321" t="s">
        <v>6989</v>
      </c>
      <c r="AW1321">
        <v>1440000</v>
      </c>
      <c r="AX1321" t="s">
        <v>800</v>
      </c>
      <c r="AZ1321">
        <v>0</v>
      </c>
      <c r="BC1321">
        <v>0</v>
      </c>
      <c r="BO1321">
        <v>0</v>
      </c>
      <c r="BP1321">
        <v>0</v>
      </c>
      <c r="BQ1321">
        <v>0</v>
      </c>
      <c r="BR1321">
        <v>0</v>
      </c>
      <c r="BS1321">
        <v>0</v>
      </c>
      <c r="BT1321">
        <v>0</v>
      </c>
      <c r="BU1321">
        <v>0</v>
      </c>
      <c r="BV1321">
        <v>0</v>
      </c>
      <c r="BW1321">
        <v>0</v>
      </c>
      <c r="BX1321">
        <v>0</v>
      </c>
      <c r="BY1321">
        <v>0</v>
      </c>
      <c r="BZ1321">
        <v>0</v>
      </c>
      <c r="CA1321">
        <v>0</v>
      </c>
      <c r="CB1321">
        <v>0</v>
      </c>
      <c r="CC1321">
        <v>0</v>
      </c>
      <c r="CD1321">
        <v>0</v>
      </c>
      <c r="CE1321">
        <v>0</v>
      </c>
      <c r="CF1321">
        <v>0</v>
      </c>
      <c r="CG1321">
        <v>0</v>
      </c>
      <c r="CH1321">
        <v>0</v>
      </c>
      <c r="CI1321">
        <v>0</v>
      </c>
      <c r="CJ1321">
        <v>0</v>
      </c>
      <c r="CK1321">
        <v>0</v>
      </c>
      <c r="CL1321">
        <v>0</v>
      </c>
      <c r="CM1321">
        <v>0</v>
      </c>
      <c r="CN1321">
        <v>0</v>
      </c>
      <c r="CO1321">
        <v>0</v>
      </c>
      <c r="CP1321">
        <v>1</v>
      </c>
      <c r="CQ1321">
        <v>1</v>
      </c>
    </row>
    <row r="1322" spans="1:95" hidden="1">
      <c r="A1322" t="s">
        <v>9629</v>
      </c>
      <c r="B1322" t="s">
        <v>904</v>
      </c>
      <c r="C1322" t="s">
        <v>905</v>
      </c>
      <c r="D1322" t="s">
        <v>905</v>
      </c>
      <c r="E1322" t="s">
        <v>146</v>
      </c>
      <c r="F1322" t="s">
        <v>9630</v>
      </c>
      <c r="G1322">
        <v>250</v>
      </c>
      <c r="H1322">
        <v>9.6</v>
      </c>
      <c r="I1322">
        <f t="shared" si="20"/>
        <v>2400</v>
      </c>
      <c r="J1322">
        <v>37</v>
      </c>
      <c r="K1322">
        <v>0</v>
      </c>
      <c r="M1322" t="s">
        <v>9631</v>
      </c>
      <c r="N1322" t="s">
        <v>9632</v>
      </c>
      <c r="O1322" t="s">
        <v>9633</v>
      </c>
      <c r="P1322" t="s">
        <v>744</v>
      </c>
      <c r="Q1322">
        <v>84533</v>
      </c>
      <c r="R1322" t="s">
        <v>107</v>
      </c>
      <c r="S1322" t="s">
        <v>9634</v>
      </c>
      <c r="U1322" t="s">
        <v>9635</v>
      </c>
      <c r="X1322" t="s">
        <v>1007</v>
      </c>
      <c r="AB1322" t="s">
        <v>9636</v>
      </c>
      <c r="AC1322" t="s">
        <v>124</v>
      </c>
      <c r="AD1322" t="s">
        <v>9637</v>
      </c>
      <c r="AE1322">
        <v>0</v>
      </c>
      <c r="AH1322" t="s">
        <v>6614</v>
      </c>
      <c r="AI1322" t="s">
        <v>9638</v>
      </c>
      <c r="AK1322" t="s">
        <v>9639</v>
      </c>
      <c r="AL1322" t="s">
        <v>9640</v>
      </c>
      <c r="AQ1322">
        <v>0</v>
      </c>
      <c r="AS1322">
        <v>0</v>
      </c>
      <c r="AT1322">
        <v>0</v>
      </c>
      <c r="AU1322" t="s">
        <v>705</v>
      </c>
      <c r="AV1322" t="s">
        <v>9641</v>
      </c>
      <c r="AW1322">
        <v>0</v>
      </c>
      <c r="AZ1322">
        <v>0</v>
      </c>
      <c r="BC1322">
        <v>0</v>
      </c>
      <c r="BD1322" t="s">
        <v>9641</v>
      </c>
      <c r="BF1322" t="s">
        <v>9642</v>
      </c>
      <c r="BO1322">
        <v>0</v>
      </c>
      <c r="BP1322">
        <v>0</v>
      </c>
      <c r="BQ1322">
        <v>0</v>
      </c>
      <c r="BR1322">
        <v>0</v>
      </c>
      <c r="BS1322">
        <v>0</v>
      </c>
      <c r="BT1322">
        <v>0</v>
      </c>
      <c r="BU1322">
        <v>0</v>
      </c>
      <c r="BV1322">
        <v>1</v>
      </c>
      <c r="BW1322">
        <v>0</v>
      </c>
      <c r="BX1322">
        <v>0</v>
      </c>
      <c r="BY1322">
        <v>0</v>
      </c>
      <c r="BZ1322">
        <v>0</v>
      </c>
      <c r="CA1322">
        <v>0</v>
      </c>
      <c r="CB1322">
        <v>0</v>
      </c>
      <c r="CC1322">
        <v>0</v>
      </c>
      <c r="CD1322">
        <v>0</v>
      </c>
      <c r="CE1322">
        <v>1</v>
      </c>
      <c r="CF1322">
        <v>0</v>
      </c>
      <c r="CG1322">
        <v>1</v>
      </c>
      <c r="CH1322">
        <v>0</v>
      </c>
      <c r="CI1322">
        <v>0</v>
      </c>
      <c r="CJ1322">
        <v>0</v>
      </c>
      <c r="CK1322">
        <v>0</v>
      </c>
      <c r="CL1322">
        <v>0</v>
      </c>
      <c r="CM1322">
        <v>0</v>
      </c>
      <c r="CN1322">
        <v>0</v>
      </c>
      <c r="CO1322">
        <v>0</v>
      </c>
      <c r="CP1322">
        <v>0</v>
      </c>
      <c r="CQ1322">
        <v>0</v>
      </c>
    </row>
    <row r="1323" spans="1:95" hidden="1">
      <c r="A1323" t="s">
        <v>9643</v>
      </c>
      <c r="B1323" t="s">
        <v>904</v>
      </c>
      <c r="C1323" t="s">
        <v>826</v>
      </c>
      <c r="D1323" t="s">
        <v>1538</v>
      </c>
      <c r="E1323" t="s">
        <v>146</v>
      </c>
      <c r="F1323" t="s">
        <v>9644</v>
      </c>
      <c r="G1323">
        <v>5</v>
      </c>
      <c r="H1323">
        <v>4</v>
      </c>
      <c r="I1323">
        <f t="shared" si="20"/>
        <v>20</v>
      </c>
      <c r="J1323">
        <v>47.606209499999999</v>
      </c>
      <c r="K1323">
        <v>-122.33</v>
      </c>
      <c r="M1323" t="s">
        <v>9645</v>
      </c>
      <c r="O1323" t="s">
        <v>4150</v>
      </c>
      <c r="P1323" t="s">
        <v>1932</v>
      </c>
      <c r="R1323" t="s">
        <v>107</v>
      </c>
      <c r="S1323" t="s">
        <v>9646</v>
      </c>
      <c r="V1323" t="s">
        <v>9647</v>
      </c>
      <c r="X1323" t="s">
        <v>1007</v>
      </c>
      <c r="Y1323" t="s">
        <v>4152</v>
      </c>
      <c r="Z1323" t="s">
        <v>599</v>
      </c>
      <c r="AB1323" t="s">
        <v>9648</v>
      </c>
      <c r="AC1323" t="s">
        <v>124</v>
      </c>
      <c r="AD1323" t="s">
        <v>1009</v>
      </c>
      <c r="AE1323">
        <v>0</v>
      </c>
      <c r="AH1323" t="s">
        <v>9649</v>
      </c>
      <c r="AI1323" t="s">
        <v>9649</v>
      </c>
      <c r="AJ1323" t="s">
        <v>9650</v>
      </c>
      <c r="AK1323" t="s">
        <v>9651</v>
      </c>
      <c r="AQ1323">
        <v>20</v>
      </c>
      <c r="AR1323" t="s">
        <v>1007</v>
      </c>
      <c r="AS1323">
        <v>0</v>
      </c>
      <c r="AT1323">
        <v>0</v>
      </c>
      <c r="AV1323" t="s">
        <v>9652</v>
      </c>
      <c r="AW1323">
        <v>0</v>
      </c>
      <c r="AZ1323">
        <v>0</v>
      </c>
      <c r="BC1323">
        <v>0</v>
      </c>
      <c r="BO1323">
        <v>0</v>
      </c>
      <c r="BP1323">
        <v>0</v>
      </c>
      <c r="BQ1323">
        <v>0</v>
      </c>
      <c r="BR1323">
        <v>0</v>
      </c>
      <c r="BS1323">
        <v>0</v>
      </c>
      <c r="BT1323">
        <v>1</v>
      </c>
      <c r="BU1323">
        <v>0</v>
      </c>
      <c r="BV1323">
        <v>0</v>
      </c>
      <c r="BW1323">
        <v>0</v>
      </c>
      <c r="BX1323">
        <v>0</v>
      </c>
      <c r="BY1323">
        <v>0</v>
      </c>
      <c r="BZ1323">
        <v>0</v>
      </c>
      <c r="CA1323">
        <v>1</v>
      </c>
      <c r="CB1323">
        <v>0</v>
      </c>
      <c r="CC1323">
        <v>0</v>
      </c>
      <c r="CD1323">
        <v>1</v>
      </c>
      <c r="CE1323">
        <v>1</v>
      </c>
      <c r="CF1323">
        <v>0</v>
      </c>
      <c r="CG1323">
        <v>0</v>
      </c>
      <c r="CH1323">
        <v>0</v>
      </c>
      <c r="CI1323">
        <v>0</v>
      </c>
      <c r="CJ1323">
        <v>0</v>
      </c>
      <c r="CK1323">
        <v>0</v>
      </c>
      <c r="CL1323">
        <v>0</v>
      </c>
      <c r="CM1323">
        <v>0</v>
      </c>
      <c r="CN1323">
        <v>0</v>
      </c>
      <c r="CO1323">
        <v>0</v>
      </c>
      <c r="CP1323">
        <v>0</v>
      </c>
      <c r="CQ1323">
        <v>0</v>
      </c>
    </row>
    <row r="1324" spans="1:95" hidden="1">
      <c r="A1324" t="s">
        <v>9653</v>
      </c>
      <c r="B1324" t="s">
        <v>904</v>
      </c>
      <c r="C1324" t="s">
        <v>826</v>
      </c>
      <c r="D1324" t="s">
        <v>1538</v>
      </c>
      <c r="E1324" t="s">
        <v>146</v>
      </c>
      <c r="F1324" t="s">
        <v>9644</v>
      </c>
      <c r="G1324">
        <v>5</v>
      </c>
      <c r="H1324">
        <v>4</v>
      </c>
      <c r="I1324">
        <f t="shared" si="20"/>
        <v>20</v>
      </c>
      <c r="J1324">
        <v>47.606209499999999</v>
      </c>
      <c r="K1324">
        <v>-122.33</v>
      </c>
      <c r="M1324" t="s">
        <v>9645</v>
      </c>
      <c r="O1324" t="s">
        <v>4150</v>
      </c>
      <c r="P1324" t="s">
        <v>1932</v>
      </c>
      <c r="R1324" t="s">
        <v>107</v>
      </c>
      <c r="S1324" t="s">
        <v>9646</v>
      </c>
      <c r="V1324" t="s">
        <v>9654</v>
      </c>
      <c r="X1324" t="s">
        <v>1007</v>
      </c>
      <c r="Y1324" t="s">
        <v>4152</v>
      </c>
      <c r="Z1324" t="s">
        <v>599</v>
      </c>
      <c r="AB1324" t="s">
        <v>9648</v>
      </c>
      <c r="AC1324" t="s">
        <v>124</v>
      </c>
      <c r="AD1324" t="s">
        <v>1009</v>
      </c>
      <c r="AE1324">
        <v>0</v>
      </c>
      <c r="AH1324" t="s">
        <v>9649</v>
      </c>
      <c r="AI1324" t="s">
        <v>9649</v>
      </c>
      <c r="AJ1324" t="s">
        <v>9650</v>
      </c>
      <c r="AK1324" t="s">
        <v>9651</v>
      </c>
      <c r="AQ1324">
        <v>20</v>
      </c>
      <c r="AR1324" t="s">
        <v>1007</v>
      </c>
      <c r="AS1324">
        <v>0</v>
      </c>
      <c r="AT1324">
        <v>0</v>
      </c>
      <c r="AV1324" t="s">
        <v>9652</v>
      </c>
      <c r="AW1324">
        <v>0</v>
      </c>
      <c r="AZ1324">
        <v>0</v>
      </c>
      <c r="BC1324">
        <v>0</v>
      </c>
      <c r="BO1324">
        <v>0</v>
      </c>
      <c r="BP1324">
        <v>0</v>
      </c>
      <c r="BQ1324">
        <v>0</v>
      </c>
      <c r="BR1324">
        <v>0</v>
      </c>
      <c r="BS1324">
        <v>0</v>
      </c>
      <c r="BT1324">
        <v>1</v>
      </c>
      <c r="BU1324">
        <v>0</v>
      </c>
      <c r="BV1324">
        <v>0</v>
      </c>
      <c r="BW1324">
        <v>0</v>
      </c>
      <c r="BX1324">
        <v>0</v>
      </c>
      <c r="BY1324">
        <v>0</v>
      </c>
      <c r="BZ1324">
        <v>0</v>
      </c>
      <c r="CA1324">
        <v>1</v>
      </c>
      <c r="CB1324">
        <v>0</v>
      </c>
      <c r="CC1324">
        <v>0</v>
      </c>
      <c r="CD1324">
        <v>1</v>
      </c>
      <c r="CE1324">
        <v>1</v>
      </c>
      <c r="CF1324">
        <v>0</v>
      </c>
      <c r="CG1324">
        <v>0</v>
      </c>
      <c r="CH1324">
        <v>0</v>
      </c>
      <c r="CI1324">
        <v>0</v>
      </c>
      <c r="CJ1324">
        <v>0</v>
      </c>
      <c r="CK1324">
        <v>0</v>
      </c>
      <c r="CL1324">
        <v>0</v>
      </c>
      <c r="CM1324">
        <v>0</v>
      </c>
      <c r="CN1324">
        <v>0</v>
      </c>
      <c r="CO1324">
        <v>0</v>
      </c>
      <c r="CP1324">
        <v>0</v>
      </c>
      <c r="CQ1324">
        <v>0</v>
      </c>
    </row>
    <row r="1325" spans="1:95" hidden="1">
      <c r="A1325" t="s">
        <v>9655</v>
      </c>
      <c r="B1325" t="s">
        <v>904</v>
      </c>
      <c r="C1325" t="s">
        <v>826</v>
      </c>
      <c r="D1325" t="s">
        <v>1538</v>
      </c>
      <c r="E1325" t="s">
        <v>146</v>
      </c>
      <c r="F1325" t="s">
        <v>9656</v>
      </c>
      <c r="G1325">
        <v>5</v>
      </c>
      <c r="H1325">
        <v>8</v>
      </c>
      <c r="I1325">
        <f t="shared" si="20"/>
        <v>40</v>
      </c>
      <c r="J1325">
        <v>46.7153384</v>
      </c>
      <c r="K1325">
        <v>-122.96</v>
      </c>
      <c r="M1325" t="s">
        <v>9657</v>
      </c>
      <c r="N1325" t="s">
        <v>9658</v>
      </c>
      <c r="O1325" t="s">
        <v>9659</v>
      </c>
      <c r="P1325" t="s">
        <v>1932</v>
      </c>
      <c r="Q1325">
        <v>98531</v>
      </c>
      <c r="R1325" t="s">
        <v>107</v>
      </c>
      <c r="S1325" t="s">
        <v>9646</v>
      </c>
      <c r="U1325" t="s">
        <v>9660</v>
      </c>
      <c r="V1325" t="s">
        <v>9661</v>
      </c>
      <c r="X1325" t="s">
        <v>1007</v>
      </c>
      <c r="Y1325" t="s">
        <v>9662</v>
      </c>
      <c r="Z1325" t="s">
        <v>599</v>
      </c>
      <c r="AB1325" t="s">
        <v>9648</v>
      </c>
      <c r="AC1325" t="s">
        <v>124</v>
      </c>
      <c r="AD1325" t="s">
        <v>9663</v>
      </c>
      <c r="AE1325">
        <v>0</v>
      </c>
      <c r="AH1325" t="s">
        <v>9649</v>
      </c>
      <c r="AI1325" t="s">
        <v>9649</v>
      </c>
      <c r="AJ1325" t="s">
        <v>9650</v>
      </c>
      <c r="AK1325" t="s">
        <v>9651</v>
      </c>
      <c r="AQ1325">
        <v>20</v>
      </c>
      <c r="AR1325" t="s">
        <v>1007</v>
      </c>
      <c r="AS1325">
        <v>0</v>
      </c>
      <c r="AT1325">
        <v>0</v>
      </c>
      <c r="AV1325" t="s">
        <v>9652</v>
      </c>
      <c r="AW1325">
        <v>0</v>
      </c>
      <c r="AZ1325">
        <v>0</v>
      </c>
      <c r="BC1325">
        <v>0</v>
      </c>
      <c r="BO1325">
        <v>0</v>
      </c>
      <c r="BP1325">
        <v>0</v>
      </c>
      <c r="BQ1325">
        <v>0</v>
      </c>
      <c r="BR1325">
        <v>0</v>
      </c>
      <c r="BS1325">
        <v>0</v>
      </c>
      <c r="BT1325">
        <v>1</v>
      </c>
      <c r="BU1325">
        <v>0</v>
      </c>
      <c r="BV1325">
        <v>0</v>
      </c>
      <c r="BW1325">
        <v>0</v>
      </c>
      <c r="BX1325">
        <v>0</v>
      </c>
      <c r="BY1325">
        <v>0</v>
      </c>
      <c r="BZ1325">
        <v>0</v>
      </c>
      <c r="CA1325">
        <v>0</v>
      </c>
      <c r="CB1325">
        <v>0</v>
      </c>
      <c r="CC1325">
        <v>0</v>
      </c>
      <c r="CD1325">
        <v>1</v>
      </c>
      <c r="CE1325">
        <v>0</v>
      </c>
      <c r="CF1325">
        <v>0</v>
      </c>
      <c r="CG1325">
        <v>0</v>
      </c>
      <c r="CH1325">
        <v>0</v>
      </c>
      <c r="CI1325">
        <v>0</v>
      </c>
      <c r="CJ1325">
        <v>0</v>
      </c>
      <c r="CK1325">
        <v>0</v>
      </c>
      <c r="CL1325">
        <v>0</v>
      </c>
      <c r="CM1325">
        <v>0</v>
      </c>
      <c r="CN1325">
        <v>0</v>
      </c>
      <c r="CO1325">
        <v>0</v>
      </c>
      <c r="CP1325">
        <v>0</v>
      </c>
      <c r="CQ1325">
        <v>0</v>
      </c>
    </row>
    <row r="1326" spans="1:95" hidden="1">
      <c r="A1326" t="s">
        <v>9664</v>
      </c>
      <c r="B1326" t="s">
        <v>904</v>
      </c>
      <c r="C1326" t="s">
        <v>826</v>
      </c>
      <c r="D1326" t="s">
        <v>1538</v>
      </c>
      <c r="E1326" t="s">
        <v>146</v>
      </c>
      <c r="F1326" t="s">
        <v>9644</v>
      </c>
      <c r="G1326">
        <v>5</v>
      </c>
      <c r="H1326">
        <v>5</v>
      </c>
      <c r="I1326">
        <f t="shared" si="20"/>
        <v>25</v>
      </c>
      <c r="J1326">
        <v>47.978984799999999</v>
      </c>
      <c r="K1326">
        <v>-122.2</v>
      </c>
      <c r="M1326" t="s">
        <v>9665</v>
      </c>
      <c r="O1326" t="s">
        <v>6738</v>
      </c>
      <c r="P1326" t="s">
        <v>1932</v>
      </c>
      <c r="R1326" t="s">
        <v>107</v>
      </c>
      <c r="S1326" t="s">
        <v>9646</v>
      </c>
      <c r="V1326" t="s">
        <v>4302</v>
      </c>
      <c r="X1326" t="s">
        <v>1007</v>
      </c>
      <c r="Y1326" t="s">
        <v>1935</v>
      </c>
      <c r="Z1326" t="s">
        <v>92</v>
      </c>
      <c r="AB1326" t="s">
        <v>9648</v>
      </c>
      <c r="AC1326" t="s">
        <v>124</v>
      </c>
      <c r="AD1326" t="s">
        <v>1009</v>
      </c>
      <c r="AE1326">
        <v>0</v>
      </c>
      <c r="AH1326" t="s">
        <v>9649</v>
      </c>
      <c r="AI1326" t="s">
        <v>9649</v>
      </c>
      <c r="AJ1326" t="s">
        <v>9650</v>
      </c>
      <c r="AK1326" t="s">
        <v>9651</v>
      </c>
      <c r="AQ1326">
        <v>20</v>
      </c>
      <c r="AR1326" t="s">
        <v>1007</v>
      </c>
      <c r="AS1326">
        <v>0</v>
      </c>
      <c r="AT1326">
        <v>0</v>
      </c>
      <c r="AU1326" t="s">
        <v>187</v>
      </c>
      <c r="AV1326" t="s">
        <v>9652</v>
      </c>
      <c r="AW1326">
        <v>0</v>
      </c>
      <c r="AZ1326">
        <v>0</v>
      </c>
      <c r="BC1326">
        <v>0</v>
      </c>
      <c r="BO1326">
        <v>0</v>
      </c>
      <c r="BP1326">
        <v>0</v>
      </c>
      <c r="BQ1326">
        <v>0</v>
      </c>
      <c r="BR1326">
        <v>0</v>
      </c>
      <c r="BS1326">
        <v>0</v>
      </c>
      <c r="BT1326">
        <v>1</v>
      </c>
      <c r="BU1326">
        <v>0</v>
      </c>
      <c r="BV1326">
        <v>0</v>
      </c>
      <c r="BW1326">
        <v>0</v>
      </c>
      <c r="BX1326">
        <v>0</v>
      </c>
      <c r="BY1326">
        <v>0</v>
      </c>
      <c r="BZ1326">
        <v>0</v>
      </c>
      <c r="CA1326">
        <v>1</v>
      </c>
      <c r="CB1326">
        <v>0</v>
      </c>
      <c r="CC1326">
        <v>0</v>
      </c>
      <c r="CD1326">
        <v>1</v>
      </c>
      <c r="CE1326">
        <v>1</v>
      </c>
      <c r="CF1326">
        <v>0</v>
      </c>
      <c r="CG1326">
        <v>0</v>
      </c>
      <c r="CH1326">
        <v>0</v>
      </c>
      <c r="CI1326">
        <v>0</v>
      </c>
      <c r="CJ1326">
        <v>0</v>
      </c>
      <c r="CK1326">
        <v>0</v>
      </c>
      <c r="CL1326">
        <v>0</v>
      </c>
      <c r="CM1326">
        <v>0</v>
      </c>
      <c r="CN1326">
        <v>0</v>
      </c>
      <c r="CO1326">
        <v>0</v>
      </c>
      <c r="CP1326">
        <v>0</v>
      </c>
      <c r="CQ1326">
        <v>0</v>
      </c>
    </row>
    <row r="1327" spans="1:95" hidden="1">
      <c r="A1327" t="s">
        <v>9666</v>
      </c>
      <c r="B1327" t="s">
        <v>904</v>
      </c>
      <c r="C1327" t="s">
        <v>826</v>
      </c>
      <c r="D1327" t="s">
        <v>1538</v>
      </c>
      <c r="E1327" t="s">
        <v>190</v>
      </c>
      <c r="F1327" t="s">
        <v>9667</v>
      </c>
      <c r="G1327">
        <v>11</v>
      </c>
      <c r="H1327">
        <v>7</v>
      </c>
      <c r="I1327">
        <f t="shared" si="20"/>
        <v>77</v>
      </c>
      <c r="J1327">
        <v>37.931868000000001</v>
      </c>
      <c r="K1327">
        <v>-121.7</v>
      </c>
      <c r="M1327" t="s">
        <v>9645</v>
      </c>
      <c r="O1327" t="s">
        <v>9668</v>
      </c>
      <c r="P1327" t="s">
        <v>214</v>
      </c>
      <c r="R1327" t="s">
        <v>107</v>
      </c>
      <c r="S1327" t="s">
        <v>9646</v>
      </c>
      <c r="T1327" t="s">
        <v>9669</v>
      </c>
      <c r="X1327" t="s">
        <v>218</v>
      </c>
      <c r="Y1327" t="s">
        <v>219</v>
      </c>
      <c r="Z1327" t="s">
        <v>92</v>
      </c>
      <c r="AB1327" t="s">
        <v>9648</v>
      </c>
      <c r="AC1327" t="s">
        <v>124</v>
      </c>
      <c r="AD1327" t="s">
        <v>1009</v>
      </c>
      <c r="AE1327">
        <v>0</v>
      </c>
      <c r="AH1327" t="s">
        <v>9649</v>
      </c>
      <c r="AI1327" t="s">
        <v>9649</v>
      </c>
      <c r="AJ1327" t="s">
        <v>9650</v>
      </c>
      <c r="AK1327" t="s">
        <v>9651</v>
      </c>
      <c r="AQ1327">
        <v>20</v>
      </c>
      <c r="AR1327" t="s">
        <v>1007</v>
      </c>
      <c r="AS1327">
        <v>0</v>
      </c>
      <c r="AT1327">
        <v>0</v>
      </c>
      <c r="AV1327" t="s">
        <v>9652</v>
      </c>
      <c r="AW1327">
        <v>0</v>
      </c>
      <c r="AZ1327">
        <v>0</v>
      </c>
      <c r="BC1327">
        <v>0</v>
      </c>
      <c r="BO1327">
        <v>0</v>
      </c>
      <c r="BP1327">
        <v>0</v>
      </c>
      <c r="BQ1327">
        <v>0</v>
      </c>
      <c r="BR1327">
        <v>0</v>
      </c>
      <c r="BS1327">
        <v>0</v>
      </c>
      <c r="BT1327">
        <v>1</v>
      </c>
      <c r="BU1327">
        <v>0</v>
      </c>
      <c r="BV1327">
        <v>0</v>
      </c>
      <c r="BW1327">
        <v>0</v>
      </c>
      <c r="BX1327">
        <v>0</v>
      </c>
      <c r="BY1327">
        <v>0</v>
      </c>
      <c r="BZ1327">
        <v>0</v>
      </c>
      <c r="CA1327">
        <v>1</v>
      </c>
      <c r="CB1327">
        <v>0</v>
      </c>
      <c r="CC1327">
        <v>0</v>
      </c>
      <c r="CD1327">
        <v>1</v>
      </c>
      <c r="CE1327">
        <v>1</v>
      </c>
      <c r="CF1327">
        <v>0</v>
      </c>
      <c r="CG1327">
        <v>0</v>
      </c>
      <c r="CH1327">
        <v>0</v>
      </c>
      <c r="CI1327">
        <v>0</v>
      </c>
      <c r="CJ1327">
        <v>0</v>
      </c>
      <c r="CK1327">
        <v>0</v>
      </c>
      <c r="CL1327">
        <v>0</v>
      </c>
      <c r="CM1327">
        <v>0</v>
      </c>
      <c r="CN1327">
        <v>0</v>
      </c>
      <c r="CO1327">
        <v>0</v>
      </c>
      <c r="CP1327">
        <v>0</v>
      </c>
      <c r="CQ1327">
        <v>0</v>
      </c>
    </row>
    <row r="1328" spans="1:95" hidden="1">
      <c r="A1328" t="s">
        <v>9670</v>
      </c>
      <c r="B1328" t="s">
        <v>904</v>
      </c>
      <c r="C1328" t="s">
        <v>826</v>
      </c>
      <c r="D1328" t="s">
        <v>1538</v>
      </c>
      <c r="E1328" t="s">
        <v>190</v>
      </c>
      <c r="F1328" t="s">
        <v>9667</v>
      </c>
      <c r="G1328">
        <v>5</v>
      </c>
      <c r="H1328">
        <v>3</v>
      </c>
      <c r="I1328">
        <f t="shared" si="20"/>
        <v>15</v>
      </c>
      <c r="J1328">
        <v>34.39</v>
      </c>
      <c r="K1328">
        <v>-117.4</v>
      </c>
      <c r="M1328" t="s">
        <v>9645</v>
      </c>
      <c r="O1328" t="s">
        <v>9671</v>
      </c>
      <c r="P1328" t="s">
        <v>214</v>
      </c>
      <c r="R1328" t="s">
        <v>107</v>
      </c>
      <c r="S1328" t="s">
        <v>9646</v>
      </c>
      <c r="T1328" t="s">
        <v>9669</v>
      </c>
      <c r="X1328" t="s">
        <v>218</v>
      </c>
      <c r="Y1328" t="s">
        <v>322</v>
      </c>
      <c r="Z1328" t="s">
        <v>92</v>
      </c>
      <c r="AB1328" t="s">
        <v>9648</v>
      </c>
      <c r="AC1328" t="s">
        <v>124</v>
      </c>
      <c r="AD1328" t="s">
        <v>1009</v>
      </c>
      <c r="AE1328">
        <v>0</v>
      </c>
      <c r="AH1328" t="s">
        <v>9649</v>
      </c>
      <c r="AI1328" t="s">
        <v>9649</v>
      </c>
      <c r="AJ1328" t="s">
        <v>9650</v>
      </c>
      <c r="AK1328" t="s">
        <v>9651</v>
      </c>
      <c r="AQ1328">
        <v>20</v>
      </c>
      <c r="AR1328" t="s">
        <v>1007</v>
      </c>
      <c r="AS1328">
        <v>0</v>
      </c>
      <c r="AT1328">
        <v>0</v>
      </c>
      <c r="AV1328" t="s">
        <v>9652</v>
      </c>
      <c r="AW1328">
        <v>0</v>
      </c>
      <c r="AZ1328">
        <v>0</v>
      </c>
      <c r="BC1328">
        <v>0</v>
      </c>
      <c r="BO1328">
        <v>0</v>
      </c>
      <c r="BP1328">
        <v>0</v>
      </c>
      <c r="BQ1328">
        <v>0</v>
      </c>
      <c r="BR1328">
        <v>0</v>
      </c>
      <c r="BS1328">
        <v>0</v>
      </c>
      <c r="BT1328">
        <v>1</v>
      </c>
      <c r="BU1328">
        <v>0</v>
      </c>
      <c r="BV1328">
        <v>0</v>
      </c>
      <c r="BW1328">
        <v>0</v>
      </c>
      <c r="BX1328">
        <v>0</v>
      </c>
      <c r="BY1328">
        <v>0</v>
      </c>
      <c r="BZ1328">
        <v>0</v>
      </c>
      <c r="CA1328">
        <v>1</v>
      </c>
      <c r="CB1328">
        <v>0</v>
      </c>
      <c r="CC1328">
        <v>0</v>
      </c>
      <c r="CD1328">
        <v>1</v>
      </c>
      <c r="CE1328">
        <v>1</v>
      </c>
      <c r="CF1328">
        <v>0</v>
      </c>
      <c r="CG1328">
        <v>0</v>
      </c>
      <c r="CH1328">
        <v>0</v>
      </c>
      <c r="CI1328">
        <v>0</v>
      </c>
      <c r="CJ1328">
        <v>0</v>
      </c>
      <c r="CK1328">
        <v>0</v>
      </c>
      <c r="CL1328">
        <v>0</v>
      </c>
      <c r="CM1328">
        <v>0</v>
      </c>
      <c r="CN1328">
        <v>0</v>
      </c>
      <c r="CO1328">
        <v>0</v>
      </c>
      <c r="CP1328">
        <v>0</v>
      </c>
      <c r="CQ1328">
        <v>0</v>
      </c>
    </row>
    <row r="1329" spans="1:95" hidden="1">
      <c r="A1329" t="s">
        <v>9672</v>
      </c>
      <c r="B1329" t="s">
        <v>904</v>
      </c>
      <c r="C1329" t="s">
        <v>826</v>
      </c>
      <c r="D1329" t="s">
        <v>1538</v>
      </c>
      <c r="E1329" t="s">
        <v>190</v>
      </c>
      <c r="F1329" t="s">
        <v>9667</v>
      </c>
      <c r="G1329">
        <v>24</v>
      </c>
      <c r="H1329">
        <v>8</v>
      </c>
      <c r="I1329">
        <f t="shared" si="20"/>
        <v>192</v>
      </c>
      <c r="J1329">
        <v>36.988562000000002</v>
      </c>
      <c r="K1329">
        <v>-121.81</v>
      </c>
      <c r="M1329" t="s">
        <v>9673</v>
      </c>
      <c r="O1329" t="s">
        <v>9674</v>
      </c>
      <c r="P1329" t="s">
        <v>214</v>
      </c>
      <c r="R1329" t="s">
        <v>107</v>
      </c>
      <c r="S1329" t="s">
        <v>9646</v>
      </c>
      <c r="T1329" t="s">
        <v>9669</v>
      </c>
      <c r="X1329" t="s">
        <v>218</v>
      </c>
      <c r="Y1329" t="s">
        <v>219</v>
      </c>
      <c r="Z1329" t="s">
        <v>92</v>
      </c>
      <c r="AC1329" t="s">
        <v>124</v>
      </c>
      <c r="AD1329" t="s">
        <v>1009</v>
      </c>
      <c r="AE1329">
        <v>0</v>
      </c>
      <c r="AH1329" t="s">
        <v>9649</v>
      </c>
      <c r="AI1329" t="s">
        <v>9649</v>
      </c>
      <c r="AJ1329" t="s">
        <v>9650</v>
      </c>
      <c r="AK1329" t="s">
        <v>9651</v>
      </c>
      <c r="AQ1329">
        <v>20</v>
      </c>
      <c r="AR1329" t="s">
        <v>1007</v>
      </c>
      <c r="AS1329">
        <v>0</v>
      </c>
      <c r="AT1329">
        <v>0</v>
      </c>
      <c r="AV1329" t="s">
        <v>9652</v>
      </c>
      <c r="AW1329">
        <v>0</v>
      </c>
      <c r="AZ1329">
        <v>0</v>
      </c>
      <c r="BC1329">
        <v>0</v>
      </c>
      <c r="BO1329">
        <v>0</v>
      </c>
      <c r="BP1329">
        <v>0</v>
      </c>
      <c r="BQ1329">
        <v>0</v>
      </c>
      <c r="BR1329">
        <v>0</v>
      </c>
      <c r="BS1329">
        <v>0</v>
      </c>
      <c r="BT1329">
        <v>1</v>
      </c>
      <c r="BU1329">
        <v>0</v>
      </c>
      <c r="BV1329">
        <v>0</v>
      </c>
      <c r="BW1329">
        <v>0</v>
      </c>
      <c r="BX1329">
        <v>0</v>
      </c>
      <c r="BY1329">
        <v>0</v>
      </c>
      <c r="BZ1329">
        <v>0</v>
      </c>
      <c r="CA1329">
        <v>1</v>
      </c>
      <c r="CB1329">
        <v>0</v>
      </c>
      <c r="CC1329">
        <v>0</v>
      </c>
      <c r="CD1329">
        <v>1</v>
      </c>
      <c r="CE1329">
        <v>1</v>
      </c>
      <c r="CF1329">
        <v>0</v>
      </c>
      <c r="CG1329">
        <v>0</v>
      </c>
      <c r="CH1329">
        <v>0</v>
      </c>
      <c r="CI1329">
        <v>0</v>
      </c>
      <c r="CJ1329">
        <v>0</v>
      </c>
      <c r="CK1329">
        <v>0</v>
      </c>
      <c r="CL1329">
        <v>0</v>
      </c>
      <c r="CM1329">
        <v>0</v>
      </c>
      <c r="CN1329">
        <v>0</v>
      </c>
      <c r="CO1329">
        <v>0</v>
      </c>
      <c r="CP1329">
        <v>0</v>
      </c>
      <c r="CQ1329">
        <v>0</v>
      </c>
    </row>
    <row r="1330" spans="1:95" hidden="1">
      <c r="A1330" t="s">
        <v>9675</v>
      </c>
      <c r="B1330" t="s">
        <v>904</v>
      </c>
      <c r="C1330" t="s">
        <v>826</v>
      </c>
      <c r="D1330" t="s">
        <v>1538</v>
      </c>
      <c r="E1330" t="s">
        <v>146</v>
      </c>
      <c r="F1330" t="s">
        <v>9676</v>
      </c>
      <c r="G1330">
        <v>5</v>
      </c>
      <c r="H1330">
        <v>5</v>
      </c>
      <c r="I1330">
        <f t="shared" si="20"/>
        <v>25</v>
      </c>
      <c r="J1330">
        <v>47.673988100000003</v>
      </c>
      <c r="K1330">
        <v>-122.12</v>
      </c>
      <c r="M1330" t="s">
        <v>9677</v>
      </c>
      <c r="O1330" t="s">
        <v>9678</v>
      </c>
      <c r="P1330" t="s">
        <v>1932</v>
      </c>
      <c r="R1330" t="s">
        <v>107</v>
      </c>
      <c r="S1330" t="s">
        <v>9646</v>
      </c>
      <c r="U1330" t="s">
        <v>6115</v>
      </c>
      <c r="V1330" t="s">
        <v>9679</v>
      </c>
      <c r="X1330" t="s">
        <v>1007</v>
      </c>
      <c r="Y1330" t="s">
        <v>1935</v>
      </c>
      <c r="Z1330" t="s">
        <v>92</v>
      </c>
      <c r="AB1330" t="s">
        <v>9648</v>
      </c>
      <c r="AC1330" t="s">
        <v>124</v>
      </c>
      <c r="AD1330" t="s">
        <v>1009</v>
      </c>
      <c r="AE1330">
        <v>0</v>
      </c>
      <c r="AH1330" t="s">
        <v>9649</v>
      </c>
      <c r="AI1330" t="s">
        <v>9649</v>
      </c>
      <c r="AJ1330" t="s">
        <v>9650</v>
      </c>
      <c r="AK1330" t="s">
        <v>9651</v>
      </c>
      <c r="AQ1330">
        <v>20</v>
      </c>
      <c r="AR1330" t="s">
        <v>1007</v>
      </c>
      <c r="AS1330">
        <v>0</v>
      </c>
      <c r="AT1330">
        <v>0</v>
      </c>
      <c r="AV1330" t="s">
        <v>9652</v>
      </c>
      <c r="AW1330">
        <v>0</v>
      </c>
      <c r="AZ1330">
        <v>0</v>
      </c>
      <c r="BC1330">
        <v>0</v>
      </c>
      <c r="BO1330">
        <v>0</v>
      </c>
      <c r="BP1330">
        <v>0</v>
      </c>
      <c r="BQ1330">
        <v>0</v>
      </c>
      <c r="BR1330">
        <v>0</v>
      </c>
      <c r="BS1330">
        <v>1</v>
      </c>
      <c r="BT1330">
        <v>0</v>
      </c>
      <c r="BU1330">
        <v>0</v>
      </c>
      <c r="BV1330">
        <v>0</v>
      </c>
      <c r="BW1330">
        <v>0</v>
      </c>
      <c r="BX1330">
        <v>0</v>
      </c>
      <c r="BY1330">
        <v>0</v>
      </c>
      <c r="BZ1330">
        <v>0</v>
      </c>
      <c r="CA1330">
        <v>0</v>
      </c>
      <c r="CB1330">
        <v>0</v>
      </c>
      <c r="CC1330">
        <v>0</v>
      </c>
      <c r="CD1330">
        <v>1</v>
      </c>
      <c r="CE1330">
        <v>0</v>
      </c>
      <c r="CF1330">
        <v>0</v>
      </c>
      <c r="CG1330">
        <v>0</v>
      </c>
      <c r="CH1330">
        <v>0</v>
      </c>
      <c r="CI1330">
        <v>0</v>
      </c>
      <c r="CJ1330">
        <v>0</v>
      </c>
      <c r="CK1330">
        <v>0</v>
      </c>
      <c r="CL1330">
        <v>0</v>
      </c>
      <c r="CM1330">
        <v>0</v>
      </c>
      <c r="CN1330">
        <v>0</v>
      </c>
      <c r="CO1330">
        <v>0</v>
      </c>
      <c r="CP1330">
        <v>0</v>
      </c>
      <c r="CQ1330">
        <v>0</v>
      </c>
    </row>
    <row r="1331" spans="1:95" hidden="1">
      <c r="A1331" t="s">
        <v>9680</v>
      </c>
      <c r="B1331" t="s">
        <v>904</v>
      </c>
      <c r="C1331" t="s">
        <v>905</v>
      </c>
      <c r="D1331" t="s">
        <v>905</v>
      </c>
      <c r="E1331" t="s">
        <v>719</v>
      </c>
      <c r="F1331" t="s">
        <v>9681</v>
      </c>
      <c r="G1331">
        <v>20000</v>
      </c>
      <c r="H1331">
        <v>0.7</v>
      </c>
      <c r="I1331">
        <f t="shared" si="20"/>
        <v>14000</v>
      </c>
      <c r="J1331">
        <v>18.397805200000001</v>
      </c>
      <c r="K1331">
        <v>-66.010000000000005</v>
      </c>
      <c r="M1331" t="s">
        <v>3647</v>
      </c>
      <c r="N1331" t="s">
        <v>9682</v>
      </c>
      <c r="O1331" t="s">
        <v>6637</v>
      </c>
      <c r="P1331" t="s">
        <v>4525</v>
      </c>
      <c r="R1331" t="s">
        <v>107</v>
      </c>
      <c r="S1331" t="s">
        <v>9683</v>
      </c>
      <c r="T1331" t="s">
        <v>4119</v>
      </c>
      <c r="U1331" t="s">
        <v>9684</v>
      </c>
      <c r="V1331" t="s">
        <v>9685</v>
      </c>
      <c r="W1331" t="s">
        <v>9686</v>
      </c>
      <c r="X1331" t="s">
        <v>1007</v>
      </c>
      <c r="Y1331" t="s">
        <v>4528</v>
      </c>
      <c r="Z1331" t="s">
        <v>307</v>
      </c>
      <c r="AA1331" t="s">
        <v>518</v>
      </c>
      <c r="AC1331" t="s">
        <v>112</v>
      </c>
      <c r="AD1331" t="s">
        <v>4528</v>
      </c>
      <c r="AE1331">
        <v>0</v>
      </c>
      <c r="AH1331" t="s">
        <v>6614</v>
      </c>
      <c r="AI1331" t="s">
        <v>6040</v>
      </c>
      <c r="AJ1331" t="s">
        <v>9687</v>
      </c>
      <c r="AK1331" t="s">
        <v>4528</v>
      </c>
      <c r="AL1331" t="s">
        <v>4528</v>
      </c>
      <c r="AM1331" t="s">
        <v>9688</v>
      </c>
      <c r="AN1331" t="s">
        <v>9689</v>
      </c>
      <c r="AQ1331">
        <v>0</v>
      </c>
      <c r="AR1331" t="s">
        <v>9690</v>
      </c>
      <c r="AS1331">
        <v>20300000</v>
      </c>
      <c r="AT1331">
        <v>0</v>
      </c>
      <c r="AW1331">
        <v>0</v>
      </c>
      <c r="AZ1331">
        <v>0</v>
      </c>
      <c r="BC1331">
        <v>0</v>
      </c>
      <c r="BO1331">
        <v>0</v>
      </c>
      <c r="BP1331">
        <v>0</v>
      </c>
      <c r="BQ1331">
        <v>0</v>
      </c>
      <c r="BR1331">
        <v>0</v>
      </c>
      <c r="BS1331">
        <v>0</v>
      </c>
      <c r="BT1331">
        <v>0</v>
      </c>
      <c r="BU1331">
        <v>1</v>
      </c>
      <c r="BV1331">
        <v>0</v>
      </c>
      <c r="BW1331">
        <v>0</v>
      </c>
      <c r="BX1331">
        <v>1</v>
      </c>
      <c r="BY1331">
        <v>1</v>
      </c>
      <c r="BZ1331">
        <v>0</v>
      </c>
      <c r="CA1331">
        <v>0</v>
      </c>
      <c r="CB1331">
        <v>0</v>
      </c>
      <c r="CC1331">
        <v>0</v>
      </c>
      <c r="CD1331">
        <v>0</v>
      </c>
      <c r="CE1331">
        <v>0</v>
      </c>
      <c r="CF1331">
        <v>0</v>
      </c>
      <c r="CG1331">
        <v>0</v>
      </c>
      <c r="CH1331">
        <v>0</v>
      </c>
      <c r="CI1331">
        <v>0</v>
      </c>
      <c r="CJ1331">
        <v>0</v>
      </c>
      <c r="CK1331">
        <v>0</v>
      </c>
      <c r="CL1331">
        <v>0</v>
      </c>
      <c r="CM1331">
        <v>0</v>
      </c>
      <c r="CN1331">
        <v>0</v>
      </c>
      <c r="CO1331">
        <v>0</v>
      </c>
      <c r="CP1331">
        <v>0</v>
      </c>
      <c r="CQ1331">
        <v>1</v>
      </c>
    </row>
    <row r="1332" spans="1:95" hidden="1">
      <c r="A1332" t="s">
        <v>9691</v>
      </c>
      <c r="B1332" t="s">
        <v>4170</v>
      </c>
      <c r="C1332" t="s">
        <v>4170</v>
      </c>
      <c r="D1332" t="s">
        <v>4170</v>
      </c>
      <c r="E1332" t="s">
        <v>190</v>
      </c>
      <c r="F1332" t="s">
        <v>9692</v>
      </c>
      <c r="G1332">
        <v>2000</v>
      </c>
      <c r="H1332">
        <v>0</v>
      </c>
      <c r="I1332">
        <f t="shared" si="20"/>
        <v>0</v>
      </c>
      <c r="J1332">
        <v>44</v>
      </c>
      <c r="K1332">
        <v>0</v>
      </c>
      <c r="M1332" t="s">
        <v>116</v>
      </c>
      <c r="O1332" t="s">
        <v>9693</v>
      </c>
      <c r="P1332" t="s">
        <v>194</v>
      </c>
      <c r="R1332" t="s">
        <v>195</v>
      </c>
      <c r="S1332" t="s">
        <v>9694</v>
      </c>
      <c r="T1332" t="s">
        <v>9669</v>
      </c>
      <c r="X1332" t="s">
        <v>198</v>
      </c>
      <c r="AC1332" t="s">
        <v>95</v>
      </c>
      <c r="AD1332" t="s">
        <v>1009</v>
      </c>
      <c r="AE1332">
        <v>0</v>
      </c>
      <c r="AH1332" t="s">
        <v>4179</v>
      </c>
      <c r="AK1332" t="s">
        <v>4179</v>
      </c>
      <c r="AL1332" t="s">
        <v>9695</v>
      </c>
      <c r="AQ1332">
        <v>0</v>
      </c>
      <c r="AS1332">
        <v>0</v>
      </c>
      <c r="AT1332">
        <v>0</v>
      </c>
      <c r="AU1332" t="s">
        <v>248</v>
      </c>
      <c r="AW1332">
        <v>0</v>
      </c>
      <c r="AZ1332">
        <v>0</v>
      </c>
      <c r="BC1332">
        <v>0</v>
      </c>
      <c r="BO1332">
        <v>0</v>
      </c>
      <c r="BP1332">
        <v>0</v>
      </c>
      <c r="BQ1332">
        <v>0</v>
      </c>
      <c r="BR1332">
        <v>0</v>
      </c>
      <c r="BS1332">
        <v>0</v>
      </c>
      <c r="BT1332">
        <v>0</v>
      </c>
      <c r="BU1332">
        <v>0</v>
      </c>
      <c r="BV1332">
        <v>0</v>
      </c>
      <c r="BW1332">
        <v>0</v>
      </c>
      <c r="BX1332">
        <v>0</v>
      </c>
      <c r="BY1332">
        <v>1</v>
      </c>
      <c r="BZ1332">
        <v>0</v>
      </c>
      <c r="CA1332">
        <v>0</v>
      </c>
      <c r="CB1332">
        <v>0</v>
      </c>
      <c r="CC1332">
        <v>0</v>
      </c>
      <c r="CD1332">
        <v>0</v>
      </c>
      <c r="CE1332">
        <v>0</v>
      </c>
      <c r="CF1332">
        <v>0</v>
      </c>
      <c r="CG1332">
        <v>0</v>
      </c>
      <c r="CH1332">
        <v>0</v>
      </c>
      <c r="CI1332">
        <v>0</v>
      </c>
      <c r="CJ1332">
        <v>0</v>
      </c>
      <c r="CK1332">
        <v>0</v>
      </c>
      <c r="CL1332">
        <v>0</v>
      </c>
      <c r="CM1332">
        <v>0</v>
      </c>
      <c r="CN1332">
        <v>0</v>
      </c>
      <c r="CO1332">
        <v>0</v>
      </c>
      <c r="CP1332">
        <v>0</v>
      </c>
      <c r="CQ1332">
        <v>0</v>
      </c>
    </row>
    <row r="1333" spans="1:95" hidden="1">
      <c r="A1333" t="s">
        <v>9696</v>
      </c>
      <c r="B1333" t="s">
        <v>904</v>
      </c>
      <c r="C1333" t="s">
        <v>826</v>
      </c>
      <c r="D1333" t="s">
        <v>826</v>
      </c>
      <c r="E1333" t="s">
        <v>146</v>
      </c>
      <c r="F1333" t="s">
        <v>7111</v>
      </c>
      <c r="G1333">
        <v>30</v>
      </c>
      <c r="H1333">
        <v>1</v>
      </c>
      <c r="I1333">
        <f t="shared" si="20"/>
        <v>30</v>
      </c>
      <c r="J1333">
        <v>38</v>
      </c>
      <c r="K1333">
        <v>0</v>
      </c>
      <c r="M1333" t="s">
        <v>9697</v>
      </c>
      <c r="N1333" t="s">
        <v>9698</v>
      </c>
      <c r="O1333" t="s">
        <v>9699</v>
      </c>
      <c r="P1333" t="s">
        <v>214</v>
      </c>
      <c r="Q1333">
        <v>94607</v>
      </c>
      <c r="R1333" t="s">
        <v>107</v>
      </c>
      <c r="S1333" t="s">
        <v>7115</v>
      </c>
      <c r="T1333" t="s">
        <v>9700</v>
      </c>
      <c r="U1333" t="s">
        <v>6383</v>
      </c>
      <c r="X1333" t="s">
        <v>218</v>
      </c>
      <c r="Y1333" t="s">
        <v>219</v>
      </c>
      <c r="Z1333" t="s">
        <v>92</v>
      </c>
      <c r="AB1333" t="s">
        <v>9701</v>
      </c>
      <c r="AC1333" t="s">
        <v>95</v>
      </c>
      <c r="AD1333" t="s">
        <v>1291</v>
      </c>
      <c r="AE1333">
        <v>0</v>
      </c>
      <c r="AH1333" t="s">
        <v>1291</v>
      </c>
      <c r="AI1333" t="s">
        <v>7117</v>
      </c>
      <c r="AJ1333" t="s">
        <v>1291</v>
      </c>
      <c r="AL1333" t="s">
        <v>1291</v>
      </c>
      <c r="AQ1333">
        <v>0</v>
      </c>
      <c r="AR1333" t="s">
        <v>1007</v>
      </c>
      <c r="AS1333">
        <v>510000</v>
      </c>
      <c r="AT1333">
        <v>0</v>
      </c>
      <c r="AU1333" t="s">
        <v>248</v>
      </c>
      <c r="AV1333" t="s">
        <v>323</v>
      </c>
      <c r="AW1333">
        <v>0</v>
      </c>
      <c r="AZ1333">
        <v>0</v>
      </c>
      <c r="BC1333">
        <v>0</v>
      </c>
      <c r="BO1333">
        <v>0</v>
      </c>
      <c r="BP1333">
        <v>0</v>
      </c>
      <c r="BQ1333">
        <v>0</v>
      </c>
      <c r="BR1333">
        <v>0</v>
      </c>
      <c r="BS1333">
        <v>1</v>
      </c>
      <c r="BT1333">
        <v>0</v>
      </c>
      <c r="BU1333">
        <v>0</v>
      </c>
      <c r="BV1333">
        <v>0</v>
      </c>
      <c r="BW1333">
        <v>0</v>
      </c>
      <c r="BX1333">
        <v>0</v>
      </c>
      <c r="BY1333">
        <v>0</v>
      </c>
      <c r="BZ1333">
        <v>0</v>
      </c>
      <c r="CA1333">
        <v>0</v>
      </c>
      <c r="CB1333">
        <v>0</v>
      </c>
      <c r="CC1333">
        <v>0</v>
      </c>
      <c r="CD1333">
        <v>0</v>
      </c>
      <c r="CE1333">
        <v>0</v>
      </c>
      <c r="CF1333">
        <v>0</v>
      </c>
      <c r="CG1333">
        <v>0</v>
      </c>
      <c r="CH1333">
        <v>0</v>
      </c>
      <c r="CI1333">
        <v>0</v>
      </c>
      <c r="CJ1333">
        <v>0</v>
      </c>
      <c r="CK1333">
        <v>0</v>
      </c>
      <c r="CL1333">
        <v>0</v>
      </c>
      <c r="CM1333">
        <v>0</v>
      </c>
      <c r="CN1333">
        <v>0</v>
      </c>
      <c r="CO1333">
        <v>0</v>
      </c>
      <c r="CP1333">
        <v>1</v>
      </c>
      <c r="CQ1333">
        <v>0</v>
      </c>
    </row>
    <row r="1334" spans="1:95" hidden="1">
      <c r="A1334" t="s">
        <v>9702</v>
      </c>
      <c r="B1334" t="s">
        <v>904</v>
      </c>
      <c r="C1334" t="s">
        <v>826</v>
      </c>
      <c r="D1334" t="s">
        <v>826</v>
      </c>
      <c r="E1334" t="s">
        <v>146</v>
      </c>
      <c r="F1334" t="s">
        <v>7111</v>
      </c>
      <c r="G1334">
        <v>30</v>
      </c>
      <c r="H1334">
        <v>1</v>
      </c>
      <c r="I1334">
        <f t="shared" si="20"/>
        <v>30</v>
      </c>
      <c r="J1334">
        <v>38</v>
      </c>
      <c r="K1334">
        <v>0</v>
      </c>
      <c r="M1334" t="s">
        <v>9697</v>
      </c>
      <c r="N1334" t="s">
        <v>9703</v>
      </c>
      <c r="O1334" t="s">
        <v>9699</v>
      </c>
      <c r="P1334" t="s">
        <v>214</v>
      </c>
      <c r="Q1334">
        <v>94619</v>
      </c>
      <c r="R1334" t="s">
        <v>107</v>
      </c>
      <c r="S1334" t="s">
        <v>7115</v>
      </c>
      <c r="T1334" t="s">
        <v>9700</v>
      </c>
      <c r="U1334" t="s">
        <v>6383</v>
      </c>
      <c r="X1334" t="s">
        <v>218</v>
      </c>
      <c r="Y1334" t="s">
        <v>219</v>
      </c>
      <c r="Z1334" t="s">
        <v>92</v>
      </c>
      <c r="AB1334" t="s">
        <v>9701</v>
      </c>
      <c r="AC1334" t="s">
        <v>95</v>
      </c>
      <c r="AD1334" t="s">
        <v>1291</v>
      </c>
      <c r="AE1334">
        <v>0</v>
      </c>
      <c r="AH1334" t="s">
        <v>1291</v>
      </c>
      <c r="AI1334" t="s">
        <v>7117</v>
      </c>
      <c r="AJ1334" t="s">
        <v>1291</v>
      </c>
      <c r="AL1334" t="s">
        <v>1291</v>
      </c>
      <c r="AQ1334">
        <v>0</v>
      </c>
      <c r="AR1334" t="s">
        <v>1007</v>
      </c>
      <c r="AS1334">
        <v>510000</v>
      </c>
      <c r="AT1334">
        <v>0</v>
      </c>
      <c r="AU1334" t="s">
        <v>248</v>
      </c>
      <c r="AV1334" t="s">
        <v>323</v>
      </c>
      <c r="AW1334">
        <v>0</v>
      </c>
      <c r="AZ1334">
        <v>0</v>
      </c>
      <c r="BC1334">
        <v>0</v>
      </c>
      <c r="BO1334">
        <v>0</v>
      </c>
      <c r="BP1334">
        <v>0</v>
      </c>
      <c r="BQ1334">
        <v>0</v>
      </c>
      <c r="BR1334">
        <v>0</v>
      </c>
      <c r="BS1334">
        <v>1</v>
      </c>
      <c r="BT1334">
        <v>0</v>
      </c>
      <c r="BU1334">
        <v>0</v>
      </c>
      <c r="BV1334">
        <v>0</v>
      </c>
      <c r="BW1334">
        <v>0</v>
      </c>
      <c r="BX1334">
        <v>0</v>
      </c>
      <c r="BY1334">
        <v>0</v>
      </c>
      <c r="BZ1334">
        <v>0</v>
      </c>
      <c r="CA1334">
        <v>0</v>
      </c>
      <c r="CB1334">
        <v>0</v>
      </c>
      <c r="CC1334">
        <v>0</v>
      </c>
      <c r="CD1334">
        <v>0</v>
      </c>
      <c r="CE1334">
        <v>0</v>
      </c>
      <c r="CF1334">
        <v>0</v>
      </c>
      <c r="CG1334">
        <v>0</v>
      </c>
      <c r="CH1334">
        <v>0</v>
      </c>
      <c r="CI1334">
        <v>0</v>
      </c>
      <c r="CJ1334">
        <v>0</v>
      </c>
      <c r="CK1334">
        <v>0</v>
      </c>
      <c r="CL1334">
        <v>0</v>
      </c>
      <c r="CM1334">
        <v>0</v>
      </c>
      <c r="CN1334">
        <v>0</v>
      </c>
      <c r="CO1334">
        <v>0</v>
      </c>
      <c r="CP1334">
        <v>1</v>
      </c>
      <c r="CQ1334">
        <v>0</v>
      </c>
    </row>
    <row r="1335" spans="1:95" hidden="1">
      <c r="A1335" t="s">
        <v>9704</v>
      </c>
      <c r="B1335" t="s">
        <v>904</v>
      </c>
      <c r="C1335" t="s">
        <v>826</v>
      </c>
      <c r="D1335" t="s">
        <v>826</v>
      </c>
      <c r="E1335" t="s">
        <v>146</v>
      </c>
      <c r="F1335" t="s">
        <v>9327</v>
      </c>
      <c r="G1335">
        <v>30</v>
      </c>
      <c r="H1335">
        <v>1</v>
      </c>
      <c r="I1335">
        <f t="shared" si="20"/>
        <v>30</v>
      </c>
      <c r="J1335">
        <v>40</v>
      </c>
      <c r="K1335">
        <v>0</v>
      </c>
      <c r="M1335" t="s">
        <v>3865</v>
      </c>
      <c r="N1335" t="s">
        <v>9705</v>
      </c>
      <c r="O1335" t="s">
        <v>9706</v>
      </c>
      <c r="P1335" t="s">
        <v>214</v>
      </c>
      <c r="Q1335">
        <v>95928</v>
      </c>
      <c r="R1335" t="s">
        <v>107</v>
      </c>
      <c r="S1335" t="s">
        <v>7115</v>
      </c>
      <c r="U1335" t="s">
        <v>9707</v>
      </c>
      <c r="X1335" t="s">
        <v>218</v>
      </c>
      <c r="Y1335" t="s">
        <v>219</v>
      </c>
      <c r="Z1335" t="s">
        <v>92</v>
      </c>
      <c r="AA1335" t="s">
        <v>164</v>
      </c>
      <c r="AC1335" t="s">
        <v>95</v>
      </c>
      <c r="AD1335" t="s">
        <v>1291</v>
      </c>
      <c r="AE1335">
        <v>0</v>
      </c>
      <c r="AJ1335" t="s">
        <v>1291</v>
      </c>
      <c r="AL1335" t="s">
        <v>1291</v>
      </c>
      <c r="AQ1335">
        <v>10</v>
      </c>
      <c r="AR1335" t="s">
        <v>1007</v>
      </c>
      <c r="AS1335">
        <v>0</v>
      </c>
      <c r="AT1335">
        <v>0</v>
      </c>
      <c r="AW1335">
        <v>0</v>
      </c>
      <c r="AZ1335">
        <v>0</v>
      </c>
      <c r="BC1335">
        <v>0</v>
      </c>
      <c r="BO1335">
        <v>0</v>
      </c>
      <c r="BP1335">
        <v>0</v>
      </c>
      <c r="BQ1335">
        <v>0</v>
      </c>
      <c r="BR1335">
        <v>0</v>
      </c>
      <c r="BS1335">
        <v>1</v>
      </c>
      <c r="BT1335">
        <v>0</v>
      </c>
      <c r="BU1335">
        <v>1</v>
      </c>
      <c r="BV1335">
        <v>0</v>
      </c>
      <c r="BW1335">
        <v>0</v>
      </c>
      <c r="BX1335">
        <v>0</v>
      </c>
      <c r="BY1335">
        <v>0</v>
      </c>
      <c r="BZ1335">
        <v>0</v>
      </c>
      <c r="CA1335">
        <v>0</v>
      </c>
      <c r="CB1335">
        <v>0</v>
      </c>
      <c r="CC1335">
        <v>0</v>
      </c>
      <c r="CD1335">
        <v>0</v>
      </c>
      <c r="CE1335">
        <v>0</v>
      </c>
      <c r="CF1335">
        <v>0</v>
      </c>
      <c r="CG1335">
        <v>0</v>
      </c>
      <c r="CH1335">
        <v>0</v>
      </c>
      <c r="CI1335">
        <v>0</v>
      </c>
      <c r="CJ1335">
        <v>0</v>
      </c>
      <c r="CK1335">
        <v>0</v>
      </c>
      <c r="CL1335">
        <v>0</v>
      </c>
      <c r="CM1335">
        <v>0</v>
      </c>
      <c r="CN1335">
        <v>0</v>
      </c>
      <c r="CO1335">
        <v>0</v>
      </c>
      <c r="CP1335">
        <v>0</v>
      </c>
      <c r="CQ1335">
        <v>0</v>
      </c>
    </row>
    <row r="1336" spans="1:95" hidden="1">
      <c r="A1336" t="s">
        <v>9708</v>
      </c>
      <c r="B1336" t="s">
        <v>904</v>
      </c>
      <c r="C1336" t="s">
        <v>905</v>
      </c>
      <c r="D1336" t="s">
        <v>906</v>
      </c>
      <c r="E1336" t="s">
        <v>146</v>
      </c>
      <c r="F1336" t="s">
        <v>9709</v>
      </c>
      <c r="G1336">
        <v>225</v>
      </c>
      <c r="H1336">
        <v>4</v>
      </c>
      <c r="I1336">
        <f t="shared" si="20"/>
        <v>900</v>
      </c>
      <c r="J1336">
        <v>41</v>
      </c>
      <c r="K1336">
        <v>0</v>
      </c>
      <c r="M1336" t="s">
        <v>9710</v>
      </c>
      <c r="N1336" t="s">
        <v>9711</v>
      </c>
      <c r="O1336" t="s">
        <v>9712</v>
      </c>
      <c r="P1336" t="s">
        <v>817</v>
      </c>
      <c r="Q1336">
        <v>11109</v>
      </c>
      <c r="R1336" t="s">
        <v>107</v>
      </c>
      <c r="S1336" t="s">
        <v>9713</v>
      </c>
      <c r="T1336" t="s">
        <v>9714</v>
      </c>
      <c r="X1336" t="s">
        <v>819</v>
      </c>
      <c r="Y1336" t="s">
        <v>4372</v>
      </c>
      <c r="Z1336" t="s">
        <v>92</v>
      </c>
      <c r="AC1336" t="s">
        <v>124</v>
      </c>
      <c r="AD1336" t="s">
        <v>9715</v>
      </c>
      <c r="AE1336">
        <v>100</v>
      </c>
      <c r="AH1336" t="s">
        <v>6780</v>
      </c>
      <c r="AL1336" t="s">
        <v>9716</v>
      </c>
      <c r="AQ1336">
        <v>20</v>
      </c>
      <c r="AS1336">
        <v>0</v>
      </c>
      <c r="AT1336">
        <v>0</v>
      </c>
      <c r="AW1336">
        <v>0</v>
      </c>
      <c r="AZ1336">
        <v>0</v>
      </c>
      <c r="BC1336">
        <v>0</v>
      </c>
      <c r="BO1336">
        <v>0</v>
      </c>
      <c r="BP1336">
        <v>0</v>
      </c>
      <c r="BQ1336">
        <v>0</v>
      </c>
      <c r="BR1336">
        <v>0</v>
      </c>
      <c r="BS1336">
        <v>1</v>
      </c>
      <c r="BT1336">
        <v>0</v>
      </c>
      <c r="BU1336">
        <v>0</v>
      </c>
      <c r="BV1336">
        <v>0</v>
      </c>
      <c r="BW1336">
        <v>0</v>
      </c>
      <c r="BX1336">
        <v>0</v>
      </c>
      <c r="BY1336">
        <v>0</v>
      </c>
      <c r="BZ1336">
        <v>0</v>
      </c>
      <c r="CA1336">
        <v>0</v>
      </c>
      <c r="CB1336">
        <v>0</v>
      </c>
      <c r="CC1336">
        <v>1</v>
      </c>
      <c r="CD1336">
        <v>1</v>
      </c>
      <c r="CE1336">
        <v>1</v>
      </c>
      <c r="CF1336">
        <v>0</v>
      </c>
      <c r="CG1336">
        <v>1</v>
      </c>
      <c r="CH1336">
        <v>0</v>
      </c>
      <c r="CI1336">
        <v>0</v>
      </c>
      <c r="CJ1336">
        <v>0</v>
      </c>
      <c r="CK1336">
        <v>0</v>
      </c>
      <c r="CL1336">
        <v>0</v>
      </c>
      <c r="CM1336">
        <v>0</v>
      </c>
      <c r="CN1336">
        <v>0</v>
      </c>
      <c r="CO1336">
        <v>0</v>
      </c>
      <c r="CP1336">
        <v>0</v>
      </c>
      <c r="CQ1336">
        <v>0</v>
      </c>
    </row>
    <row r="1337" spans="1:95" hidden="1">
      <c r="A1337" t="s">
        <v>9717</v>
      </c>
      <c r="B1337" t="s">
        <v>904</v>
      </c>
      <c r="C1337" t="s">
        <v>826</v>
      </c>
      <c r="D1337" t="s">
        <v>826</v>
      </c>
      <c r="E1337" t="s">
        <v>146</v>
      </c>
      <c r="F1337" t="s">
        <v>9718</v>
      </c>
      <c r="G1337">
        <v>15</v>
      </c>
      <c r="H1337">
        <v>5.33</v>
      </c>
      <c r="I1337">
        <f t="shared" si="20"/>
        <v>79.95</v>
      </c>
      <c r="J1337">
        <v>40.149696200000001</v>
      </c>
      <c r="K1337">
        <v>-88.27</v>
      </c>
      <c r="M1337" t="s">
        <v>9719</v>
      </c>
      <c r="N1337" t="s">
        <v>9720</v>
      </c>
      <c r="O1337" t="s">
        <v>9721</v>
      </c>
      <c r="P1337" t="s">
        <v>435</v>
      </c>
      <c r="Q1337" t="s">
        <v>9722</v>
      </c>
      <c r="R1337" t="s">
        <v>107</v>
      </c>
      <c r="S1337" t="s">
        <v>9723</v>
      </c>
      <c r="T1337" t="s">
        <v>9724</v>
      </c>
      <c r="X1337" t="s">
        <v>403</v>
      </c>
      <c r="AC1337" t="s">
        <v>124</v>
      </c>
      <c r="AD1337" t="s">
        <v>9725</v>
      </c>
      <c r="AE1337">
        <v>0</v>
      </c>
      <c r="AF1337" t="s">
        <v>6294</v>
      </c>
      <c r="AH1337" t="s">
        <v>6294</v>
      </c>
      <c r="AL1337" t="s">
        <v>6294</v>
      </c>
      <c r="AQ1337">
        <v>0</v>
      </c>
      <c r="AR1337" t="s">
        <v>9726</v>
      </c>
      <c r="AS1337">
        <v>0</v>
      </c>
      <c r="AT1337">
        <v>0</v>
      </c>
      <c r="AW1337">
        <v>0</v>
      </c>
      <c r="AZ1337">
        <v>0</v>
      </c>
      <c r="BC1337">
        <v>0</v>
      </c>
      <c r="BD1337" t="s">
        <v>9727</v>
      </c>
      <c r="BF1337" t="s">
        <v>9728</v>
      </c>
      <c r="BO1337">
        <v>0</v>
      </c>
      <c r="BP1337">
        <v>0</v>
      </c>
      <c r="BQ1337">
        <v>0</v>
      </c>
      <c r="BR1337">
        <v>0</v>
      </c>
      <c r="BS1337">
        <v>0</v>
      </c>
      <c r="BT1337">
        <v>0</v>
      </c>
      <c r="BU1337">
        <v>0</v>
      </c>
      <c r="BV1337">
        <v>0</v>
      </c>
      <c r="BW1337">
        <v>0</v>
      </c>
      <c r="BX1337">
        <v>0</v>
      </c>
      <c r="BY1337">
        <v>0</v>
      </c>
      <c r="BZ1337">
        <v>0</v>
      </c>
      <c r="CA1337">
        <v>0</v>
      </c>
      <c r="CB1337">
        <v>0</v>
      </c>
      <c r="CC1337">
        <v>1</v>
      </c>
      <c r="CD1337">
        <v>1</v>
      </c>
      <c r="CE1337">
        <v>1</v>
      </c>
      <c r="CF1337">
        <v>0</v>
      </c>
      <c r="CG1337">
        <v>0</v>
      </c>
      <c r="CH1337">
        <v>0</v>
      </c>
      <c r="CI1337">
        <v>0</v>
      </c>
      <c r="CJ1337">
        <v>0</v>
      </c>
      <c r="CK1337">
        <v>0</v>
      </c>
      <c r="CL1337">
        <v>0</v>
      </c>
      <c r="CM1337">
        <v>0</v>
      </c>
      <c r="CN1337">
        <v>0</v>
      </c>
      <c r="CO1337">
        <v>0</v>
      </c>
      <c r="CP1337">
        <v>0</v>
      </c>
      <c r="CQ1337">
        <v>0</v>
      </c>
    </row>
    <row r="1338" spans="1:95" hidden="1">
      <c r="A1338" t="s">
        <v>9729</v>
      </c>
      <c r="B1338" t="s">
        <v>904</v>
      </c>
      <c r="C1338" t="s">
        <v>826</v>
      </c>
      <c r="D1338" t="s">
        <v>826</v>
      </c>
      <c r="E1338" t="s">
        <v>146</v>
      </c>
      <c r="F1338" t="s">
        <v>9730</v>
      </c>
      <c r="G1338">
        <v>100</v>
      </c>
      <c r="H1338">
        <v>1</v>
      </c>
      <c r="I1338">
        <f t="shared" si="20"/>
        <v>100</v>
      </c>
      <c r="J1338">
        <v>36</v>
      </c>
      <c r="K1338">
        <v>0</v>
      </c>
      <c r="M1338" t="s">
        <v>9731</v>
      </c>
      <c r="N1338" t="s">
        <v>9732</v>
      </c>
      <c r="O1338" t="s">
        <v>9733</v>
      </c>
      <c r="P1338" t="s">
        <v>2765</v>
      </c>
      <c r="R1338" t="s">
        <v>724</v>
      </c>
      <c r="S1338" t="s">
        <v>9734</v>
      </c>
      <c r="T1338" t="s">
        <v>1784</v>
      </c>
      <c r="V1338" t="s">
        <v>4774</v>
      </c>
      <c r="X1338" t="s">
        <v>1007</v>
      </c>
      <c r="Y1338" t="s">
        <v>1915</v>
      </c>
      <c r="Z1338" t="s">
        <v>92</v>
      </c>
      <c r="AB1338" t="s">
        <v>9735</v>
      </c>
      <c r="AC1338" t="s">
        <v>124</v>
      </c>
      <c r="AD1338" t="s">
        <v>1927</v>
      </c>
      <c r="AE1338">
        <v>0</v>
      </c>
      <c r="AH1338" t="s">
        <v>1927</v>
      </c>
      <c r="AL1338" t="s">
        <v>1927</v>
      </c>
      <c r="AQ1338">
        <v>0</v>
      </c>
      <c r="AR1338" t="s">
        <v>1007</v>
      </c>
      <c r="AS1338">
        <v>0</v>
      </c>
      <c r="AT1338">
        <v>0</v>
      </c>
      <c r="AW1338">
        <v>0</v>
      </c>
      <c r="AZ1338">
        <v>0</v>
      </c>
      <c r="BC1338">
        <v>0</v>
      </c>
      <c r="BO1338">
        <v>0</v>
      </c>
      <c r="BP1338">
        <v>0</v>
      </c>
      <c r="BQ1338">
        <v>0</v>
      </c>
      <c r="BR1338">
        <v>0</v>
      </c>
      <c r="BS1338">
        <v>0</v>
      </c>
      <c r="BT1338">
        <v>0</v>
      </c>
      <c r="BU1338">
        <v>0</v>
      </c>
      <c r="BV1338">
        <v>0</v>
      </c>
      <c r="BW1338">
        <v>0</v>
      </c>
      <c r="BX1338">
        <v>0</v>
      </c>
      <c r="BY1338">
        <v>0</v>
      </c>
      <c r="BZ1338">
        <v>0</v>
      </c>
      <c r="CA1338">
        <v>0</v>
      </c>
      <c r="CB1338">
        <v>0</v>
      </c>
      <c r="CC1338">
        <v>0</v>
      </c>
      <c r="CD1338">
        <v>0</v>
      </c>
      <c r="CE1338">
        <v>1</v>
      </c>
      <c r="CF1338">
        <v>0</v>
      </c>
      <c r="CG1338">
        <v>1</v>
      </c>
      <c r="CH1338">
        <v>0</v>
      </c>
      <c r="CI1338">
        <v>0</v>
      </c>
      <c r="CJ1338">
        <v>0</v>
      </c>
      <c r="CK1338">
        <v>0</v>
      </c>
      <c r="CL1338">
        <v>0</v>
      </c>
      <c r="CM1338">
        <v>0</v>
      </c>
      <c r="CN1338">
        <v>0</v>
      </c>
      <c r="CO1338">
        <v>0</v>
      </c>
      <c r="CP1338">
        <v>1</v>
      </c>
      <c r="CQ1338">
        <v>0</v>
      </c>
    </row>
    <row r="1339" spans="1:95" hidden="1">
      <c r="A1339" t="s">
        <v>9736</v>
      </c>
      <c r="B1339" t="s">
        <v>904</v>
      </c>
      <c r="C1339" t="s">
        <v>826</v>
      </c>
      <c r="D1339" t="s">
        <v>1538</v>
      </c>
      <c r="E1339" t="s">
        <v>146</v>
      </c>
      <c r="F1339" t="s">
        <v>9737</v>
      </c>
      <c r="G1339">
        <v>1100</v>
      </c>
      <c r="H1339">
        <v>2</v>
      </c>
      <c r="I1339">
        <f t="shared" si="20"/>
        <v>2200</v>
      </c>
      <c r="J1339">
        <v>6.9098332999999998</v>
      </c>
      <c r="K1339">
        <v>3.26</v>
      </c>
      <c r="M1339" t="s">
        <v>544</v>
      </c>
      <c r="O1339" t="s">
        <v>9738</v>
      </c>
      <c r="P1339" t="s">
        <v>9738</v>
      </c>
      <c r="R1339" t="s">
        <v>9739</v>
      </c>
      <c r="S1339" t="s">
        <v>9740</v>
      </c>
      <c r="T1339" t="s">
        <v>6715</v>
      </c>
      <c r="V1339" t="s">
        <v>2646</v>
      </c>
      <c r="X1339" t="s">
        <v>1007</v>
      </c>
      <c r="Z1339" t="s">
        <v>111</v>
      </c>
      <c r="AC1339" t="s">
        <v>124</v>
      </c>
      <c r="AD1339" t="s">
        <v>1009</v>
      </c>
      <c r="AE1339">
        <v>100</v>
      </c>
      <c r="AH1339" t="s">
        <v>9741</v>
      </c>
      <c r="AI1339" t="s">
        <v>9742</v>
      </c>
      <c r="AJ1339" t="s">
        <v>9742</v>
      </c>
      <c r="AK1339" t="s">
        <v>9742</v>
      </c>
      <c r="AL1339" t="s">
        <v>9742</v>
      </c>
      <c r="AQ1339">
        <v>20</v>
      </c>
      <c r="AR1339" t="s">
        <v>1007</v>
      </c>
      <c r="AS1339">
        <v>0</v>
      </c>
      <c r="AT1339">
        <v>0</v>
      </c>
      <c r="AW1339">
        <v>0</v>
      </c>
      <c r="AZ1339">
        <v>0</v>
      </c>
      <c r="BC1339">
        <v>0</v>
      </c>
      <c r="BO1339">
        <v>0</v>
      </c>
      <c r="BP1339">
        <v>0</v>
      </c>
      <c r="BQ1339">
        <v>0</v>
      </c>
      <c r="BR1339">
        <v>0</v>
      </c>
      <c r="BS1339">
        <v>0</v>
      </c>
      <c r="BT1339">
        <v>0</v>
      </c>
      <c r="BU1339">
        <v>0</v>
      </c>
      <c r="BV1339">
        <v>0</v>
      </c>
      <c r="BW1339">
        <v>0</v>
      </c>
      <c r="BX1339">
        <v>0</v>
      </c>
      <c r="BY1339">
        <v>0</v>
      </c>
      <c r="BZ1339">
        <v>0</v>
      </c>
      <c r="CA1339">
        <v>0</v>
      </c>
      <c r="CB1339">
        <v>0</v>
      </c>
      <c r="CC1339">
        <v>0</v>
      </c>
      <c r="CD1339">
        <v>1</v>
      </c>
      <c r="CE1339">
        <v>0</v>
      </c>
      <c r="CF1339">
        <v>0</v>
      </c>
      <c r="CG1339">
        <v>0</v>
      </c>
      <c r="CH1339">
        <v>0</v>
      </c>
      <c r="CI1339">
        <v>0</v>
      </c>
      <c r="CJ1339">
        <v>0</v>
      </c>
      <c r="CK1339">
        <v>0</v>
      </c>
      <c r="CL1339">
        <v>0</v>
      </c>
      <c r="CM1339">
        <v>0</v>
      </c>
      <c r="CN1339">
        <v>0</v>
      </c>
      <c r="CO1339">
        <v>0</v>
      </c>
      <c r="CP1339">
        <v>0</v>
      </c>
      <c r="CQ1339">
        <v>0</v>
      </c>
    </row>
    <row r="1340" spans="1:95" hidden="1">
      <c r="A1340" t="s">
        <v>9743</v>
      </c>
      <c r="B1340" t="s">
        <v>904</v>
      </c>
      <c r="C1340" t="s">
        <v>1313</v>
      </c>
      <c r="D1340" t="s">
        <v>1112</v>
      </c>
      <c r="E1340" t="s">
        <v>190</v>
      </c>
      <c r="F1340" t="s">
        <v>9744</v>
      </c>
      <c r="G1340">
        <v>2000</v>
      </c>
      <c r="H1340">
        <v>4</v>
      </c>
      <c r="I1340">
        <f t="shared" si="20"/>
        <v>8000</v>
      </c>
      <c r="J1340">
        <v>47.978984799999999</v>
      </c>
      <c r="K1340">
        <v>-122.2</v>
      </c>
      <c r="M1340" t="s">
        <v>225</v>
      </c>
      <c r="O1340" t="s">
        <v>6738</v>
      </c>
      <c r="P1340" t="s">
        <v>1932</v>
      </c>
      <c r="R1340" t="s">
        <v>107</v>
      </c>
      <c r="S1340" t="s">
        <v>9745</v>
      </c>
      <c r="T1340" t="s">
        <v>9724</v>
      </c>
      <c r="U1340" t="s">
        <v>1040</v>
      </c>
      <c r="X1340" t="s">
        <v>1007</v>
      </c>
      <c r="Y1340" t="s">
        <v>6741</v>
      </c>
      <c r="Z1340" t="s">
        <v>599</v>
      </c>
      <c r="AC1340" t="s">
        <v>112</v>
      </c>
      <c r="AD1340" t="s">
        <v>6741</v>
      </c>
      <c r="AE1340">
        <v>0</v>
      </c>
      <c r="AH1340" t="s">
        <v>6583</v>
      </c>
      <c r="AJ1340" t="s">
        <v>9746</v>
      </c>
      <c r="AK1340" t="s">
        <v>6741</v>
      </c>
      <c r="AL1340" t="s">
        <v>6741</v>
      </c>
      <c r="AQ1340">
        <v>20</v>
      </c>
      <c r="AS1340">
        <v>0</v>
      </c>
      <c r="AT1340">
        <v>0</v>
      </c>
      <c r="AU1340" t="s">
        <v>296</v>
      </c>
      <c r="AV1340" t="s">
        <v>1936</v>
      </c>
      <c r="AW1340">
        <v>0</v>
      </c>
      <c r="AZ1340">
        <v>0</v>
      </c>
      <c r="BC1340">
        <v>0</v>
      </c>
      <c r="BD1340" t="s">
        <v>9747</v>
      </c>
      <c r="BO1340">
        <v>0</v>
      </c>
      <c r="BP1340">
        <v>0</v>
      </c>
      <c r="BQ1340">
        <v>0</v>
      </c>
      <c r="BR1340">
        <v>0</v>
      </c>
      <c r="BS1340">
        <v>0</v>
      </c>
      <c r="BT1340">
        <v>0</v>
      </c>
      <c r="BU1340">
        <v>1</v>
      </c>
      <c r="BV1340">
        <v>0</v>
      </c>
      <c r="BW1340">
        <v>0</v>
      </c>
      <c r="BX1340">
        <v>0</v>
      </c>
      <c r="BY1340">
        <v>0</v>
      </c>
      <c r="BZ1340">
        <v>0</v>
      </c>
      <c r="CA1340">
        <v>0</v>
      </c>
      <c r="CB1340">
        <v>0</v>
      </c>
      <c r="CC1340">
        <v>0</v>
      </c>
      <c r="CD1340">
        <v>0</v>
      </c>
      <c r="CE1340">
        <v>0</v>
      </c>
      <c r="CF1340">
        <v>0</v>
      </c>
      <c r="CG1340">
        <v>0</v>
      </c>
      <c r="CH1340">
        <v>0</v>
      </c>
      <c r="CI1340">
        <v>0</v>
      </c>
      <c r="CJ1340">
        <v>0</v>
      </c>
      <c r="CK1340">
        <v>0</v>
      </c>
      <c r="CL1340">
        <v>0</v>
      </c>
      <c r="CM1340">
        <v>0</v>
      </c>
      <c r="CN1340">
        <v>0</v>
      </c>
      <c r="CO1340">
        <v>0</v>
      </c>
      <c r="CP1340">
        <v>0</v>
      </c>
      <c r="CQ1340">
        <v>0</v>
      </c>
    </row>
    <row r="1341" spans="1:95" hidden="1">
      <c r="A1341" t="s">
        <v>9748</v>
      </c>
      <c r="B1341" t="s">
        <v>904</v>
      </c>
      <c r="C1341" t="s">
        <v>826</v>
      </c>
      <c r="D1341" t="s">
        <v>826</v>
      </c>
      <c r="E1341" t="s">
        <v>146</v>
      </c>
      <c r="F1341" t="s">
        <v>9749</v>
      </c>
      <c r="G1341">
        <v>100</v>
      </c>
      <c r="H1341">
        <v>2</v>
      </c>
      <c r="I1341">
        <f t="shared" si="20"/>
        <v>200</v>
      </c>
      <c r="J1341">
        <v>55</v>
      </c>
      <c r="K1341">
        <v>0</v>
      </c>
      <c r="M1341" t="s">
        <v>9750</v>
      </c>
      <c r="N1341" t="s">
        <v>9751</v>
      </c>
      <c r="O1341" t="s">
        <v>6592</v>
      </c>
      <c r="P1341" t="s">
        <v>6593</v>
      </c>
      <c r="Q1341" t="s">
        <v>9752</v>
      </c>
      <c r="R1341" t="s">
        <v>119</v>
      </c>
      <c r="S1341" t="s">
        <v>6595</v>
      </c>
      <c r="T1341" t="s">
        <v>515</v>
      </c>
      <c r="U1341" t="s">
        <v>6596</v>
      </c>
      <c r="V1341" t="s">
        <v>618</v>
      </c>
      <c r="X1341" t="s">
        <v>1007</v>
      </c>
      <c r="Y1341" t="s">
        <v>6597</v>
      </c>
      <c r="Z1341" t="s">
        <v>92</v>
      </c>
      <c r="AA1341" t="s">
        <v>164</v>
      </c>
      <c r="AB1341" t="s">
        <v>9753</v>
      </c>
      <c r="AC1341" t="s">
        <v>112</v>
      </c>
      <c r="AD1341" t="s">
        <v>6597</v>
      </c>
      <c r="AE1341">
        <v>0</v>
      </c>
      <c r="AH1341" t="s">
        <v>6599</v>
      </c>
      <c r="AI1341" t="s">
        <v>113</v>
      </c>
      <c r="AL1341" t="s">
        <v>6597</v>
      </c>
      <c r="AQ1341">
        <v>0</v>
      </c>
      <c r="AR1341" t="s">
        <v>1007</v>
      </c>
      <c r="AS1341">
        <v>0</v>
      </c>
      <c r="AT1341">
        <v>0</v>
      </c>
      <c r="AU1341" t="s">
        <v>234</v>
      </c>
      <c r="AV1341" t="s">
        <v>6600</v>
      </c>
      <c r="AW1341">
        <v>0</v>
      </c>
      <c r="AX1341" t="s">
        <v>6601</v>
      </c>
      <c r="AZ1341">
        <v>0</v>
      </c>
      <c r="BC1341">
        <v>0</v>
      </c>
      <c r="BD1341" t="s">
        <v>6602</v>
      </c>
      <c r="BE1341" t="s">
        <v>6603</v>
      </c>
      <c r="BF1341" t="s">
        <v>6595</v>
      </c>
      <c r="BO1341">
        <v>0</v>
      </c>
      <c r="BP1341">
        <v>0</v>
      </c>
      <c r="BQ1341">
        <v>0</v>
      </c>
      <c r="BR1341">
        <v>0</v>
      </c>
      <c r="BS1341">
        <v>0</v>
      </c>
      <c r="BT1341">
        <v>0</v>
      </c>
      <c r="BU1341">
        <v>1</v>
      </c>
      <c r="BV1341">
        <v>0</v>
      </c>
      <c r="BW1341">
        <v>0</v>
      </c>
      <c r="BX1341">
        <v>0</v>
      </c>
      <c r="BY1341">
        <v>0</v>
      </c>
      <c r="BZ1341">
        <v>0</v>
      </c>
      <c r="CA1341">
        <v>0</v>
      </c>
      <c r="CB1341">
        <v>0</v>
      </c>
      <c r="CC1341">
        <v>0</v>
      </c>
      <c r="CD1341">
        <v>0</v>
      </c>
      <c r="CE1341">
        <v>0</v>
      </c>
      <c r="CF1341">
        <v>0</v>
      </c>
      <c r="CG1341">
        <v>0</v>
      </c>
      <c r="CH1341">
        <v>0</v>
      </c>
      <c r="CI1341">
        <v>0</v>
      </c>
      <c r="CJ1341">
        <v>1</v>
      </c>
      <c r="CK1341">
        <v>0</v>
      </c>
      <c r="CL1341">
        <v>0</v>
      </c>
      <c r="CM1341">
        <v>0</v>
      </c>
      <c r="CN1341">
        <v>0</v>
      </c>
      <c r="CO1341">
        <v>0</v>
      </c>
      <c r="CP1341">
        <v>0</v>
      </c>
      <c r="CQ1341">
        <v>1</v>
      </c>
    </row>
    <row r="1342" spans="1:95" hidden="1">
      <c r="A1342" t="s">
        <v>9754</v>
      </c>
      <c r="B1342" t="s">
        <v>904</v>
      </c>
      <c r="C1342" t="s">
        <v>826</v>
      </c>
      <c r="D1342" t="s">
        <v>826</v>
      </c>
      <c r="E1342" t="s">
        <v>146</v>
      </c>
      <c r="F1342" t="s">
        <v>9749</v>
      </c>
      <c r="G1342">
        <v>100</v>
      </c>
      <c r="H1342">
        <v>2</v>
      </c>
      <c r="I1342">
        <f t="shared" si="20"/>
        <v>200</v>
      </c>
      <c r="J1342">
        <v>56</v>
      </c>
      <c r="K1342">
        <v>0</v>
      </c>
      <c r="M1342" t="s">
        <v>6590</v>
      </c>
      <c r="N1342" t="s">
        <v>9755</v>
      </c>
      <c r="O1342" t="s">
        <v>9756</v>
      </c>
      <c r="P1342" t="s">
        <v>9757</v>
      </c>
      <c r="Q1342" t="s">
        <v>9758</v>
      </c>
      <c r="R1342" t="s">
        <v>119</v>
      </c>
      <c r="S1342" t="s">
        <v>6595</v>
      </c>
      <c r="U1342" t="s">
        <v>6596</v>
      </c>
      <c r="V1342" t="s">
        <v>618</v>
      </c>
      <c r="X1342" t="s">
        <v>1007</v>
      </c>
      <c r="Y1342" t="s">
        <v>6597</v>
      </c>
      <c r="Z1342" t="s">
        <v>92</v>
      </c>
      <c r="AA1342" t="s">
        <v>164</v>
      </c>
      <c r="AB1342" t="s">
        <v>9753</v>
      </c>
      <c r="AC1342" t="s">
        <v>112</v>
      </c>
      <c r="AD1342" t="s">
        <v>6597</v>
      </c>
      <c r="AE1342">
        <v>0</v>
      </c>
      <c r="AH1342" t="s">
        <v>6599</v>
      </c>
      <c r="AI1342" t="s">
        <v>113</v>
      </c>
      <c r="AL1342" t="s">
        <v>6597</v>
      </c>
      <c r="AQ1342">
        <v>0</v>
      </c>
      <c r="AR1342" t="s">
        <v>1007</v>
      </c>
      <c r="AS1342">
        <v>0</v>
      </c>
      <c r="AT1342">
        <v>0</v>
      </c>
      <c r="AU1342" t="s">
        <v>234</v>
      </c>
      <c r="AV1342" t="s">
        <v>6600</v>
      </c>
      <c r="AW1342">
        <v>0</v>
      </c>
      <c r="AX1342" t="s">
        <v>6601</v>
      </c>
      <c r="AZ1342">
        <v>0</v>
      </c>
      <c r="BC1342">
        <v>0</v>
      </c>
      <c r="BD1342" t="s">
        <v>6602</v>
      </c>
      <c r="BE1342" t="s">
        <v>6603</v>
      </c>
      <c r="BF1342" t="s">
        <v>6595</v>
      </c>
      <c r="BO1342">
        <v>0</v>
      </c>
      <c r="BP1342">
        <v>0</v>
      </c>
      <c r="BQ1342">
        <v>0</v>
      </c>
      <c r="BR1342">
        <v>0</v>
      </c>
      <c r="BS1342">
        <v>0</v>
      </c>
      <c r="BT1342">
        <v>0</v>
      </c>
      <c r="BU1342">
        <v>1</v>
      </c>
      <c r="BV1342">
        <v>0</v>
      </c>
      <c r="BW1342">
        <v>0</v>
      </c>
      <c r="BX1342">
        <v>0</v>
      </c>
      <c r="BY1342">
        <v>0</v>
      </c>
      <c r="BZ1342">
        <v>0</v>
      </c>
      <c r="CA1342">
        <v>0</v>
      </c>
      <c r="CB1342">
        <v>0</v>
      </c>
      <c r="CC1342">
        <v>0</v>
      </c>
      <c r="CD1342">
        <v>0</v>
      </c>
      <c r="CE1342">
        <v>0</v>
      </c>
      <c r="CF1342">
        <v>0</v>
      </c>
      <c r="CG1342">
        <v>0</v>
      </c>
      <c r="CH1342">
        <v>0</v>
      </c>
      <c r="CI1342">
        <v>0</v>
      </c>
      <c r="CJ1342">
        <v>1</v>
      </c>
      <c r="CK1342">
        <v>0</v>
      </c>
      <c r="CL1342">
        <v>0</v>
      </c>
      <c r="CM1342">
        <v>0</v>
      </c>
      <c r="CN1342">
        <v>0</v>
      </c>
      <c r="CO1342">
        <v>0</v>
      </c>
      <c r="CP1342">
        <v>0</v>
      </c>
      <c r="CQ1342">
        <v>1</v>
      </c>
    </row>
    <row r="1343" spans="1:95" hidden="1">
      <c r="A1343" t="s">
        <v>9759</v>
      </c>
      <c r="B1343" t="s">
        <v>904</v>
      </c>
      <c r="C1343" t="s">
        <v>826</v>
      </c>
      <c r="D1343" t="s">
        <v>826</v>
      </c>
      <c r="E1343" t="s">
        <v>146</v>
      </c>
      <c r="F1343" t="s">
        <v>9749</v>
      </c>
      <c r="G1343">
        <v>50</v>
      </c>
      <c r="H1343">
        <v>2</v>
      </c>
      <c r="I1343">
        <f t="shared" si="20"/>
        <v>100</v>
      </c>
      <c r="J1343">
        <v>55</v>
      </c>
      <c r="K1343">
        <v>0</v>
      </c>
      <c r="M1343" t="s">
        <v>6590</v>
      </c>
      <c r="N1343" t="s">
        <v>9760</v>
      </c>
      <c r="O1343" t="s">
        <v>6592</v>
      </c>
      <c r="P1343" t="s">
        <v>6593</v>
      </c>
      <c r="Q1343" t="s">
        <v>9761</v>
      </c>
      <c r="R1343" t="s">
        <v>119</v>
      </c>
      <c r="S1343" t="s">
        <v>6595</v>
      </c>
      <c r="U1343" t="s">
        <v>6596</v>
      </c>
      <c r="V1343" t="s">
        <v>618</v>
      </c>
      <c r="X1343" t="s">
        <v>1007</v>
      </c>
      <c r="Y1343" t="s">
        <v>6597</v>
      </c>
      <c r="Z1343" t="s">
        <v>92</v>
      </c>
      <c r="AA1343" t="s">
        <v>164</v>
      </c>
      <c r="AB1343" t="s">
        <v>9753</v>
      </c>
      <c r="AC1343" t="s">
        <v>112</v>
      </c>
      <c r="AD1343" t="s">
        <v>6597</v>
      </c>
      <c r="AE1343">
        <v>0</v>
      </c>
      <c r="AH1343" t="s">
        <v>6599</v>
      </c>
      <c r="AI1343" t="s">
        <v>113</v>
      </c>
      <c r="AL1343" t="s">
        <v>6597</v>
      </c>
      <c r="AQ1343">
        <v>0</v>
      </c>
      <c r="AR1343" t="s">
        <v>1007</v>
      </c>
      <c r="AS1343">
        <v>0</v>
      </c>
      <c r="AT1343">
        <v>0</v>
      </c>
      <c r="AU1343" t="s">
        <v>234</v>
      </c>
      <c r="AV1343" t="s">
        <v>6600</v>
      </c>
      <c r="AW1343">
        <v>0</v>
      </c>
      <c r="AX1343" t="s">
        <v>6601</v>
      </c>
      <c r="AZ1343">
        <v>0</v>
      </c>
      <c r="BC1343">
        <v>0</v>
      </c>
      <c r="BD1343" t="s">
        <v>6602</v>
      </c>
      <c r="BE1343" t="s">
        <v>6603</v>
      </c>
      <c r="BF1343" t="s">
        <v>6595</v>
      </c>
      <c r="BO1343">
        <v>0</v>
      </c>
      <c r="BP1343">
        <v>0</v>
      </c>
      <c r="BQ1343">
        <v>0</v>
      </c>
      <c r="BR1343">
        <v>0</v>
      </c>
      <c r="BS1343">
        <v>0</v>
      </c>
      <c r="BT1343">
        <v>0</v>
      </c>
      <c r="BU1343">
        <v>1</v>
      </c>
      <c r="BV1343">
        <v>0</v>
      </c>
      <c r="BW1343">
        <v>0</v>
      </c>
      <c r="BX1343">
        <v>0</v>
      </c>
      <c r="BY1343">
        <v>0</v>
      </c>
      <c r="BZ1343">
        <v>0</v>
      </c>
      <c r="CA1343">
        <v>0</v>
      </c>
      <c r="CB1343">
        <v>0</v>
      </c>
      <c r="CC1343">
        <v>0</v>
      </c>
      <c r="CD1343">
        <v>0</v>
      </c>
      <c r="CE1343">
        <v>0</v>
      </c>
      <c r="CF1343">
        <v>0</v>
      </c>
      <c r="CG1343">
        <v>0</v>
      </c>
      <c r="CH1343">
        <v>0</v>
      </c>
      <c r="CI1343">
        <v>0</v>
      </c>
      <c r="CJ1343">
        <v>1</v>
      </c>
      <c r="CK1343">
        <v>0</v>
      </c>
      <c r="CL1343">
        <v>0</v>
      </c>
      <c r="CM1343">
        <v>0</v>
      </c>
      <c r="CN1343">
        <v>0</v>
      </c>
      <c r="CO1343">
        <v>0</v>
      </c>
      <c r="CP1343">
        <v>0</v>
      </c>
      <c r="CQ1343">
        <v>1</v>
      </c>
    </row>
    <row r="1344" spans="1:95" hidden="1">
      <c r="A1344" t="s">
        <v>9762</v>
      </c>
      <c r="B1344" t="s">
        <v>904</v>
      </c>
      <c r="C1344" t="s">
        <v>826</v>
      </c>
      <c r="D1344" t="s">
        <v>826</v>
      </c>
      <c r="E1344" t="s">
        <v>146</v>
      </c>
      <c r="F1344" t="s">
        <v>9749</v>
      </c>
      <c r="G1344">
        <v>50</v>
      </c>
      <c r="H1344">
        <v>2</v>
      </c>
      <c r="I1344">
        <f t="shared" si="20"/>
        <v>100</v>
      </c>
      <c r="J1344">
        <v>56</v>
      </c>
      <c r="K1344">
        <v>0</v>
      </c>
      <c r="M1344" t="s">
        <v>6590</v>
      </c>
      <c r="N1344" t="s">
        <v>9763</v>
      </c>
      <c r="O1344" t="s">
        <v>9764</v>
      </c>
      <c r="P1344" t="s">
        <v>9757</v>
      </c>
      <c r="Q1344" t="s">
        <v>9765</v>
      </c>
      <c r="R1344" t="s">
        <v>119</v>
      </c>
      <c r="S1344" t="s">
        <v>6595</v>
      </c>
      <c r="U1344" t="s">
        <v>6596</v>
      </c>
      <c r="V1344" t="s">
        <v>618</v>
      </c>
      <c r="X1344" t="s">
        <v>1007</v>
      </c>
      <c r="Y1344" t="s">
        <v>6597</v>
      </c>
      <c r="Z1344" t="s">
        <v>92</v>
      </c>
      <c r="AA1344" t="s">
        <v>164</v>
      </c>
      <c r="AB1344" t="s">
        <v>9753</v>
      </c>
      <c r="AC1344" t="s">
        <v>112</v>
      </c>
      <c r="AD1344" t="s">
        <v>6597</v>
      </c>
      <c r="AE1344">
        <v>0</v>
      </c>
      <c r="AH1344" t="s">
        <v>6599</v>
      </c>
      <c r="AI1344" t="s">
        <v>113</v>
      </c>
      <c r="AL1344" t="s">
        <v>6597</v>
      </c>
      <c r="AQ1344">
        <v>0</v>
      </c>
      <c r="AR1344" t="s">
        <v>1007</v>
      </c>
      <c r="AS1344">
        <v>0</v>
      </c>
      <c r="AT1344">
        <v>0</v>
      </c>
      <c r="AU1344" t="s">
        <v>234</v>
      </c>
      <c r="AV1344" t="s">
        <v>6600</v>
      </c>
      <c r="AW1344">
        <v>0</v>
      </c>
      <c r="AX1344" t="s">
        <v>6601</v>
      </c>
      <c r="AZ1344">
        <v>0</v>
      </c>
      <c r="BC1344">
        <v>0</v>
      </c>
      <c r="BD1344" t="s">
        <v>6602</v>
      </c>
      <c r="BE1344" t="s">
        <v>9766</v>
      </c>
      <c r="BF1344" t="s">
        <v>6595</v>
      </c>
      <c r="BO1344">
        <v>0</v>
      </c>
      <c r="BP1344">
        <v>0</v>
      </c>
      <c r="BQ1344">
        <v>0</v>
      </c>
      <c r="BR1344">
        <v>0</v>
      </c>
      <c r="BS1344">
        <v>0</v>
      </c>
      <c r="BT1344">
        <v>0</v>
      </c>
      <c r="BU1344">
        <v>1</v>
      </c>
      <c r="BV1344">
        <v>0</v>
      </c>
      <c r="BW1344">
        <v>0</v>
      </c>
      <c r="BX1344">
        <v>0</v>
      </c>
      <c r="BY1344">
        <v>0</v>
      </c>
      <c r="BZ1344">
        <v>0</v>
      </c>
      <c r="CA1344">
        <v>0</v>
      </c>
      <c r="CB1344">
        <v>0</v>
      </c>
      <c r="CC1344">
        <v>0</v>
      </c>
      <c r="CD1344">
        <v>0</v>
      </c>
      <c r="CE1344">
        <v>0</v>
      </c>
      <c r="CF1344">
        <v>0</v>
      </c>
      <c r="CG1344">
        <v>0</v>
      </c>
      <c r="CH1344">
        <v>0</v>
      </c>
      <c r="CI1344">
        <v>0</v>
      </c>
      <c r="CJ1344">
        <v>1</v>
      </c>
      <c r="CK1344">
        <v>0</v>
      </c>
      <c r="CL1344">
        <v>0</v>
      </c>
      <c r="CM1344">
        <v>0</v>
      </c>
      <c r="CN1344">
        <v>0</v>
      </c>
      <c r="CO1344">
        <v>0</v>
      </c>
      <c r="CP1344">
        <v>0</v>
      </c>
      <c r="CQ1344">
        <v>1</v>
      </c>
    </row>
    <row r="1345" spans="1:97" hidden="1">
      <c r="A1345" t="s">
        <v>9767</v>
      </c>
      <c r="B1345" t="s">
        <v>904</v>
      </c>
      <c r="C1345" t="s">
        <v>826</v>
      </c>
      <c r="D1345" t="s">
        <v>826</v>
      </c>
      <c r="E1345" t="s">
        <v>146</v>
      </c>
      <c r="F1345" t="s">
        <v>9749</v>
      </c>
      <c r="G1345">
        <v>50</v>
      </c>
      <c r="H1345">
        <v>2</v>
      </c>
      <c r="I1345">
        <f t="shared" si="20"/>
        <v>100</v>
      </c>
      <c r="J1345">
        <v>53</v>
      </c>
      <c r="K1345">
        <v>0</v>
      </c>
      <c r="M1345" t="s">
        <v>9768</v>
      </c>
      <c r="N1345" t="s">
        <v>9769</v>
      </c>
      <c r="O1345" t="s">
        <v>9770</v>
      </c>
      <c r="P1345" t="s">
        <v>9771</v>
      </c>
      <c r="Q1345" t="s">
        <v>9772</v>
      </c>
      <c r="R1345" t="s">
        <v>119</v>
      </c>
      <c r="S1345" t="s">
        <v>6595</v>
      </c>
      <c r="U1345" t="s">
        <v>6596</v>
      </c>
      <c r="V1345" t="s">
        <v>618</v>
      </c>
      <c r="X1345" t="s">
        <v>1007</v>
      </c>
      <c r="Y1345" t="s">
        <v>6597</v>
      </c>
      <c r="Z1345" t="s">
        <v>92</v>
      </c>
      <c r="AA1345" t="s">
        <v>164</v>
      </c>
      <c r="AB1345" t="s">
        <v>9753</v>
      </c>
      <c r="AC1345" t="s">
        <v>112</v>
      </c>
      <c r="AD1345" t="s">
        <v>6597</v>
      </c>
      <c r="AE1345">
        <v>0</v>
      </c>
      <c r="AH1345" t="s">
        <v>6599</v>
      </c>
      <c r="AI1345" t="s">
        <v>113</v>
      </c>
      <c r="AL1345" t="s">
        <v>6597</v>
      </c>
      <c r="AQ1345">
        <v>0</v>
      </c>
      <c r="AR1345" t="s">
        <v>1007</v>
      </c>
      <c r="AS1345">
        <v>0</v>
      </c>
      <c r="AT1345">
        <v>0</v>
      </c>
      <c r="AU1345" t="s">
        <v>234</v>
      </c>
      <c r="AV1345" t="s">
        <v>6600</v>
      </c>
      <c r="AW1345">
        <v>0</v>
      </c>
      <c r="AX1345" t="s">
        <v>6601</v>
      </c>
      <c r="AZ1345">
        <v>0</v>
      </c>
      <c r="BC1345">
        <v>0</v>
      </c>
      <c r="BD1345" t="s">
        <v>6602</v>
      </c>
      <c r="BE1345" t="s">
        <v>6603</v>
      </c>
      <c r="BF1345" t="s">
        <v>6595</v>
      </c>
      <c r="BO1345">
        <v>0</v>
      </c>
      <c r="BP1345">
        <v>0</v>
      </c>
      <c r="BQ1345">
        <v>0</v>
      </c>
      <c r="BR1345">
        <v>0</v>
      </c>
      <c r="BS1345">
        <v>0</v>
      </c>
      <c r="BT1345">
        <v>0</v>
      </c>
      <c r="BU1345">
        <v>0</v>
      </c>
      <c r="BV1345">
        <v>0</v>
      </c>
      <c r="BW1345">
        <v>0</v>
      </c>
      <c r="BX1345">
        <v>0</v>
      </c>
      <c r="BY1345">
        <v>0</v>
      </c>
      <c r="BZ1345">
        <v>0</v>
      </c>
      <c r="CA1345">
        <v>0</v>
      </c>
      <c r="CB1345">
        <v>0</v>
      </c>
      <c r="CC1345">
        <v>0</v>
      </c>
      <c r="CD1345">
        <v>0</v>
      </c>
      <c r="CE1345">
        <v>0</v>
      </c>
      <c r="CF1345">
        <v>0</v>
      </c>
      <c r="CG1345">
        <v>1</v>
      </c>
      <c r="CH1345">
        <v>1</v>
      </c>
      <c r="CI1345">
        <v>0</v>
      </c>
      <c r="CJ1345">
        <v>1</v>
      </c>
      <c r="CK1345">
        <v>0</v>
      </c>
      <c r="CL1345">
        <v>0</v>
      </c>
      <c r="CM1345">
        <v>1</v>
      </c>
      <c r="CN1345">
        <v>0</v>
      </c>
      <c r="CO1345">
        <v>0</v>
      </c>
      <c r="CP1345">
        <v>0</v>
      </c>
      <c r="CQ1345">
        <v>0</v>
      </c>
    </row>
    <row r="1346" spans="1:97" hidden="1">
      <c r="A1346" t="s">
        <v>9773</v>
      </c>
      <c r="B1346" t="s">
        <v>904</v>
      </c>
      <c r="C1346" t="s">
        <v>826</v>
      </c>
      <c r="D1346" t="s">
        <v>826</v>
      </c>
      <c r="E1346" t="s">
        <v>146</v>
      </c>
      <c r="F1346" t="s">
        <v>9774</v>
      </c>
      <c r="G1346">
        <v>60</v>
      </c>
      <c r="H1346">
        <v>2</v>
      </c>
      <c r="I1346">
        <f t="shared" si="20"/>
        <v>120</v>
      </c>
      <c r="J1346">
        <v>-34</v>
      </c>
      <c r="K1346">
        <v>0</v>
      </c>
      <c r="M1346" t="s">
        <v>9775</v>
      </c>
      <c r="O1346" t="s">
        <v>9776</v>
      </c>
      <c r="P1346" t="s">
        <v>1072</v>
      </c>
      <c r="Q1346">
        <v>2127</v>
      </c>
      <c r="R1346" t="s">
        <v>636</v>
      </c>
      <c r="S1346" t="s">
        <v>9777</v>
      </c>
      <c r="T1346" t="s">
        <v>9778</v>
      </c>
      <c r="V1346" t="s">
        <v>2068</v>
      </c>
      <c r="X1346" t="s">
        <v>1007</v>
      </c>
      <c r="Y1346" t="s">
        <v>9779</v>
      </c>
      <c r="Z1346" t="s">
        <v>307</v>
      </c>
      <c r="AC1346" t="s">
        <v>112</v>
      </c>
      <c r="AD1346" t="s">
        <v>9779</v>
      </c>
      <c r="AE1346">
        <v>0</v>
      </c>
      <c r="AH1346" t="s">
        <v>1891</v>
      </c>
      <c r="AI1346" t="s">
        <v>9780</v>
      </c>
      <c r="AL1346" t="s">
        <v>9779</v>
      </c>
      <c r="AQ1346">
        <v>0</v>
      </c>
      <c r="AS1346">
        <v>0</v>
      </c>
      <c r="AT1346">
        <v>0</v>
      </c>
      <c r="AU1346" t="s">
        <v>234</v>
      </c>
      <c r="AW1346">
        <v>0</v>
      </c>
      <c r="AZ1346">
        <v>0</v>
      </c>
      <c r="BC1346">
        <v>0</v>
      </c>
      <c r="BF1346" t="s">
        <v>9781</v>
      </c>
      <c r="BO1346">
        <v>0</v>
      </c>
      <c r="BP1346">
        <v>0</v>
      </c>
      <c r="BQ1346">
        <v>1</v>
      </c>
      <c r="BR1346">
        <v>0</v>
      </c>
      <c r="BS1346">
        <v>0</v>
      </c>
      <c r="BT1346">
        <v>0</v>
      </c>
      <c r="BU1346">
        <v>1</v>
      </c>
      <c r="BV1346">
        <v>0</v>
      </c>
      <c r="BW1346">
        <v>0</v>
      </c>
      <c r="BX1346">
        <v>0</v>
      </c>
      <c r="BY1346">
        <v>0</v>
      </c>
      <c r="BZ1346">
        <v>0</v>
      </c>
      <c r="CA1346">
        <v>0</v>
      </c>
      <c r="CB1346">
        <v>0</v>
      </c>
      <c r="CC1346">
        <v>0</v>
      </c>
      <c r="CD1346">
        <v>0</v>
      </c>
      <c r="CE1346">
        <v>0</v>
      </c>
      <c r="CF1346">
        <v>0</v>
      </c>
      <c r="CG1346">
        <v>1</v>
      </c>
      <c r="CH1346">
        <v>1</v>
      </c>
      <c r="CI1346">
        <v>0</v>
      </c>
      <c r="CJ1346">
        <v>0</v>
      </c>
      <c r="CK1346">
        <v>0</v>
      </c>
      <c r="CL1346">
        <v>0</v>
      </c>
      <c r="CM1346">
        <v>0</v>
      </c>
      <c r="CN1346">
        <v>0</v>
      </c>
      <c r="CO1346">
        <v>0</v>
      </c>
      <c r="CP1346">
        <v>0</v>
      </c>
      <c r="CQ1346">
        <v>0</v>
      </c>
    </row>
    <row r="1347" spans="1:97" hidden="1">
      <c r="A1347" t="s">
        <v>9782</v>
      </c>
      <c r="B1347" t="s">
        <v>904</v>
      </c>
      <c r="C1347" t="s">
        <v>1022</v>
      </c>
      <c r="D1347" t="s">
        <v>1800</v>
      </c>
      <c r="E1347" t="s">
        <v>146</v>
      </c>
      <c r="F1347" t="s">
        <v>9783</v>
      </c>
      <c r="G1347">
        <v>35</v>
      </c>
      <c r="H1347">
        <v>3</v>
      </c>
      <c r="I1347">
        <f t="shared" ref="I1347:I1410" si="21">H1347*G1347</f>
        <v>105</v>
      </c>
      <c r="J1347">
        <v>44.517343500000003</v>
      </c>
      <c r="K1347">
        <v>12.16</v>
      </c>
      <c r="M1347" t="s">
        <v>9784</v>
      </c>
      <c r="N1347" t="s">
        <v>9785</v>
      </c>
      <c r="O1347" t="s">
        <v>9786</v>
      </c>
      <c r="P1347" t="s">
        <v>9787</v>
      </c>
      <c r="Q1347">
        <v>48123</v>
      </c>
      <c r="R1347" t="s">
        <v>1803</v>
      </c>
      <c r="S1347" t="s">
        <v>9788</v>
      </c>
      <c r="V1347" t="s">
        <v>9789</v>
      </c>
      <c r="X1347" t="s">
        <v>1007</v>
      </c>
      <c r="Z1347" t="s">
        <v>92</v>
      </c>
      <c r="AA1347" t="s">
        <v>164</v>
      </c>
      <c r="AC1347" t="s">
        <v>124</v>
      </c>
      <c r="AD1347" t="s">
        <v>2034</v>
      </c>
      <c r="AE1347">
        <v>0</v>
      </c>
      <c r="AQ1347">
        <v>0</v>
      </c>
      <c r="AS1347">
        <v>0</v>
      </c>
      <c r="AT1347">
        <v>0</v>
      </c>
      <c r="AW1347">
        <v>0</v>
      </c>
      <c r="AZ1347">
        <v>0</v>
      </c>
      <c r="BC1347">
        <v>0</v>
      </c>
      <c r="BO1347">
        <v>0</v>
      </c>
      <c r="BP1347">
        <v>0</v>
      </c>
      <c r="BQ1347">
        <v>0</v>
      </c>
      <c r="BR1347">
        <v>0</v>
      </c>
      <c r="BS1347">
        <v>0</v>
      </c>
      <c r="BT1347">
        <v>0</v>
      </c>
      <c r="BU1347">
        <v>0</v>
      </c>
      <c r="BV1347">
        <v>0</v>
      </c>
      <c r="BW1347">
        <v>0</v>
      </c>
      <c r="BX1347">
        <v>0</v>
      </c>
      <c r="BY1347">
        <v>0</v>
      </c>
      <c r="BZ1347">
        <v>1</v>
      </c>
      <c r="CA1347">
        <v>0</v>
      </c>
      <c r="CB1347">
        <v>0</v>
      </c>
      <c r="CC1347">
        <v>0</v>
      </c>
      <c r="CD1347">
        <v>0</v>
      </c>
      <c r="CE1347">
        <v>1</v>
      </c>
      <c r="CF1347">
        <v>0</v>
      </c>
      <c r="CG1347">
        <v>0</v>
      </c>
      <c r="CH1347">
        <v>1</v>
      </c>
      <c r="CI1347">
        <v>0</v>
      </c>
      <c r="CJ1347">
        <v>0</v>
      </c>
      <c r="CK1347">
        <v>0</v>
      </c>
      <c r="CL1347">
        <v>0</v>
      </c>
      <c r="CM1347">
        <v>0</v>
      </c>
      <c r="CN1347">
        <v>0</v>
      </c>
      <c r="CO1347">
        <v>0</v>
      </c>
      <c r="CP1347">
        <v>0</v>
      </c>
      <c r="CQ1347">
        <v>0</v>
      </c>
    </row>
    <row r="1348" spans="1:97" hidden="1">
      <c r="A1348" t="s">
        <v>9790</v>
      </c>
      <c r="B1348" t="s">
        <v>904</v>
      </c>
      <c r="C1348" t="s">
        <v>1313</v>
      </c>
      <c r="D1348" t="s">
        <v>1112</v>
      </c>
      <c r="E1348" t="s">
        <v>146</v>
      </c>
      <c r="F1348" t="s">
        <v>9791</v>
      </c>
      <c r="G1348">
        <v>10</v>
      </c>
      <c r="H1348">
        <v>6</v>
      </c>
      <c r="I1348">
        <f t="shared" si="21"/>
        <v>60</v>
      </c>
      <c r="J1348">
        <v>46</v>
      </c>
      <c r="K1348">
        <v>0</v>
      </c>
      <c r="M1348" t="s">
        <v>1261</v>
      </c>
      <c r="N1348" t="s">
        <v>9792</v>
      </c>
      <c r="O1348" t="s">
        <v>1442</v>
      </c>
      <c r="P1348" t="s">
        <v>1443</v>
      </c>
      <c r="R1348" t="s">
        <v>499</v>
      </c>
      <c r="S1348" t="s">
        <v>9793</v>
      </c>
      <c r="T1348" t="s">
        <v>2392</v>
      </c>
      <c r="U1348" t="s">
        <v>4774</v>
      </c>
      <c r="V1348" t="s">
        <v>528</v>
      </c>
      <c r="X1348" t="s">
        <v>1007</v>
      </c>
      <c r="AC1348" t="s">
        <v>124</v>
      </c>
      <c r="AD1348" t="s">
        <v>5276</v>
      </c>
      <c r="AE1348">
        <v>0</v>
      </c>
      <c r="AQ1348">
        <v>2</v>
      </c>
      <c r="AS1348">
        <v>0</v>
      </c>
      <c r="AT1348">
        <v>0</v>
      </c>
      <c r="AU1348" t="s">
        <v>705</v>
      </c>
      <c r="AV1348" t="s">
        <v>9794</v>
      </c>
      <c r="AW1348">
        <v>0</v>
      </c>
      <c r="AX1348" t="s">
        <v>4286</v>
      </c>
      <c r="AY1348" t="s">
        <v>9795</v>
      </c>
      <c r="AZ1348">
        <v>0</v>
      </c>
      <c r="BA1348" t="s">
        <v>492</v>
      </c>
      <c r="BB1348" t="s">
        <v>9796</v>
      </c>
      <c r="BC1348">
        <v>0</v>
      </c>
      <c r="BD1348" t="s">
        <v>5276</v>
      </c>
      <c r="BE1348" t="s">
        <v>9797</v>
      </c>
      <c r="BF1348" t="s">
        <v>5280</v>
      </c>
      <c r="BO1348">
        <v>0</v>
      </c>
      <c r="BP1348">
        <v>0</v>
      </c>
      <c r="BQ1348">
        <v>0</v>
      </c>
      <c r="BR1348">
        <v>0</v>
      </c>
      <c r="BS1348">
        <v>0</v>
      </c>
      <c r="BT1348">
        <v>0</v>
      </c>
      <c r="BU1348">
        <v>0</v>
      </c>
      <c r="BV1348">
        <v>0</v>
      </c>
      <c r="BW1348">
        <v>0</v>
      </c>
      <c r="BX1348">
        <v>0</v>
      </c>
      <c r="BY1348">
        <v>0</v>
      </c>
      <c r="BZ1348">
        <v>0</v>
      </c>
      <c r="CA1348">
        <v>0</v>
      </c>
      <c r="CB1348">
        <v>0</v>
      </c>
      <c r="CC1348">
        <v>0</v>
      </c>
      <c r="CD1348">
        <v>0</v>
      </c>
      <c r="CE1348">
        <v>0</v>
      </c>
      <c r="CF1348">
        <v>0</v>
      </c>
      <c r="CG1348">
        <v>0</v>
      </c>
      <c r="CH1348">
        <v>1</v>
      </c>
      <c r="CI1348">
        <v>0</v>
      </c>
      <c r="CJ1348">
        <v>0</v>
      </c>
      <c r="CK1348">
        <v>0</v>
      </c>
      <c r="CL1348">
        <v>0</v>
      </c>
      <c r="CM1348">
        <v>0</v>
      </c>
      <c r="CN1348">
        <v>0</v>
      </c>
      <c r="CO1348">
        <v>0</v>
      </c>
      <c r="CP1348">
        <v>0</v>
      </c>
      <c r="CQ1348">
        <v>0</v>
      </c>
    </row>
    <row r="1349" spans="1:97" hidden="1">
      <c r="A1349" t="s">
        <v>9798</v>
      </c>
      <c r="B1349" t="s">
        <v>904</v>
      </c>
      <c r="C1349" t="s">
        <v>905</v>
      </c>
      <c r="D1349" t="s">
        <v>905</v>
      </c>
      <c r="E1349" t="s">
        <v>146</v>
      </c>
      <c r="F1349" t="s">
        <v>9799</v>
      </c>
      <c r="G1349">
        <v>45</v>
      </c>
      <c r="H1349">
        <v>3.67</v>
      </c>
      <c r="I1349">
        <f t="shared" si="21"/>
        <v>165.15</v>
      </c>
      <c r="J1349">
        <v>57</v>
      </c>
      <c r="K1349">
        <v>0</v>
      </c>
      <c r="M1349" t="s">
        <v>9800</v>
      </c>
      <c r="O1349" t="s">
        <v>9801</v>
      </c>
      <c r="P1349" t="s">
        <v>2000</v>
      </c>
      <c r="Q1349" t="s">
        <v>9802</v>
      </c>
      <c r="R1349" t="s">
        <v>119</v>
      </c>
      <c r="S1349" t="s">
        <v>9803</v>
      </c>
      <c r="T1349" t="s">
        <v>9804</v>
      </c>
      <c r="U1349" t="s">
        <v>7565</v>
      </c>
      <c r="V1349" t="s">
        <v>618</v>
      </c>
      <c r="X1349" t="s">
        <v>1007</v>
      </c>
      <c r="Y1349" t="s">
        <v>9805</v>
      </c>
      <c r="Z1349" t="s">
        <v>111</v>
      </c>
      <c r="AA1349" t="s">
        <v>518</v>
      </c>
      <c r="AB1349" t="s">
        <v>9806</v>
      </c>
      <c r="AC1349" t="s">
        <v>112</v>
      </c>
      <c r="AD1349" t="s">
        <v>9807</v>
      </c>
      <c r="AE1349">
        <v>100</v>
      </c>
      <c r="AH1349" t="s">
        <v>2008</v>
      </c>
      <c r="AI1349" t="s">
        <v>2009</v>
      </c>
      <c r="AJ1349" t="s">
        <v>2010</v>
      </c>
      <c r="AK1349" t="s">
        <v>9808</v>
      </c>
      <c r="AL1349" t="s">
        <v>9809</v>
      </c>
      <c r="AM1349" t="s">
        <v>9810</v>
      </c>
      <c r="AN1349" t="s">
        <v>9811</v>
      </c>
      <c r="AO1349" t="s">
        <v>9812</v>
      </c>
      <c r="AQ1349">
        <v>0</v>
      </c>
      <c r="AR1349" t="s">
        <v>1007</v>
      </c>
      <c r="AS1349">
        <v>1339860</v>
      </c>
      <c r="AT1349">
        <v>0</v>
      </c>
      <c r="AU1349" t="s">
        <v>9813</v>
      </c>
      <c r="AV1349">
        <v>100</v>
      </c>
      <c r="AW1349">
        <v>1339860</v>
      </c>
      <c r="AZ1349">
        <v>0</v>
      </c>
      <c r="BC1349">
        <v>0</v>
      </c>
      <c r="BO1349">
        <v>0</v>
      </c>
      <c r="BP1349">
        <v>0</v>
      </c>
      <c r="BQ1349">
        <v>0</v>
      </c>
      <c r="BR1349">
        <v>0</v>
      </c>
      <c r="BS1349">
        <v>0</v>
      </c>
      <c r="BT1349">
        <v>0</v>
      </c>
      <c r="BU1349">
        <v>0</v>
      </c>
      <c r="BV1349">
        <v>1</v>
      </c>
      <c r="BW1349">
        <v>0</v>
      </c>
      <c r="BX1349">
        <v>0</v>
      </c>
      <c r="BY1349">
        <v>0</v>
      </c>
      <c r="BZ1349">
        <v>0</v>
      </c>
      <c r="CA1349">
        <v>0</v>
      </c>
      <c r="CB1349">
        <v>0</v>
      </c>
      <c r="CC1349">
        <v>0</v>
      </c>
      <c r="CD1349">
        <v>0</v>
      </c>
      <c r="CE1349">
        <v>1</v>
      </c>
      <c r="CF1349">
        <v>0</v>
      </c>
      <c r="CG1349">
        <v>0</v>
      </c>
      <c r="CH1349">
        <v>0</v>
      </c>
      <c r="CI1349">
        <v>0</v>
      </c>
      <c r="CJ1349">
        <v>0</v>
      </c>
      <c r="CK1349">
        <v>0</v>
      </c>
      <c r="CL1349">
        <v>0</v>
      </c>
      <c r="CM1349">
        <v>0</v>
      </c>
      <c r="CN1349">
        <v>0</v>
      </c>
      <c r="CO1349">
        <v>0</v>
      </c>
      <c r="CP1349">
        <v>0</v>
      </c>
      <c r="CQ1349">
        <v>0</v>
      </c>
    </row>
    <row r="1350" spans="1:97" hidden="1">
      <c r="A1350" t="s">
        <v>9814</v>
      </c>
      <c r="B1350" t="s">
        <v>904</v>
      </c>
      <c r="C1350" t="s">
        <v>905</v>
      </c>
      <c r="D1350" t="s">
        <v>905</v>
      </c>
      <c r="E1350" t="s">
        <v>146</v>
      </c>
      <c r="F1350" t="s">
        <v>9815</v>
      </c>
      <c r="G1350">
        <v>45</v>
      </c>
      <c r="H1350">
        <v>3.67</v>
      </c>
      <c r="I1350">
        <f t="shared" si="21"/>
        <v>165.15</v>
      </c>
      <c r="J1350">
        <v>57</v>
      </c>
      <c r="K1350">
        <v>0</v>
      </c>
      <c r="M1350" t="s">
        <v>9816</v>
      </c>
      <c r="O1350" t="s">
        <v>9817</v>
      </c>
      <c r="P1350" t="s">
        <v>2000</v>
      </c>
      <c r="Q1350" t="s">
        <v>9818</v>
      </c>
      <c r="R1350" t="s">
        <v>119</v>
      </c>
      <c r="S1350" t="s">
        <v>9819</v>
      </c>
      <c r="T1350" t="s">
        <v>1479</v>
      </c>
      <c r="X1350" t="s">
        <v>1007</v>
      </c>
      <c r="AA1350" t="s">
        <v>518</v>
      </c>
      <c r="AB1350" t="s">
        <v>9820</v>
      </c>
      <c r="AC1350" t="s">
        <v>124</v>
      </c>
      <c r="AD1350" t="s">
        <v>2007</v>
      </c>
      <c r="AE1350">
        <v>0</v>
      </c>
      <c r="AH1350" t="s">
        <v>2008</v>
      </c>
      <c r="AI1350" t="s">
        <v>2009</v>
      </c>
      <c r="AJ1350" t="s">
        <v>2010</v>
      </c>
      <c r="AL1350" t="s">
        <v>2010</v>
      </c>
      <c r="AM1350" t="s">
        <v>9810</v>
      </c>
      <c r="AN1350" t="s">
        <v>9821</v>
      </c>
      <c r="AQ1350">
        <v>0</v>
      </c>
      <c r="AR1350" t="s">
        <v>1007</v>
      </c>
      <c r="AS1350">
        <v>0</v>
      </c>
      <c r="AT1350">
        <v>0</v>
      </c>
      <c r="AW1350">
        <v>0</v>
      </c>
      <c r="AZ1350">
        <v>0</v>
      </c>
      <c r="BC1350">
        <v>0</v>
      </c>
      <c r="BO1350">
        <v>0</v>
      </c>
      <c r="BP1350">
        <v>0</v>
      </c>
      <c r="BQ1350">
        <v>0</v>
      </c>
      <c r="BR1350">
        <v>0</v>
      </c>
      <c r="BS1350">
        <v>0</v>
      </c>
      <c r="BT1350">
        <v>0</v>
      </c>
      <c r="BU1350">
        <v>0</v>
      </c>
      <c r="BV1350">
        <v>1</v>
      </c>
      <c r="BW1350">
        <v>0</v>
      </c>
      <c r="BX1350">
        <v>0</v>
      </c>
      <c r="BY1350">
        <v>0</v>
      </c>
      <c r="BZ1350">
        <v>0</v>
      </c>
      <c r="CA1350">
        <v>0</v>
      </c>
      <c r="CB1350">
        <v>0</v>
      </c>
      <c r="CC1350">
        <v>0</v>
      </c>
      <c r="CD1350">
        <v>0</v>
      </c>
      <c r="CE1350">
        <v>1</v>
      </c>
      <c r="CF1350">
        <v>0</v>
      </c>
      <c r="CG1350">
        <v>0</v>
      </c>
      <c r="CH1350">
        <v>1</v>
      </c>
      <c r="CI1350">
        <v>0</v>
      </c>
      <c r="CJ1350">
        <v>0</v>
      </c>
      <c r="CK1350">
        <v>0</v>
      </c>
      <c r="CL1350">
        <v>0</v>
      </c>
      <c r="CM1350">
        <v>0</v>
      </c>
      <c r="CN1350">
        <v>0</v>
      </c>
      <c r="CO1350">
        <v>0</v>
      </c>
      <c r="CP1350">
        <v>0</v>
      </c>
      <c r="CQ1350">
        <v>0</v>
      </c>
    </row>
    <row r="1351" spans="1:97" hidden="1">
      <c r="A1351" t="s">
        <v>9823</v>
      </c>
      <c r="B1351" t="s">
        <v>904</v>
      </c>
      <c r="C1351" t="s">
        <v>905</v>
      </c>
      <c r="D1351" t="s">
        <v>905</v>
      </c>
      <c r="E1351" t="s">
        <v>146</v>
      </c>
      <c r="F1351" t="s">
        <v>9824</v>
      </c>
      <c r="G1351">
        <v>60</v>
      </c>
      <c r="H1351">
        <v>3.67</v>
      </c>
      <c r="I1351">
        <f t="shared" si="21"/>
        <v>220.2</v>
      </c>
      <c r="J1351">
        <v>57</v>
      </c>
      <c r="K1351">
        <v>0</v>
      </c>
      <c r="M1351" t="s">
        <v>9825</v>
      </c>
      <c r="O1351" t="s">
        <v>9826</v>
      </c>
      <c r="P1351" t="s">
        <v>2000</v>
      </c>
      <c r="Q1351" t="s">
        <v>9827</v>
      </c>
      <c r="R1351" t="s">
        <v>119</v>
      </c>
      <c r="S1351" t="s">
        <v>9828</v>
      </c>
      <c r="T1351" t="e">
        <f>-inner-hebrides</f>
        <v>#NAME?</v>
      </c>
      <c r="U1351" t="s">
        <v>9829</v>
      </c>
      <c r="V1351" t="s">
        <v>7300</v>
      </c>
      <c r="W1351" t="s">
        <v>3308</v>
      </c>
      <c r="X1351" t="s">
        <v>659</v>
      </c>
      <c r="Z1351" t="s">
        <v>1007</v>
      </c>
      <c r="AA1351" t="s">
        <v>9830</v>
      </c>
      <c r="AB1351" t="s">
        <v>111</v>
      </c>
      <c r="AC1351" t="s">
        <v>518</v>
      </c>
      <c r="AD1351" t="s">
        <v>9831</v>
      </c>
      <c r="AE1351" t="s">
        <v>112</v>
      </c>
      <c r="AF1351" t="s">
        <v>9830</v>
      </c>
      <c r="AG1351">
        <v>100</v>
      </c>
      <c r="AJ1351" t="s">
        <v>2008</v>
      </c>
      <c r="AK1351" t="s">
        <v>2009</v>
      </c>
      <c r="AL1351" t="s">
        <v>2010</v>
      </c>
      <c r="AM1351" t="s">
        <v>9830</v>
      </c>
      <c r="AN1351" t="s">
        <v>9832</v>
      </c>
      <c r="AO1351" t="s">
        <v>2010</v>
      </c>
      <c r="AP1351" t="s">
        <v>9833</v>
      </c>
      <c r="AQ1351" t="s">
        <v>9821</v>
      </c>
      <c r="AS1351">
        <v>0</v>
      </c>
      <c r="AT1351" t="s">
        <v>1007</v>
      </c>
      <c r="AU1351">
        <v>2055000</v>
      </c>
      <c r="AV1351">
        <v>0</v>
      </c>
      <c r="AW1351" t="s">
        <v>234</v>
      </c>
      <c r="AY1351">
        <v>0</v>
      </c>
      <c r="BB1351">
        <v>0</v>
      </c>
      <c r="BE1351">
        <v>0</v>
      </c>
      <c r="BO1351" t="s">
        <v>9822</v>
      </c>
      <c r="BP1351" t="s">
        <v>9834</v>
      </c>
      <c r="BQ1351">
        <v>0</v>
      </c>
      <c r="BR1351">
        <v>0</v>
      </c>
      <c r="BS1351">
        <v>0</v>
      </c>
      <c r="BT1351">
        <v>0</v>
      </c>
      <c r="BU1351">
        <v>0</v>
      </c>
      <c r="BV1351">
        <v>0</v>
      </c>
      <c r="BW1351">
        <v>0</v>
      </c>
      <c r="BX1351">
        <v>1</v>
      </c>
      <c r="BY1351">
        <v>0</v>
      </c>
      <c r="BZ1351">
        <v>0</v>
      </c>
      <c r="CA1351">
        <v>1</v>
      </c>
      <c r="CB1351">
        <v>0</v>
      </c>
      <c r="CC1351">
        <v>0</v>
      </c>
      <c r="CD1351">
        <v>1</v>
      </c>
      <c r="CE1351">
        <v>0</v>
      </c>
      <c r="CF1351">
        <v>0</v>
      </c>
      <c r="CG1351">
        <v>1</v>
      </c>
      <c r="CH1351">
        <v>0</v>
      </c>
      <c r="CI1351">
        <v>0</v>
      </c>
      <c r="CJ1351">
        <v>0</v>
      </c>
      <c r="CK1351">
        <v>0</v>
      </c>
      <c r="CL1351">
        <v>0</v>
      </c>
      <c r="CM1351">
        <v>0</v>
      </c>
      <c r="CN1351">
        <v>0</v>
      </c>
      <c r="CO1351">
        <v>0</v>
      </c>
      <c r="CP1351">
        <v>0</v>
      </c>
      <c r="CQ1351">
        <v>0</v>
      </c>
      <c r="CR1351">
        <v>0</v>
      </c>
      <c r="CS1351">
        <v>1</v>
      </c>
    </row>
    <row r="1352" spans="1:97" hidden="1">
      <c r="A1352" t="s">
        <v>9835</v>
      </c>
      <c r="B1352" t="s">
        <v>999</v>
      </c>
      <c r="C1352" t="s">
        <v>1000</v>
      </c>
      <c r="D1352" t="s">
        <v>1000</v>
      </c>
      <c r="E1352" t="s">
        <v>146</v>
      </c>
      <c r="F1352" t="s">
        <v>9836</v>
      </c>
      <c r="G1352">
        <v>92</v>
      </c>
      <c r="H1352">
        <v>6</v>
      </c>
      <c r="I1352">
        <f t="shared" si="21"/>
        <v>552</v>
      </c>
      <c r="J1352">
        <v>40.522734</v>
      </c>
      <c r="K1352">
        <v>-105.09</v>
      </c>
      <c r="M1352" t="s">
        <v>3865</v>
      </c>
      <c r="O1352" t="s">
        <v>9837</v>
      </c>
      <c r="P1352" t="s">
        <v>4188</v>
      </c>
      <c r="R1352" t="s">
        <v>107</v>
      </c>
      <c r="S1352" t="s">
        <v>9838</v>
      </c>
      <c r="T1352" t="s">
        <v>9839</v>
      </c>
      <c r="X1352" t="s">
        <v>1007</v>
      </c>
      <c r="Y1352" t="s">
        <v>9840</v>
      </c>
      <c r="Z1352" t="s">
        <v>599</v>
      </c>
      <c r="AA1352" t="s">
        <v>518</v>
      </c>
      <c r="AC1352" t="s">
        <v>124</v>
      </c>
      <c r="AD1352" t="s">
        <v>9841</v>
      </c>
      <c r="AE1352">
        <v>0</v>
      </c>
      <c r="AH1352" t="s">
        <v>9842</v>
      </c>
      <c r="AJ1352" t="s">
        <v>9843</v>
      </c>
      <c r="AQ1352">
        <v>0</v>
      </c>
      <c r="AS1352">
        <v>0</v>
      </c>
      <c r="AT1352">
        <v>0</v>
      </c>
      <c r="AU1352" t="s">
        <v>9559</v>
      </c>
      <c r="AV1352" t="s">
        <v>771</v>
      </c>
      <c r="AW1352">
        <v>18101263</v>
      </c>
      <c r="AZ1352">
        <v>0</v>
      </c>
      <c r="BC1352">
        <v>0</v>
      </c>
      <c r="BD1352" t="s">
        <v>9844</v>
      </c>
      <c r="BE1352" t="s">
        <v>9845</v>
      </c>
      <c r="BF1352" t="s">
        <v>9846</v>
      </c>
      <c r="BO1352">
        <v>0</v>
      </c>
      <c r="BP1352">
        <v>0</v>
      </c>
      <c r="BQ1352">
        <v>0</v>
      </c>
      <c r="BR1352">
        <v>0</v>
      </c>
      <c r="BS1352">
        <v>1</v>
      </c>
      <c r="BT1352">
        <v>0</v>
      </c>
      <c r="BU1352">
        <v>1</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0</v>
      </c>
      <c r="CP1352">
        <v>0</v>
      </c>
      <c r="CQ1352">
        <v>0</v>
      </c>
    </row>
    <row r="1353" spans="1:97" hidden="1">
      <c r="A1353" t="s">
        <v>9847</v>
      </c>
      <c r="B1353" t="s">
        <v>999</v>
      </c>
      <c r="C1353" t="s">
        <v>1000</v>
      </c>
      <c r="D1353" t="s">
        <v>1000</v>
      </c>
      <c r="E1353" t="s">
        <v>146</v>
      </c>
      <c r="F1353" t="s">
        <v>9836</v>
      </c>
      <c r="G1353">
        <v>80</v>
      </c>
      <c r="H1353">
        <v>6</v>
      </c>
      <c r="I1353">
        <f t="shared" si="21"/>
        <v>480</v>
      </c>
      <c r="J1353">
        <v>40.572939599999998</v>
      </c>
      <c r="K1353">
        <v>-105.08</v>
      </c>
      <c r="M1353" t="s">
        <v>3865</v>
      </c>
      <c r="N1353" t="s">
        <v>9848</v>
      </c>
      <c r="O1353" t="s">
        <v>9837</v>
      </c>
      <c r="P1353" t="s">
        <v>4188</v>
      </c>
      <c r="Q1353">
        <v>80523</v>
      </c>
      <c r="R1353" t="s">
        <v>107</v>
      </c>
      <c r="S1353" t="s">
        <v>9838</v>
      </c>
      <c r="T1353" t="s">
        <v>9839</v>
      </c>
      <c r="X1353" t="s">
        <v>1007</v>
      </c>
      <c r="Y1353" t="s">
        <v>9849</v>
      </c>
      <c r="Z1353" t="s">
        <v>599</v>
      </c>
      <c r="AA1353" t="s">
        <v>518</v>
      </c>
      <c r="AC1353" t="s">
        <v>124</v>
      </c>
      <c r="AD1353" t="s">
        <v>9841</v>
      </c>
      <c r="AE1353">
        <v>0</v>
      </c>
      <c r="AH1353" t="s">
        <v>9842</v>
      </c>
      <c r="AJ1353" t="s">
        <v>9843</v>
      </c>
      <c r="AQ1353">
        <v>0</v>
      </c>
      <c r="AS1353">
        <v>0</v>
      </c>
      <c r="AT1353">
        <v>0</v>
      </c>
      <c r="AU1353" t="s">
        <v>9559</v>
      </c>
      <c r="AV1353" t="s">
        <v>771</v>
      </c>
      <c r="AW1353">
        <v>18101263</v>
      </c>
      <c r="AZ1353">
        <v>0</v>
      </c>
      <c r="BC1353">
        <v>0</v>
      </c>
      <c r="BD1353" t="s">
        <v>9844</v>
      </c>
      <c r="BE1353" t="s">
        <v>9845</v>
      </c>
      <c r="BF1353" t="s">
        <v>9846</v>
      </c>
      <c r="BO1353">
        <v>0</v>
      </c>
      <c r="BP1353">
        <v>0</v>
      </c>
      <c r="BQ1353">
        <v>0</v>
      </c>
      <c r="BR1353">
        <v>0</v>
      </c>
      <c r="BS1353">
        <v>1</v>
      </c>
      <c r="BT1353">
        <v>0</v>
      </c>
      <c r="BU1353">
        <v>1</v>
      </c>
      <c r="BV1353">
        <v>0</v>
      </c>
      <c r="BW1353">
        <v>0</v>
      </c>
      <c r="BX1353">
        <v>0</v>
      </c>
      <c r="BY1353">
        <v>0</v>
      </c>
      <c r="BZ1353">
        <v>0</v>
      </c>
      <c r="CA1353">
        <v>0</v>
      </c>
      <c r="CB1353">
        <v>0</v>
      </c>
      <c r="CC1353">
        <v>0</v>
      </c>
      <c r="CD1353">
        <v>0</v>
      </c>
      <c r="CE1353">
        <v>0</v>
      </c>
      <c r="CF1353">
        <v>0</v>
      </c>
      <c r="CG1353">
        <v>0</v>
      </c>
      <c r="CH1353">
        <v>0</v>
      </c>
      <c r="CI1353">
        <v>0</v>
      </c>
      <c r="CJ1353">
        <v>0</v>
      </c>
      <c r="CK1353">
        <v>0</v>
      </c>
      <c r="CL1353">
        <v>0</v>
      </c>
      <c r="CM1353">
        <v>0</v>
      </c>
      <c r="CN1353">
        <v>0</v>
      </c>
      <c r="CO1353">
        <v>0</v>
      </c>
      <c r="CP1353">
        <v>0</v>
      </c>
      <c r="CQ1353">
        <v>0</v>
      </c>
    </row>
    <row r="1354" spans="1:97" hidden="1">
      <c r="A1354" t="s">
        <v>9850</v>
      </c>
      <c r="B1354" t="s">
        <v>904</v>
      </c>
      <c r="C1354" t="s">
        <v>1313</v>
      </c>
      <c r="D1354" t="s">
        <v>1112</v>
      </c>
      <c r="E1354" t="s">
        <v>146</v>
      </c>
      <c r="F1354" t="s">
        <v>9851</v>
      </c>
      <c r="G1354">
        <v>20</v>
      </c>
      <c r="H1354">
        <v>4</v>
      </c>
      <c r="I1354">
        <f t="shared" si="21"/>
        <v>80</v>
      </c>
      <c r="J1354">
        <v>39.740839899999997</v>
      </c>
      <c r="K1354">
        <v>-105.17</v>
      </c>
      <c r="M1354" t="s">
        <v>9852</v>
      </c>
      <c r="N1354" t="s">
        <v>9853</v>
      </c>
      <c r="O1354" t="s">
        <v>6784</v>
      </c>
      <c r="P1354" t="s">
        <v>4188</v>
      </c>
      <c r="Q1354">
        <v>80401</v>
      </c>
      <c r="R1354" t="s">
        <v>107</v>
      </c>
      <c r="S1354" t="s">
        <v>9854</v>
      </c>
      <c r="T1354" t="s">
        <v>9855</v>
      </c>
      <c r="U1354" t="s">
        <v>4774</v>
      </c>
      <c r="V1354" t="s">
        <v>4774</v>
      </c>
      <c r="X1354" t="s">
        <v>1007</v>
      </c>
      <c r="AC1354" t="s">
        <v>95</v>
      </c>
      <c r="AD1354" t="s">
        <v>1009</v>
      </c>
      <c r="AE1354">
        <v>0</v>
      </c>
      <c r="AI1354" t="s">
        <v>9856</v>
      </c>
      <c r="AQ1354">
        <v>0</v>
      </c>
      <c r="AS1354">
        <v>0</v>
      </c>
      <c r="AT1354">
        <v>0</v>
      </c>
      <c r="AW1354">
        <v>0</v>
      </c>
      <c r="AZ1354">
        <v>0</v>
      </c>
      <c r="BC1354">
        <v>0</v>
      </c>
      <c r="BD1354" t="s">
        <v>6789</v>
      </c>
      <c r="BE1354" t="s">
        <v>9857</v>
      </c>
      <c r="BF1354" t="s">
        <v>9858</v>
      </c>
      <c r="BO1354">
        <v>0</v>
      </c>
      <c r="BP1354">
        <v>0</v>
      </c>
      <c r="BQ1354">
        <v>0</v>
      </c>
      <c r="BR1354">
        <v>0</v>
      </c>
      <c r="BS1354">
        <v>1</v>
      </c>
      <c r="BT1354">
        <v>0</v>
      </c>
      <c r="BU1354">
        <v>0</v>
      </c>
      <c r="BV1354">
        <v>1</v>
      </c>
      <c r="BW1354">
        <v>0</v>
      </c>
      <c r="BX1354">
        <v>0</v>
      </c>
      <c r="BY1354">
        <v>0</v>
      </c>
      <c r="BZ1354">
        <v>1</v>
      </c>
      <c r="CA1354">
        <v>0</v>
      </c>
      <c r="CB1354">
        <v>0</v>
      </c>
      <c r="CC1354">
        <v>1</v>
      </c>
      <c r="CD1354">
        <v>0</v>
      </c>
      <c r="CE1354">
        <v>0</v>
      </c>
      <c r="CF1354">
        <v>0</v>
      </c>
      <c r="CG1354">
        <v>1</v>
      </c>
      <c r="CH1354">
        <v>0</v>
      </c>
      <c r="CI1354">
        <v>0</v>
      </c>
      <c r="CJ1354">
        <v>0</v>
      </c>
      <c r="CK1354">
        <v>0</v>
      </c>
      <c r="CL1354">
        <v>0</v>
      </c>
      <c r="CM1354">
        <v>0</v>
      </c>
      <c r="CN1354">
        <v>0</v>
      </c>
      <c r="CO1354">
        <v>0</v>
      </c>
      <c r="CP1354">
        <v>0</v>
      </c>
      <c r="CQ1354">
        <v>0</v>
      </c>
    </row>
    <row r="1355" spans="1:97" hidden="1">
      <c r="A1355" t="s">
        <v>9859</v>
      </c>
      <c r="B1355" t="s">
        <v>904</v>
      </c>
      <c r="C1355" t="s">
        <v>1022</v>
      </c>
      <c r="D1355" t="s">
        <v>1800</v>
      </c>
      <c r="E1355" t="s">
        <v>146</v>
      </c>
      <c r="F1355" t="s">
        <v>9860</v>
      </c>
      <c r="G1355">
        <v>100</v>
      </c>
      <c r="H1355">
        <v>2</v>
      </c>
      <c r="I1355">
        <f t="shared" si="21"/>
        <v>200</v>
      </c>
      <c r="J1355">
        <v>20.748894</v>
      </c>
      <c r="K1355">
        <v>-156.44</v>
      </c>
      <c r="M1355" t="s">
        <v>1261</v>
      </c>
      <c r="N1355" t="s">
        <v>9861</v>
      </c>
      <c r="O1355" t="s">
        <v>9862</v>
      </c>
      <c r="P1355" t="s">
        <v>181</v>
      </c>
      <c r="Q1355">
        <v>96753</v>
      </c>
      <c r="R1355" t="s">
        <v>107</v>
      </c>
      <c r="S1355" t="s">
        <v>9863</v>
      </c>
      <c r="T1355" t="s">
        <v>9864</v>
      </c>
      <c r="V1355" t="s">
        <v>9865</v>
      </c>
      <c r="X1355" t="s">
        <v>1007</v>
      </c>
      <c r="Y1355" t="s">
        <v>8271</v>
      </c>
      <c r="AC1355" t="s">
        <v>124</v>
      </c>
      <c r="AD1355" t="s">
        <v>9866</v>
      </c>
      <c r="AE1355">
        <v>0</v>
      </c>
      <c r="AH1355" t="s">
        <v>5469</v>
      </c>
      <c r="AI1355" t="s">
        <v>2042</v>
      </c>
      <c r="AJ1355" t="s">
        <v>9867</v>
      </c>
      <c r="AQ1355">
        <v>10</v>
      </c>
      <c r="AS1355">
        <v>0</v>
      </c>
      <c r="AT1355">
        <v>0</v>
      </c>
      <c r="AW1355">
        <v>0</v>
      </c>
      <c r="AZ1355">
        <v>0</v>
      </c>
      <c r="BC1355">
        <v>0</v>
      </c>
      <c r="BO1355">
        <v>0</v>
      </c>
      <c r="BP1355">
        <v>0</v>
      </c>
      <c r="BQ1355">
        <v>0</v>
      </c>
      <c r="BR1355">
        <v>0</v>
      </c>
      <c r="BS1355">
        <v>0</v>
      </c>
      <c r="BT1355">
        <v>0</v>
      </c>
      <c r="BU1355">
        <v>0</v>
      </c>
      <c r="BV1355">
        <v>0</v>
      </c>
      <c r="BW1355">
        <v>0</v>
      </c>
      <c r="BX1355">
        <v>0</v>
      </c>
      <c r="BY1355">
        <v>0</v>
      </c>
      <c r="BZ1355">
        <v>0</v>
      </c>
      <c r="CA1355">
        <v>0</v>
      </c>
      <c r="CB1355">
        <v>0</v>
      </c>
      <c r="CC1355">
        <v>0</v>
      </c>
      <c r="CD1355">
        <v>0</v>
      </c>
      <c r="CE1355">
        <v>0</v>
      </c>
      <c r="CF1355">
        <v>0</v>
      </c>
      <c r="CG1355">
        <v>0</v>
      </c>
      <c r="CH1355">
        <v>1</v>
      </c>
      <c r="CI1355">
        <v>0</v>
      </c>
      <c r="CJ1355">
        <v>0</v>
      </c>
      <c r="CK1355">
        <v>0</v>
      </c>
      <c r="CL1355">
        <v>0</v>
      </c>
      <c r="CM1355">
        <v>0</v>
      </c>
      <c r="CN1355">
        <v>0</v>
      </c>
      <c r="CO1355">
        <v>0</v>
      </c>
      <c r="CP1355">
        <v>0</v>
      </c>
      <c r="CQ1355">
        <v>0</v>
      </c>
    </row>
    <row r="1356" spans="1:97" hidden="1">
      <c r="A1356" t="s">
        <v>9868</v>
      </c>
      <c r="B1356" t="s">
        <v>904</v>
      </c>
      <c r="C1356" t="s">
        <v>826</v>
      </c>
      <c r="D1356" t="s">
        <v>826</v>
      </c>
      <c r="E1356" t="s">
        <v>146</v>
      </c>
      <c r="F1356" t="s">
        <v>9869</v>
      </c>
      <c r="G1356">
        <v>100</v>
      </c>
      <c r="H1356">
        <v>1</v>
      </c>
      <c r="I1356">
        <f t="shared" si="21"/>
        <v>100</v>
      </c>
      <c r="J1356">
        <v>32.928679000000002</v>
      </c>
      <c r="K1356">
        <v>-117.08</v>
      </c>
      <c r="M1356" t="s">
        <v>9870</v>
      </c>
      <c r="N1356" t="s">
        <v>9871</v>
      </c>
      <c r="O1356" t="s">
        <v>1670</v>
      </c>
      <c r="P1356" t="s">
        <v>214</v>
      </c>
      <c r="Q1356">
        <v>92131</v>
      </c>
      <c r="R1356" t="s">
        <v>107</v>
      </c>
      <c r="S1356" t="s">
        <v>9872</v>
      </c>
      <c r="T1356" t="s">
        <v>9873</v>
      </c>
      <c r="U1356" t="s">
        <v>6530</v>
      </c>
      <c r="V1356" t="s">
        <v>7910</v>
      </c>
      <c r="X1356" t="s">
        <v>218</v>
      </c>
      <c r="Y1356" t="s">
        <v>1881</v>
      </c>
      <c r="Z1356" t="s">
        <v>92</v>
      </c>
      <c r="AB1356" t="s">
        <v>9874</v>
      </c>
      <c r="AC1356" t="s">
        <v>95</v>
      </c>
      <c r="AD1356" t="s">
        <v>9875</v>
      </c>
      <c r="AE1356">
        <v>0</v>
      </c>
      <c r="AH1356" t="s">
        <v>1690</v>
      </c>
      <c r="AI1356" t="s">
        <v>2042</v>
      </c>
      <c r="AK1356" t="s">
        <v>9875</v>
      </c>
      <c r="AL1356" t="s">
        <v>9875</v>
      </c>
      <c r="AQ1356">
        <v>0</v>
      </c>
      <c r="AS1356">
        <v>545000</v>
      </c>
      <c r="AT1356">
        <v>0</v>
      </c>
      <c r="AU1356" t="s">
        <v>234</v>
      </c>
      <c r="AV1356" t="s">
        <v>9876</v>
      </c>
      <c r="AW1356">
        <v>200000</v>
      </c>
      <c r="AX1356" t="s">
        <v>800</v>
      </c>
      <c r="AY1356" t="s">
        <v>9877</v>
      </c>
      <c r="AZ1356">
        <v>345000</v>
      </c>
      <c r="BA1356" t="s">
        <v>800</v>
      </c>
      <c r="BB1356" t="s">
        <v>9878</v>
      </c>
      <c r="BC1356">
        <v>40000</v>
      </c>
      <c r="BO1356">
        <v>0</v>
      </c>
      <c r="BP1356">
        <v>0</v>
      </c>
      <c r="BQ1356">
        <v>0</v>
      </c>
      <c r="BR1356">
        <v>0</v>
      </c>
      <c r="BS1356">
        <v>0</v>
      </c>
      <c r="BT1356">
        <v>1</v>
      </c>
      <c r="BU1356">
        <v>0</v>
      </c>
      <c r="BV1356">
        <v>0</v>
      </c>
      <c r="BW1356">
        <v>1</v>
      </c>
      <c r="BX1356">
        <v>0</v>
      </c>
      <c r="BY1356">
        <v>0</v>
      </c>
      <c r="BZ1356">
        <v>0</v>
      </c>
      <c r="CA1356">
        <v>0</v>
      </c>
      <c r="CB1356">
        <v>0</v>
      </c>
      <c r="CC1356">
        <v>1</v>
      </c>
      <c r="CD1356">
        <v>0</v>
      </c>
      <c r="CE1356">
        <v>1</v>
      </c>
      <c r="CF1356">
        <v>0</v>
      </c>
      <c r="CG1356">
        <v>1</v>
      </c>
      <c r="CH1356">
        <v>0</v>
      </c>
      <c r="CI1356">
        <v>0</v>
      </c>
      <c r="CJ1356">
        <v>0</v>
      </c>
      <c r="CK1356">
        <v>0</v>
      </c>
      <c r="CL1356">
        <v>0</v>
      </c>
      <c r="CM1356">
        <v>0</v>
      </c>
      <c r="CN1356">
        <v>0</v>
      </c>
      <c r="CO1356">
        <v>0</v>
      </c>
      <c r="CP1356">
        <v>0</v>
      </c>
      <c r="CQ1356">
        <v>0</v>
      </c>
    </row>
    <row r="1357" spans="1:97" hidden="1">
      <c r="A1357" t="s">
        <v>9879</v>
      </c>
      <c r="B1357" t="s">
        <v>904</v>
      </c>
      <c r="C1357" t="s">
        <v>826</v>
      </c>
      <c r="D1357" t="s">
        <v>826</v>
      </c>
      <c r="E1357" t="s">
        <v>146</v>
      </c>
      <c r="F1357" t="s">
        <v>9880</v>
      </c>
      <c r="G1357">
        <v>1000</v>
      </c>
      <c r="H1357">
        <v>3</v>
      </c>
      <c r="I1357">
        <f t="shared" si="21"/>
        <v>3000</v>
      </c>
      <c r="J1357">
        <v>32.943660700000002</v>
      </c>
      <c r="K1357">
        <v>-117.21</v>
      </c>
      <c r="M1357" t="s">
        <v>5479</v>
      </c>
      <c r="O1357" t="s">
        <v>1670</v>
      </c>
      <c r="P1357" t="s">
        <v>214</v>
      </c>
      <c r="Q1357">
        <v>92130</v>
      </c>
      <c r="R1357" t="s">
        <v>107</v>
      </c>
      <c r="S1357" t="s">
        <v>9881</v>
      </c>
      <c r="T1357" t="s">
        <v>1880</v>
      </c>
      <c r="U1357" t="s">
        <v>1672</v>
      </c>
      <c r="X1357" t="s">
        <v>218</v>
      </c>
      <c r="Y1357" t="s">
        <v>1881</v>
      </c>
      <c r="Z1357" t="s">
        <v>92</v>
      </c>
      <c r="AA1357" t="s">
        <v>518</v>
      </c>
      <c r="AC1357" t="s">
        <v>112</v>
      </c>
      <c r="AD1357" t="s">
        <v>9882</v>
      </c>
      <c r="AE1357">
        <v>0</v>
      </c>
      <c r="AH1357" t="s">
        <v>1690</v>
      </c>
      <c r="AI1357" t="s">
        <v>1886</v>
      </c>
      <c r="AK1357" t="s">
        <v>9882</v>
      </c>
      <c r="AQ1357">
        <v>15</v>
      </c>
      <c r="AS1357">
        <v>0</v>
      </c>
      <c r="AT1357">
        <v>0</v>
      </c>
      <c r="AW1357">
        <v>0</v>
      </c>
      <c r="AZ1357">
        <v>0</v>
      </c>
      <c r="BC1357">
        <v>0</v>
      </c>
      <c r="BO1357">
        <v>0</v>
      </c>
      <c r="BP1357">
        <v>0</v>
      </c>
      <c r="BQ1357">
        <v>0</v>
      </c>
      <c r="BR1357">
        <v>0</v>
      </c>
      <c r="BS1357">
        <v>0</v>
      </c>
      <c r="BT1357">
        <v>0</v>
      </c>
      <c r="BU1357">
        <v>0</v>
      </c>
      <c r="BV1357">
        <v>0</v>
      </c>
      <c r="BW1357">
        <v>0</v>
      </c>
      <c r="BX1357">
        <v>0</v>
      </c>
      <c r="BY1357">
        <v>0</v>
      </c>
      <c r="BZ1357">
        <v>1</v>
      </c>
      <c r="CA1357">
        <v>0</v>
      </c>
      <c r="CB1357">
        <v>0</v>
      </c>
      <c r="CC1357">
        <v>1</v>
      </c>
      <c r="CD1357">
        <v>0</v>
      </c>
      <c r="CE1357">
        <v>0</v>
      </c>
      <c r="CF1357">
        <v>0</v>
      </c>
      <c r="CG1357">
        <v>0</v>
      </c>
      <c r="CH1357">
        <v>0</v>
      </c>
      <c r="CI1357">
        <v>0</v>
      </c>
      <c r="CJ1357">
        <v>0</v>
      </c>
      <c r="CK1357">
        <v>0</v>
      </c>
      <c r="CL1357">
        <v>0</v>
      </c>
      <c r="CM1357">
        <v>0</v>
      </c>
      <c r="CN1357">
        <v>0</v>
      </c>
      <c r="CO1357">
        <v>0</v>
      </c>
      <c r="CP1357">
        <v>0</v>
      </c>
      <c r="CQ1357">
        <v>0</v>
      </c>
    </row>
    <row r="1358" spans="1:97" hidden="1">
      <c r="A1358" t="s">
        <v>9883</v>
      </c>
      <c r="B1358" t="s">
        <v>904</v>
      </c>
      <c r="C1358" t="s">
        <v>1022</v>
      </c>
      <c r="D1358" t="s">
        <v>1489</v>
      </c>
      <c r="E1358" t="s">
        <v>146</v>
      </c>
      <c r="F1358" t="s">
        <v>9884</v>
      </c>
      <c r="G1358">
        <v>15</v>
      </c>
      <c r="H1358">
        <v>4</v>
      </c>
      <c r="I1358">
        <f t="shared" si="21"/>
        <v>60</v>
      </c>
      <c r="J1358">
        <v>38.4497134</v>
      </c>
      <c r="K1358">
        <v>-123.12</v>
      </c>
      <c r="M1358" t="s">
        <v>1180</v>
      </c>
      <c r="O1358" t="s">
        <v>9885</v>
      </c>
      <c r="P1358" t="s">
        <v>214</v>
      </c>
      <c r="R1358" t="s">
        <v>107</v>
      </c>
      <c r="S1358" t="s">
        <v>9886</v>
      </c>
      <c r="U1358" t="s">
        <v>9887</v>
      </c>
      <c r="X1358" t="s">
        <v>218</v>
      </c>
      <c r="AC1358" t="s">
        <v>124</v>
      </c>
      <c r="AD1358" t="s">
        <v>9888</v>
      </c>
      <c r="AE1358">
        <v>100</v>
      </c>
      <c r="AH1358" t="s">
        <v>1494</v>
      </c>
      <c r="AI1358" t="s">
        <v>1229</v>
      </c>
      <c r="AJ1358" t="s">
        <v>9889</v>
      </c>
      <c r="AQ1358">
        <v>10</v>
      </c>
      <c r="AR1358" t="s">
        <v>9890</v>
      </c>
      <c r="AS1358">
        <v>0</v>
      </c>
      <c r="AT1358">
        <v>0</v>
      </c>
      <c r="AU1358" t="s">
        <v>187</v>
      </c>
      <c r="AW1358">
        <v>0</v>
      </c>
      <c r="AZ1358">
        <v>0</v>
      </c>
      <c r="BC1358">
        <v>0</v>
      </c>
      <c r="BO1358">
        <v>0</v>
      </c>
      <c r="BP1358">
        <v>0</v>
      </c>
      <c r="BQ1358">
        <v>0</v>
      </c>
      <c r="BR1358">
        <v>0</v>
      </c>
      <c r="BS1358">
        <v>0</v>
      </c>
      <c r="BT1358">
        <v>0</v>
      </c>
      <c r="BU1358">
        <v>0</v>
      </c>
      <c r="BV1358">
        <v>0</v>
      </c>
      <c r="BW1358">
        <v>0</v>
      </c>
      <c r="BX1358">
        <v>0</v>
      </c>
      <c r="BY1358">
        <v>0</v>
      </c>
      <c r="BZ1358">
        <v>0</v>
      </c>
      <c r="CA1358">
        <v>0</v>
      </c>
      <c r="CB1358">
        <v>0</v>
      </c>
      <c r="CC1358">
        <v>0</v>
      </c>
      <c r="CD1358">
        <v>1</v>
      </c>
      <c r="CE1358">
        <v>0</v>
      </c>
      <c r="CF1358">
        <v>0</v>
      </c>
      <c r="CG1358">
        <v>0</v>
      </c>
      <c r="CH1358">
        <v>1</v>
      </c>
      <c r="CI1358">
        <v>0</v>
      </c>
      <c r="CJ1358">
        <v>0</v>
      </c>
      <c r="CK1358">
        <v>0</v>
      </c>
      <c r="CL1358">
        <v>0</v>
      </c>
      <c r="CM1358">
        <v>0</v>
      </c>
      <c r="CN1358">
        <v>0</v>
      </c>
      <c r="CO1358">
        <v>0</v>
      </c>
      <c r="CP1358">
        <v>0</v>
      </c>
      <c r="CQ1358">
        <v>0</v>
      </c>
    </row>
    <row r="1359" spans="1:97" hidden="1">
      <c r="A1359" t="s">
        <v>9891</v>
      </c>
      <c r="B1359" t="s">
        <v>904</v>
      </c>
      <c r="C1359" t="s">
        <v>826</v>
      </c>
      <c r="D1359" t="s">
        <v>851</v>
      </c>
      <c r="E1359" t="s">
        <v>146</v>
      </c>
      <c r="F1359" t="s">
        <v>9892</v>
      </c>
      <c r="G1359">
        <v>100</v>
      </c>
      <c r="H1359">
        <v>4</v>
      </c>
      <c r="I1359">
        <f t="shared" si="21"/>
        <v>400</v>
      </c>
      <c r="J1359">
        <v>-33.824354100000001</v>
      </c>
      <c r="K1359">
        <v>150.83000000000001</v>
      </c>
      <c r="M1359" t="s">
        <v>1475</v>
      </c>
      <c r="N1359" t="s">
        <v>9893</v>
      </c>
      <c r="O1359" t="s">
        <v>9894</v>
      </c>
      <c r="P1359" t="s">
        <v>1072</v>
      </c>
      <c r="Q1359">
        <v>2175</v>
      </c>
      <c r="R1359" t="s">
        <v>636</v>
      </c>
      <c r="S1359" t="s">
        <v>9895</v>
      </c>
      <c r="T1359" t="s">
        <v>9896</v>
      </c>
      <c r="U1359" t="s">
        <v>1741</v>
      </c>
      <c r="V1359" t="s">
        <v>9660</v>
      </c>
      <c r="X1359" t="s">
        <v>1007</v>
      </c>
      <c r="Y1359" t="s">
        <v>1075</v>
      </c>
      <c r="Z1359" t="s">
        <v>599</v>
      </c>
      <c r="AA1359" t="s">
        <v>93</v>
      </c>
      <c r="AB1359" t="s">
        <v>1820</v>
      </c>
      <c r="AC1359" t="s">
        <v>112</v>
      </c>
      <c r="AD1359" t="s">
        <v>1075</v>
      </c>
      <c r="AE1359">
        <v>0</v>
      </c>
      <c r="AH1359" t="s">
        <v>1977</v>
      </c>
      <c r="AI1359" t="s">
        <v>9897</v>
      </c>
      <c r="AM1359" t="s">
        <v>9898</v>
      </c>
      <c r="AN1359" t="s">
        <v>9899</v>
      </c>
      <c r="AO1359" t="s">
        <v>9900</v>
      </c>
      <c r="AQ1359">
        <v>13</v>
      </c>
      <c r="AR1359" t="s">
        <v>9901</v>
      </c>
      <c r="AS1359">
        <v>0</v>
      </c>
      <c r="AT1359">
        <v>0</v>
      </c>
      <c r="AV1359" t="s">
        <v>9902</v>
      </c>
      <c r="AW1359">
        <v>0</v>
      </c>
      <c r="AZ1359">
        <v>0</v>
      </c>
      <c r="BC1359">
        <v>0</v>
      </c>
      <c r="BO1359">
        <v>0</v>
      </c>
      <c r="BP1359">
        <v>0</v>
      </c>
      <c r="BQ1359">
        <v>0</v>
      </c>
      <c r="BR1359">
        <v>0</v>
      </c>
      <c r="BS1359">
        <v>0</v>
      </c>
      <c r="BT1359">
        <v>0</v>
      </c>
      <c r="BU1359">
        <v>1</v>
      </c>
      <c r="BV1359">
        <v>0</v>
      </c>
      <c r="BW1359">
        <v>0</v>
      </c>
      <c r="BX1359">
        <v>0</v>
      </c>
      <c r="BY1359">
        <v>0</v>
      </c>
      <c r="BZ1359">
        <v>0</v>
      </c>
      <c r="CA1359">
        <v>0</v>
      </c>
      <c r="CB1359">
        <v>0</v>
      </c>
      <c r="CC1359">
        <v>0</v>
      </c>
      <c r="CD1359">
        <v>0</v>
      </c>
      <c r="CE1359">
        <v>1</v>
      </c>
      <c r="CF1359">
        <v>0</v>
      </c>
      <c r="CG1359">
        <v>0</v>
      </c>
      <c r="CH1359">
        <v>0</v>
      </c>
      <c r="CI1359">
        <v>0</v>
      </c>
      <c r="CJ1359">
        <v>0</v>
      </c>
      <c r="CK1359">
        <v>0</v>
      </c>
      <c r="CL1359">
        <v>0</v>
      </c>
      <c r="CM1359">
        <v>0</v>
      </c>
      <c r="CN1359">
        <v>0</v>
      </c>
      <c r="CO1359">
        <v>0</v>
      </c>
      <c r="CP1359">
        <v>0</v>
      </c>
      <c r="CQ1359">
        <v>0</v>
      </c>
    </row>
    <row r="1360" spans="1:97" hidden="1">
      <c r="A1360" t="s">
        <v>9903</v>
      </c>
      <c r="B1360" t="s">
        <v>904</v>
      </c>
      <c r="C1360" t="s">
        <v>826</v>
      </c>
      <c r="D1360" t="s">
        <v>1538</v>
      </c>
      <c r="E1360" t="s">
        <v>146</v>
      </c>
      <c r="F1360" t="s">
        <v>9904</v>
      </c>
      <c r="G1360">
        <v>20</v>
      </c>
      <c r="H1360">
        <v>2</v>
      </c>
      <c r="I1360">
        <f t="shared" si="21"/>
        <v>40</v>
      </c>
      <c r="J1360">
        <v>38</v>
      </c>
      <c r="K1360">
        <v>0</v>
      </c>
      <c r="M1360" t="s">
        <v>1970</v>
      </c>
      <c r="N1360" t="s">
        <v>9905</v>
      </c>
      <c r="O1360" t="s">
        <v>9906</v>
      </c>
      <c r="P1360" t="s">
        <v>214</v>
      </c>
      <c r="Q1360">
        <v>94510</v>
      </c>
      <c r="R1360" t="s">
        <v>107</v>
      </c>
      <c r="S1360" t="s">
        <v>9907</v>
      </c>
      <c r="T1360" t="s">
        <v>9661</v>
      </c>
      <c r="U1360" t="s">
        <v>9661</v>
      </c>
      <c r="V1360" t="s">
        <v>6292</v>
      </c>
      <c r="X1360" t="s">
        <v>218</v>
      </c>
      <c r="Y1360" t="s">
        <v>219</v>
      </c>
      <c r="Z1360" t="s">
        <v>92</v>
      </c>
      <c r="AB1360" t="s">
        <v>9908</v>
      </c>
      <c r="AC1360" t="s">
        <v>124</v>
      </c>
      <c r="AD1360" t="s">
        <v>9909</v>
      </c>
      <c r="AE1360">
        <v>100</v>
      </c>
      <c r="AH1360" t="s">
        <v>6727</v>
      </c>
      <c r="AI1360" t="s">
        <v>9910</v>
      </c>
      <c r="AK1360" t="s">
        <v>1700</v>
      </c>
      <c r="AL1360" t="s">
        <v>9911</v>
      </c>
      <c r="AM1360" t="s">
        <v>9912</v>
      </c>
      <c r="AN1360" t="s">
        <v>9913</v>
      </c>
      <c r="AQ1360">
        <v>15</v>
      </c>
      <c r="AS1360">
        <v>0</v>
      </c>
      <c r="AT1360">
        <v>0</v>
      </c>
      <c r="AU1360" t="s">
        <v>296</v>
      </c>
      <c r="AV1360" t="s">
        <v>323</v>
      </c>
      <c r="AW1360">
        <v>0</v>
      </c>
      <c r="AX1360" t="s">
        <v>800</v>
      </c>
      <c r="AY1360" t="s">
        <v>6733</v>
      </c>
      <c r="AZ1360">
        <v>0</v>
      </c>
      <c r="BA1360" t="s">
        <v>1133</v>
      </c>
      <c r="BB1360" t="s">
        <v>6727</v>
      </c>
      <c r="BC1360">
        <v>0</v>
      </c>
      <c r="BD1360" t="s">
        <v>323</v>
      </c>
      <c r="BF1360" t="s">
        <v>9914</v>
      </c>
      <c r="BO1360">
        <v>0</v>
      </c>
      <c r="BP1360">
        <v>0</v>
      </c>
      <c r="BQ1360">
        <v>0</v>
      </c>
      <c r="BR1360">
        <v>0</v>
      </c>
      <c r="BS1360">
        <v>0</v>
      </c>
      <c r="BT1360">
        <v>1</v>
      </c>
      <c r="BU1360">
        <v>0</v>
      </c>
      <c r="BV1360">
        <v>0</v>
      </c>
      <c r="BW1360">
        <v>0</v>
      </c>
      <c r="BX1360">
        <v>0</v>
      </c>
      <c r="BY1360">
        <v>0</v>
      </c>
      <c r="BZ1360">
        <v>0</v>
      </c>
      <c r="CA1360">
        <v>0</v>
      </c>
      <c r="CB1360">
        <v>0</v>
      </c>
      <c r="CC1360">
        <v>0</v>
      </c>
      <c r="CD1360">
        <v>0</v>
      </c>
      <c r="CE1360">
        <v>1</v>
      </c>
      <c r="CF1360">
        <v>0</v>
      </c>
      <c r="CG1360">
        <v>1</v>
      </c>
      <c r="CH1360">
        <v>0</v>
      </c>
      <c r="CI1360">
        <v>0</v>
      </c>
      <c r="CJ1360">
        <v>0</v>
      </c>
      <c r="CK1360">
        <v>0</v>
      </c>
      <c r="CL1360">
        <v>0</v>
      </c>
      <c r="CM1360">
        <v>0</v>
      </c>
      <c r="CN1360">
        <v>0</v>
      </c>
      <c r="CO1360">
        <v>0</v>
      </c>
      <c r="CP1360">
        <v>0</v>
      </c>
      <c r="CQ1360">
        <v>0</v>
      </c>
    </row>
    <row r="1361" spans="1:95" hidden="1">
      <c r="A1361" t="s">
        <v>9915</v>
      </c>
      <c r="B1361" t="s">
        <v>904</v>
      </c>
      <c r="C1361" t="s">
        <v>826</v>
      </c>
      <c r="D1361" t="s">
        <v>1538</v>
      </c>
      <c r="E1361" t="s">
        <v>146</v>
      </c>
      <c r="F1361" t="s">
        <v>9916</v>
      </c>
      <c r="G1361">
        <v>30</v>
      </c>
      <c r="H1361">
        <v>1.33</v>
      </c>
      <c r="I1361">
        <f t="shared" si="21"/>
        <v>39.900000000000006</v>
      </c>
      <c r="J1361">
        <v>34.141762999999997</v>
      </c>
      <c r="K1361">
        <v>-118</v>
      </c>
      <c r="M1361" t="s">
        <v>9697</v>
      </c>
      <c r="N1361" t="s">
        <v>6750</v>
      </c>
      <c r="O1361" t="s">
        <v>6725</v>
      </c>
      <c r="P1361" t="s">
        <v>214</v>
      </c>
      <c r="Q1361">
        <v>91016</v>
      </c>
      <c r="R1361" t="s">
        <v>107</v>
      </c>
      <c r="S1361" t="s">
        <v>9917</v>
      </c>
      <c r="U1361" t="s">
        <v>9918</v>
      </c>
      <c r="X1361" t="s">
        <v>218</v>
      </c>
      <c r="Y1361" t="s">
        <v>322</v>
      </c>
      <c r="Z1361" t="s">
        <v>92</v>
      </c>
      <c r="AA1361" t="s">
        <v>164</v>
      </c>
      <c r="AC1361" t="s">
        <v>124</v>
      </c>
      <c r="AD1361" t="s">
        <v>6755</v>
      </c>
      <c r="AE1361">
        <v>100</v>
      </c>
      <c r="AJ1361" t="s">
        <v>6755</v>
      </c>
      <c r="AM1361" t="s">
        <v>6756</v>
      </c>
      <c r="AP1361" t="s">
        <v>6757</v>
      </c>
      <c r="AQ1361">
        <v>10</v>
      </c>
      <c r="AR1361" t="s">
        <v>9919</v>
      </c>
      <c r="AS1361">
        <v>0</v>
      </c>
      <c r="AT1361">
        <v>0</v>
      </c>
      <c r="AU1361" t="s">
        <v>1133</v>
      </c>
      <c r="AV1361" t="s">
        <v>6755</v>
      </c>
      <c r="AW1361">
        <v>0</v>
      </c>
      <c r="AZ1361">
        <v>0</v>
      </c>
      <c r="BC1361">
        <v>0</v>
      </c>
      <c r="BO1361">
        <v>0</v>
      </c>
      <c r="BP1361">
        <v>0</v>
      </c>
      <c r="BQ1361">
        <v>0</v>
      </c>
      <c r="BR1361">
        <v>0</v>
      </c>
      <c r="BS1361">
        <v>1</v>
      </c>
      <c r="BT1361">
        <v>0</v>
      </c>
      <c r="BU1361">
        <v>0</v>
      </c>
      <c r="BV1361">
        <v>0</v>
      </c>
      <c r="BW1361">
        <v>0</v>
      </c>
      <c r="BX1361">
        <v>0</v>
      </c>
      <c r="BY1361">
        <v>0</v>
      </c>
      <c r="BZ1361">
        <v>0</v>
      </c>
      <c r="CA1361">
        <v>0</v>
      </c>
      <c r="CB1361">
        <v>0</v>
      </c>
      <c r="CC1361">
        <v>0</v>
      </c>
      <c r="CD1361">
        <v>0</v>
      </c>
      <c r="CE1361">
        <v>0</v>
      </c>
      <c r="CF1361">
        <v>0</v>
      </c>
      <c r="CG1361">
        <v>0</v>
      </c>
      <c r="CH1361">
        <v>0</v>
      </c>
      <c r="CI1361">
        <v>0</v>
      </c>
      <c r="CJ1361">
        <v>0</v>
      </c>
      <c r="CK1361">
        <v>0</v>
      </c>
      <c r="CL1361">
        <v>0</v>
      </c>
      <c r="CM1361">
        <v>0</v>
      </c>
      <c r="CN1361">
        <v>0</v>
      </c>
      <c r="CO1361">
        <v>0</v>
      </c>
      <c r="CP1361">
        <v>1</v>
      </c>
      <c r="CQ1361">
        <v>0</v>
      </c>
    </row>
    <row r="1362" spans="1:95" hidden="1">
      <c r="A1362" t="s">
        <v>9920</v>
      </c>
      <c r="B1362" t="s">
        <v>904</v>
      </c>
      <c r="C1362" t="s">
        <v>826</v>
      </c>
      <c r="D1362" t="s">
        <v>826</v>
      </c>
      <c r="E1362" t="s">
        <v>146</v>
      </c>
      <c r="F1362" t="s">
        <v>7111</v>
      </c>
      <c r="G1362">
        <v>30</v>
      </c>
      <c r="H1362">
        <v>1</v>
      </c>
      <c r="I1362">
        <f t="shared" si="21"/>
        <v>30</v>
      </c>
      <c r="J1362">
        <v>38</v>
      </c>
      <c r="K1362">
        <v>0</v>
      </c>
      <c r="M1362" t="s">
        <v>9697</v>
      </c>
      <c r="N1362" t="s">
        <v>9921</v>
      </c>
      <c r="O1362" t="s">
        <v>9699</v>
      </c>
      <c r="P1362" t="s">
        <v>214</v>
      </c>
      <c r="Q1362">
        <v>94606</v>
      </c>
      <c r="R1362" t="s">
        <v>107</v>
      </c>
      <c r="S1362" t="s">
        <v>7115</v>
      </c>
      <c r="T1362" t="s">
        <v>9700</v>
      </c>
      <c r="U1362" t="s">
        <v>6383</v>
      </c>
      <c r="X1362" t="s">
        <v>218</v>
      </c>
      <c r="Y1362" t="s">
        <v>219</v>
      </c>
      <c r="Z1362" t="s">
        <v>92</v>
      </c>
      <c r="AB1362" t="s">
        <v>9701</v>
      </c>
      <c r="AC1362" t="s">
        <v>95</v>
      </c>
      <c r="AD1362" t="s">
        <v>1291</v>
      </c>
      <c r="AE1362">
        <v>0</v>
      </c>
      <c r="AH1362" t="s">
        <v>1291</v>
      </c>
      <c r="AI1362" t="s">
        <v>7117</v>
      </c>
      <c r="AJ1362" t="s">
        <v>1291</v>
      </c>
      <c r="AL1362" t="s">
        <v>1291</v>
      </c>
      <c r="AQ1362">
        <v>0</v>
      </c>
      <c r="AR1362" t="s">
        <v>1007</v>
      </c>
      <c r="AS1362">
        <v>510000</v>
      </c>
      <c r="AT1362">
        <v>0</v>
      </c>
      <c r="AU1362" t="s">
        <v>248</v>
      </c>
      <c r="AV1362" t="s">
        <v>323</v>
      </c>
      <c r="AW1362">
        <v>0</v>
      </c>
      <c r="AZ1362">
        <v>0</v>
      </c>
      <c r="BC1362">
        <v>0</v>
      </c>
      <c r="BO1362">
        <v>0</v>
      </c>
      <c r="BP1362">
        <v>0</v>
      </c>
      <c r="BQ1362">
        <v>0</v>
      </c>
      <c r="BR1362">
        <v>0</v>
      </c>
      <c r="BS1362">
        <v>1</v>
      </c>
      <c r="BT1362">
        <v>0</v>
      </c>
      <c r="BU1362">
        <v>0</v>
      </c>
      <c r="BV1362">
        <v>0</v>
      </c>
      <c r="BW1362">
        <v>0</v>
      </c>
      <c r="BX1362">
        <v>0</v>
      </c>
      <c r="BY1362">
        <v>0</v>
      </c>
      <c r="BZ1362">
        <v>0</v>
      </c>
      <c r="CA1362">
        <v>0</v>
      </c>
      <c r="CB1362">
        <v>0</v>
      </c>
      <c r="CC1362">
        <v>0</v>
      </c>
      <c r="CD1362">
        <v>0</v>
      </c>
      <c r="CE1362">
        <v>0</v>
      </c>
      <c r="CF1362">
        <v>0</v>
      </c>
      <c r="CG1362">
        <v>0</v>
      </c>
      <c r="CH1362">
        <v>0</v>
      </c>
      <c r="CI1362">
        <v>0</v>
      </c>
      <c r="CJ1362">
        <v>0</v>
      </c>
      <c r="CK1362">
        <v>0</v>
      </c>
      <c r="CL1362">
        <v>0</v>
      </c>
      <c r="CM1362">
        <v>0</v>
      </c>
      <c r="CN1362">
        <v>0</v>
      </c>
      <c r="CO1362">
        <v>0</v>
      </c>
      <c r="CP1362">
        <v>1</v>
      </c>
      <c r="CQ1362">
        <v>0</v>
      </c>
    </row>
    <row r="1363" spans="1:95" hidden="1">
      <c r="A1363" t="s">
        <v>9922</v>
      </c>
      <c r="B1363" t="s">
        <v>4170</v>
      </c>
      <c r="C1363" t="s">
        <v>4170</v>
      </c>
      <c r="D1363" t="s">
        <v>4170</v>
      </c>
      <c r="E1363" t="s">
        <v>190</v>
      </c>
      <c r="F1363" t="s">
        <v>9923</v>
      </c>
      <c r="G1363">
        <v>800</v>
      </c>
      <c r="H1363">
        <v>0</v>
      </c>
      <c r="I1363">
        <f t="shared" si="21"/>
        <v>0</v>
      </c>
      <c r="J1363">
        <v>53</v>
      </c>
      <c r="K1363">
        <v>0</v>
      </c>
      <c r="M1363" t="s">
        <v>1333</v>
      </c>
      <c r="N1363" t="s">
        <v>9924</v>
      </c>
      <c r="O1363" t="s">
        <v>5618</v>
      </c>
      <c r="P1363" t="s">
        <v>5618</v>
      </c>
      <c r="R1363" t="s">
        <v>303</v>
      </c>
      <c r="S1363" t="s">
        <v>9925</v>
      </c>
      <c r="T1363" t="s">
        <v>9926</v>
      </c>
      <c r="X1363" t="s">
        <v>1007</v>
      </c>
      <c r="Y1363" t="s">
        <v>538</v>
      </c>
      <c r="Z1363" t="s">
        <v>92</v>
      </c>
      <c r="AA1363" t="s">
        <v>164</v>
      </c>
      <c r="AB1363" t="s">
        <v>9927</v>
      </c>
      <c r="AC1363" t="s">
        <v>95</v>
      </c>
      <c r="AD1363" t="s">
        <v>9928</v>
      </c>
      <c r="AE1363">
        <v>0</v>
      </c>
      <c r="AF1363" t="s">
        <v>9929</v>
      </c>
      <c r="AH1363" t="s">
        <v>4179</v>
      </c>
      <c r="AQ1363">
        <v>0</v>
      </c>
      <c r="AR1363" t="s">
        <v>1007</v>
      </c>
      <c r="AS1363">
        <v>0</v>
      </c>
      <c r="AT1363">
        <v>0</v>
      </c>
      <c r="AU1363" t="s">
        <v>234</v>
      </c>
      <c r="AV1363" t="s">
        <v>9930</v>
      </c>
      <c r="AW1363">
        <v>0</v>
      </c>
      <c r="AZ1363">
        <v>0</v>
      </c>
      <c r="BC1363">
        <v>0</v>
      </c>
      <c r="BO1363">
        <v>0</v>
      </c>
      <c r="BP1363">
        <v>0</v>
      </c>
      <c r="BQ1363">
        <v>0</v>
      </c>
      <c r="BR1363">
        <v>0</v>
      </c>
      <c r="BS1363">
        <v>0</v>
      </c>
      <c r="BT1363">
        <v>0</v>
      </c>
      <c r="BU1363">
        <v>0</v>
      </c>
      <c r="BV1363">
        <v>0</v>
      </c>
      <c r="BW1363">
        <v>0</v>
      </c>
      <c r="BX1363">
        <v>0</v>
      </c>
      <c r="BY1363">
        <v>0</v>
      </c>
      <c r="BZ1363">
        <v>0</v>
      </c>
      <c r="CA1363">
        <v>0</v>
      </c>
      <c r="CB1363">
        <v>0</v>
      </c>
      <c r="CC1363">
        <v>0</v>
      </c>
      <c r="CD1363">
        <v>0</v>
      </c>
      <c r="CE1363">
        <v>0</v>
      </c>
      <c r="CF1363">
        <v>0</v>
      </c>
      <c r="CG1363">
        <v>1</v>
      </c>
      <c r="CH1363">
        <v>0</v>
      </c>
      <c r="CI1363">
        <v>0</v>
      </c>
      <c r="CJ1363">
        <v>0</v>
      </c>
      <c r="CK1363">
        <v>0</v>
      </c>
      <c r="CL1363">
        <v>0</v>
      </c>
      <c r="CM1363">
        <v>0</v>
      </c>
      <c r="CN1363">
        <v>0</v>
      </c>
      <c r="CO1363">
        <v>0</v>
      </c>
      <c r="CP1363">
        <v>0</v>
      </c>
      <c r="CQ1363">
        <v>0</v>
      </c>
    </row>
    <row r="1364" spans="1:95" hidden="1">
      <c r="A1364" t="s">
        <v>9931</v>
      </c>
      <c r="B1364" t="s">
        <v>904</v>
      </c>
      <c r="C1364" t="s">
        <v>826</v>
      </c>
      <c r="D1364" t="s">
        <v>1538</v>
      </c>
      <c r="E1364" t="s">
        <v>146</v>
      </c>
      <c r="F1364" t="s">
        <v>9932</v>
      </c>
      <c r="G1364">
        <v>60</v>
      </c>
      <c r="H1364">
        <v>0.83</v>
      </c>
      <c r="I1364">
        <f t="shared" si="21"/>
        <v>49.8</v>
      </c>
      <c r="J1364">
        <v>51.987239099999996</v>
      </c>
      <c r="K1364">
        <v>5.95</v>
      </c>
      <c r="M1364" t="s">
        <v>9933</v>
      </c>
      <c r="N1364" t="s">
        <v>9934</v>
      </c>
      <c r="O1364" t="s">
        <v>9935</v>
      </c>
      <c r="P1364" t="s">
        <v>9936</v>
      </c>
      <c r="R1364" t="s">
        <v>682</v>
      </c>
      <c r="S1364" t="s">
        <v>9740</v>
      </c>
      <c r="T1364" t="s">
        <v>9937</v>
      </c>
      <c r="X1364" t="s">
        <v>1007</v>
      </c>
      <c r="AC1364" t="s">
        <v>124</v>
      </c>
      <c r="AD1364" t="s">
        <v>9938</v>
      </c>
      <c r="AE1364">
        <v>0</v>
      </c>
      <c r="AH1364" t="s">
        <v>9741</v>
      </c>
      <c r="AI1364" t="s">
        <v>9742</v>
      </c>
      <c r="AJ1364" t="s">
        <v>9742</v>
      </c>
      <c r="AQ1364">
        <v>0</v>
      </c>
      <c r="AR1364" t="s">
        <v>1007</v>
      </c>
      <c r="AS1364">
        <v>0</v>
      </c>
      <c r="AT1364">
        <v>0</v>
      </c>
      <c r="AW1364">
        <v>0</v>
      </c>
      <c r="AZ1364">
        <v>0</v>
      </c>
      <c r="BC1364">
        <v>0</v>
      </c>
      <c r="BO1364">
        <v>0</v>
      </c>
      <c r="BP1364">
        <v>0</v>
      </c>
      <c r="BQ1364">
        <v>0</v>
      </c>
      <c r="BR1364">
        <v>0</v>
      </c>
      <c r="BS1364">
        <v>0</v>
      </c>
      <c r="BT1364">
        <v>0</v>
      </c>
      <c r="BU1364">
        <v>1</v>
      </c>
      <c r="BV1364">
        <v>0</v>
      </c>
      <c r="BW1364">
        <v>0</v>
      </c>
      <c r="BX1364">
        <v>0</v>
      </c>
      <c r="BY1364">
        <v>0</v>
      </c>
      <c r="BZ1364">
        <v>0</v>
      </c>
      <c r="CA1364">
        <v>0</v>
      </c>
      <c r="CB1364">
        <v>0</v>
      </c>
      <c r="CC1364">
        <v>1</v>
      </c>
      <c r="CD1364">
        <v>1</v>
      </c>
      <c r="CE1364">
        <v>0</v>
      </c>
      <c r="CF1364">
        <v>0</v>
      </c>
      <c r="CG1364">
        <v>1</v>
      </c>
      <c r="CH1364">
        <v>0</v>
      </c>
      <c r="CI1364">
        <v>0</v>
      </c>
      <c r="CJ1364">
        <v>0</v>
      </c>
      <c r="CK1364">
        <v>0</v>
      </c>
      <c r="CL1364">
        <v>0</v>
      </c>
      <c r="CM1364">
        <v>0</v>
      </c>
      <c r="CN1364">
        <v>0</v>
      </c>
      <c r="CO1364">
        <v>0</v>
      </c>
      <c r="CP1364">
        <v>0</v>
      </c>
      <c r="CQ1364">
        <v>0</v>
      </c>
    </row>
    <row r="1365" spans="1:95" hidden="1">
      <c r="A1365" t="s">
        <v>9939</v>
      </c>
      <c r="B1365" t="s">
        <v>904</v>
      </c>
      <c r="C1365" t="s">
        <v>826</v>
      </c>
      <c r="D1365" t="s">
        <v>1538</v>
      </c>
      <c r="E1365" t="s">
        <v>146</v>
      </c>
      <c r="F1365" t="s">
        <v>9737</v>
      </c>
      <c r="G1365">
        <v>60</v>
      </c>
      <c r="H1365">
        <v>2.65</v>
      </c>
      <c r="I1365">
        <f t="shared" si="21"/>
        <v>159</v>
      </c>
      <c r="J1365">
        <v>52.5399186</v>
      </c>
      <c r="K1365">
        <v>5.56</v>
      </c>
      <c r="M1365" t="s">
        <v>9940</v>
      </c>
      <c r="N1365" t="s">
        <v>9941</v>
      </c>
      <c r="O1365" t="s">
        <v>9942</v>
      </c>
      <c r="P1365" t="s">
        <v>9943</v>
      </c>
      <c r="R1365" t="s">
        <v>682</v>
      </c>
      <c r="S1365" t="s">
        <v>9740</v>
      </c>
      <c r="T1365" t="s">
        <v>9937</v>
      </c>
      <c r="X1365" t="s">
        <v>1007</v>
      </c>
      <c r="AC1365" t="s">
        <v>124</v>
      </c>
      <c r="AD1365" t="s">
        <v>9938</v>
      </c>
      <c r="AE1365">
        <v>0</v>
      </c>
      <c r="AH1365" t="s">
        <v>9741</v>
      </c>
      <c r="AI1365" t="s">
        <v>9742</v>
      </c>
      <c r="AJ1365" t="s">
        <v>9742</v>
      </c>
      <c r="AQ1365">
        <v>0</v>
      </c>
      <c r="AR1365" t="s">
        <v>1007</v>
      </c>
      <c r="AS1365">
        <v>0</v>
      </c>
      <c r="AT1365">
        <v>0</v>
      </c>
      <c r="AW1365">
        <v>0</v>
      </c>
      <c r="AZ1365">
        <v>0</v>
      </c>
      <c r="BC1365">
        <v>0</v>
      </c>
      <c r="BO1365">
        <v>0</v>
      </c>
      <c r="BP1365">
        <v>0</v>
      </c>
      <c r="BQ1365">
        <v>0</v>
      </c>
      <c r="BR1365">
        <v>0</v>
      </c>
      <c r="BS1365">
        <v>0</v>
      </c>
      <c r="BT1365">
        <v>0</v>
      </c>
      <c r="BU1365">
        <v>1</v>
      </c>
      <c r="BV1365">
        <v>0</v>
      </c>
      <c r="BW1365">
        <v>0</v>
      </c>
      <c r="BX1365">
        <v>0</v>
      </c>
      <c r="BY1365">
        <v>0</v>
      </c>
      <c r="BZ1365">
        <v>0</v>
      </c>
      <c r="CA1365">
        <v>0</v>
      </c>
      <c r="CB1365">
        <v>0</v>
      </c>
      <c r="CC1365">
        <v>1</v>
      </c>
      <c r="CD1365">
        <v>1</v>
      </c>
      <c r="CE1365">
        <v>0</v>
      </c>
      <c r="CF1365">
        <v>0</v>
      </c>
      <c r="CG1365">
        <v>1</v>
      </c>
      <c r="CH1365">
        <v>0</v>
      </c>
      <c r="CI1365">
        <v>0</v>
      </c>
      <c r="CJ1365">
        <v>0</v>
      </c>
      <c r="CK1365">
        <v>0</v>
      </c>
      <c r="CL1365">
        <v>0</v>
      </c>
      <c r="CM1365">
        <v>0</v>
      </c>
      <c r="CN1365">
        <v>0</v>
      </c>
      <c r="CO1365">
        <v>0</v>
      </c>
      <c r="CP1365">
        <v>0</v>
      </c>
      <c r="CQ1365">
        <v>0</v>
      </c>
    </row>
    <row r="1366" spans="1:95" hidden="1">
      <c r="A1366" t="s">
        <v>9944</v>
      </c>
      <c r="B1366" t="s">
        <v>904</v>
      </c>
      <c r="C1366" t="s">
        <v>826</v>
      </c>
      <c r="D1366" t="s">
        <v>1538</v>
      </c>
      <c r="E1366" t="s">
        <v>146</v>
      </c>
      <c r="F1366" t="s">
        <v>9945</v>
      </c>
      <c r="G1366">
        <v>60</v>
      </c>
      <c r="H1366">
        <v>0.83</v>
      </c>
      <c r="I1366">
        <f t="shared" si="21"/>
        <v>49.8</v>
      </c>
      <c r="J1366">
        <v>52.070497799999998</v>
      </c>
      <c r="K1366">
        <v>4.3</v>
      </c>
      <c r="M1366" t="s">
        <v>9940</v>
      </c>
      <c r="O1366" t="s">
        <v>9946</v>
      </c>
      <c r="P1366" t="s">
        <v>9947</v>
      </c>
      <c r="R1366" t="s">
        <v>682</v>
      </c>
      <c r="S1366" t="s">
        <v>9740</v>
      </c>
      <c r="T1366" t="s">
        <v>9937</v>
      </c>
      <c r="X1366" t="s">
        <v>1007</v>
      </c>
      <c r="AC1366" t="s">
        <v>124</v>
      </c>
      <c r="AD1366" t="s">
        <v>9938</v>
      </c>
      <c r="AE1366">
        <v>0</v>
      </c>
      <c r="AH1366" t="s">
        <v>9741</v>
      </c>
      <c r="AI1366" t="s">
        <v>9742</v>
      </c>
      <c r="AJ1366" t="s">
        <v>9742</v>
      </c>
      <c r="AQ1366">
        <v>0</v>
      </c>
      <c r="AR1366" t="s">
        <v>1007</v>
      </c>
      <c r="AS1366">
        <v>0</v>
      </c>
      <c r="AT1366">
        <v>0</v>
      </c>
      <c r="AW1366">
        <v>0</v>
      </c>
      <c r="AZ1366">
        <v>0</v>
      </c>
      <c r="BC1366">
        <v>0</v>
      </c>
      <c r="BO1366">
        <v>0</v>
      </c>
      <c r="BP1366">
        <v>0</v>
      </c>
      <c r="BQ1366">
        <v>0</v>
      </c>
      <c r="BR1366">
        <v>0</v>
      </c>
      <c r="BS1366">
        <v>0</v>
      </c>
      <c r="BT1366">
        <v>0</v>
      </c>
      <c r="BU1366">
        <v>1</v>
      </c>
      <c r="BV1366">
        <v>0</v>
      </c>
      <c r="BW1366">
        <v>0</v>
      </c>
      <c r="BX1366">
        <v>0</v>
      </c>
      <c r="BY1366">
        <v>0</v>
      </c>
      <c r="BZ1366">
        <v>0</v>
      </c>
      <c r="CA1366">
        <v>0</v>
      </c>
      <c r="CB1366">
        <v>0</v>
      </c>
      <c r="CC1366">
        <v>1</v>
      </c>
      <c r="CD1366">
        <v>1</v>
      </c>
      <c r="CE1366">
        <v>0</v>
      </c>
      <c r="CF1366">
        <v>0</v>
      </c>
      <c r="CG1366">
        <v>1</v>
      </c>
      <c r="CH1366">
        <v>0</v>
      </c>
      <c r="CI1366">
        <v>0</v>
      </c>
      <c r="CJ1366">
        <v>0</v>
      </c>
      <c r="CK1366">
        <v>0</v>
      </c>
      <c r="CL1366">
        <v>0</v>
      </c>
      <c r="CM1366">
        <v>0</v>
      </c>
      <c r="CN1366">
        <v>0</v>
      </c>
      <c r="CO1366">
        <v>0</v>
      </c>
      <c r="CP1366">
        <v>0</v>
      </c>
      <c r="CQ1366">
        <v>0</v>
      </c>
    </row>
    <row r="1367" spans="1:95" hidden="1">
      <c r="A1367" t="s">
        <v>9948</v>
      </c>
      <c r="B1367" t="s">
        <v>904</v>
      </c>
      <c r="C1367" t="s">
        <v>1331</v>
      </c>
      <c r="D1367" t="s">
        <v>1331</v>
      </c>
      <c r="E1367" t="s">
        <v>146</v>
      </c>
      <c r="F1367" t="s">
        <v>9949</v>
      </c>
      <c r="G1367">
        <v>28</v>
      </c>
      <c r="H1367">
        <v>0.8</v>
      </c>
      <c r="I1367">
        <f t="shared" si="21"/>
        <v>22.400000000000002</v>
      </c>
      <c r="J1367">
        <v>32.876920699999999</v>
      </c>
      <c r="K1367">
        <v>-117.24</v>
      </c>
      <c r="M1367" t="s">
        <v>9950</v>
      </c>
      <c r="N1367" t="s">
        <v>8315</v>
      </c>
      <c r="O1367" t="s">
        <v>329</v>
      </c>
      <c r="P1367" t="s">
        <v>214</v>
      </c>
      <c r="Q1367">
        <v>92093</v>
      </c>
      <c r="R1367" t="s">
        <v>107</v>
      </c>
      <c r="S1367" t="s">
        <v>9951</v>
      </c>
      <c r="U1367" t="s">
        <v>2646</v>
      </c>
      <c r="X1367" t="s">
        <v>218</v>
      </c>
      <c r="Y1367" t="s">
        <v>8317</v>
      </c>
      <c r="Z1367" t="s">
        <v>111</v>
      </c>
      <c r="AA1367" t="s">
        <v>518</v>
      </c>
      <c r="AB1367" t="s">
        <v>9952</v>
      </c>
      <c r="AC1367" t="s">
        <v>95</v>
      </c>
      <c r="AD1367" t="s">
        <v>1655</v>
      </c>
      <c r="AE1367">
        <v>0</v>
      </c>
      <c r="AH1367" t="s">
        <v>1655</v>
      </c>
      <c r="AM1367" t="s">
        <v>9953</v>
      </c>
      <c r="AQ1367">
        <v>2</v>
      </c>
      <c r="AS1367">
        <v>1390000</v>
      </c>
      <c r="AT1367">
        <v>0</v>
      </c>
      <c r="AU1367" t="s">
        <v>492</v>
      </c>
      <c r="AV1367" t="s">
        <v>323</v>
      </c>
      <c r="AW1367">
        <v>0</v>
      </c>
      <c r="AZ1367">
        <v>0</v>
      </c>
      <c r="BC1367">
        <v>0</v>
      </c>
      <c r="BD1367" t="s">
        <v>8320</v>
      </c>
      <c r="BE1367" t="s">
        <v>8321</v>
      </c>
      <c r="BO1367">
        <v>0</v>
      </c>
      <c r="BP1367">
        <v>0</v>
      </c>
      <c r="BQ1367">
        <v>0</v>
      </c>
      <c r="BR1367">
        <v>0</v>
      </c>
      <c r="BS1367">
        <v>0</v>
      </c>
      <c r="BT1367">
        <v>0</v>
      </c>
      <c r="BU1367">
        <v>0</v>
      </c>
      <c r="BV1367">
        <v>0</v>
      </c>
      <c r="BW1367">
        <v>0</v>
      </c>
      <c r="BX1367">
        <v>0</v>
      </c>
      <c r="BY1367">
        <v>1</v>
      </c>
      <c r="BZ1367">
        <v>0</v>
      </c>
      <c r="CA1367">
        <v>0</v>
      </c>
      <c r="CB1367">
        <v>0</v>
      </c>
      <c r="CC1367">
        <v>0</v>
      </c>
      <c r="CD1367">
        <v>0</v>
      </c>
      <c r="CE1367">
        <v>0</v>
      </c>
      <c r="CF1367">
        <v>1</v>
      </c>
      <c r="CG1367">
        <v>1</v>
      </c>
      <c r="CH1367">
        <v>0</v>
      </c>
      <c r="CI1367">
        <v>0</v>
      </c>
      <c r="CJ1367">
        <v>0</v>
      </c>
      <c r="CK1367">
        <v>0</v>
      </c>
      <c r="CL1367">
        <v>0</v>
      </c>
      <c r="CM1367">
        <v>0</v>
      </c>
      <c r="CN1367">
        <v>0</v>
      </c>
      <c r="CO1367">
        <v>0</v>
      </c>
      <c r="CP1367">
        <v>0</v>
      </c>
      <c r="CQ1367">
        <v>1</v>
      </c>
    </row>
    <row r="1368" spans="1:95" hidden="1">
      <c r="A1368" t="s">
        <v>9954</v>
      </c>
      <c r="B1368" t="s">
        <v>985</v>
      </c>
      <c r="C1368" t="s">
        <v>2176</v>
      </c>
      <c r="D1368" t="s">
        <v>2176</v>
      </c>
      <c r="E1368" t="s">
        <v>146</v>
      </c>
      <c r="F1368" t="s">
        <v>7070</v>
      </c>
      <c r="G1368">
        <v>259000</v>
      </c>
      <c r="H1368">
        <v>0</v>
      </c>
      <c r="I1368">
        <f t="shared" si="21"/>
        <v>0</v>
      </c>
      <c r="J1368">
        <v>41.218618999999997</v>
      </c>
      <c r="K1368">
        <v>-7.42</v>
      </c>
      <c r="M1368" t="s">
        <v>672</v>
      </c>
      <c r="O1368" t="s">
        <v>9955</v>
      </c>
      <c r="P1368" t="s">
        <v>626</v>
      </c>
      <c r="R1368" t="s">
        <v>626</v>
      </c>
      <c r="S1368" t="s">
        <v>9956</v>
      </c>
      <c r="U1368" t="s">
        <v>1220</v>
      </c>
      <c r="V1368" t="s">
        <v>619</v>
      </c>
      <c r="X1368" t="s">
        <v>1007</v>
      </c>
      <c r="Y1368" t="s">
        <v>2317</v>
      </c>
      <c r="Z1368" t="s">
        <v>92</v>
      </c>
      <c r="AC1368" t="s">
        <v>112</v>
      </c>
      <c r="AD1368" t="s">
        <v>2317</v>
      </c>
      <c r="AE1368">
        <v>0</v>
      </c>
      <c r="AQ1368">
        <v>0</v>
      </c>
      <c r="AR1368" t="s">
        <v>1007</v>
      </c>
      <c r="AS1368">
        <v>506900000</v>
      </c>
      <c r="AT1368">
        <v>0</v>
      </c>
      <c r="AW1368">
        <v>0</v>
      </c>
      <c r="AZ1368">
        <v>0</v>
      </c>
      <c r="BC1368">
        <v>0</v>
      </c>
      <c r="BO1368">
        <v>0</v>
      </c>
      <c r="BP1368">
        <v>0</v>
      </c>
      <c r="BQ1368">
        <v>0</v>
      </c>
      <c r="BR1368">
        <v>0</v>
      </c>
      <c r="BS1368">
        <v>0</v>
      </c>
      <c r="BT1368">
        <v>0</v>
      </c>
      <c r="BU1368">
        <v>1</v>
      </c>
      <c r="BV1368">
        <v>1</v>
      </c>
      <c r="BW1368">
        <v>0</v>
      </c>
      <c r="BX1368">
        <v>0</v>
      </c>
      <c r="BY1368">
        <v>0</v>
      </c>
      <c r="BZ1368">
        <v>0</v>
      </c>
      <c r="CA1368">
        <v>0</v>
      </c>
      <c r="CB1368">
        <v>0</v>
      </c>
      <c r="CC1368">
        <v>0</v>
      </c>
      <c r="CD1368">
        <v>0</v>
      </c>
      <c r="CE1368">
        <v>0</v>
      </c>
      <c r="CF1368">
        <v>0</v>
      </c>
      <c r="CG1368">
        <v>0</v>
      </c>
      <c r="CH1368">
        <v>0</v>
      </c>
      <c r="CI1368">
        <v>0</v>
      </c>
      <c r="CJ1368">
        <v>0</v>
      </c>
      <c r="CK1368">
        <v>0</v>
      </c>
      <c r="CL1368">
        <v>0</v>
      </c>
      <c r="CM1368">
        <v>0</v>
      </c>
      <c r="CN1368">
        <v>0</v>
      </c>
      <c r="CO1368">
        <v>0</v>
      </c>
      <c r="CP1368">
        <v>0</v>
      </c>
      <c r="CQ1368">
        <v>0</v>
      </c>
    </row>
    <row r="1369" spans="1:95" hidden="1">
      <c r="A1369" t="s">
        <v>9957</v>
      </c>
      <c r="B1369" t="s">
        <v>985</v>
      </c>
      <c r="C1369" t="s">
        <v>2176</v>
      </c>
      <c r="D1369" t="s">
        <v>2176</v>
      </c>
      <c r="E1369" t="s">
        <v>146</v>
      </c>
      <c r="F1369" t="s">
        <v>7070</v>
      </c>
      <c r="G1369">
        <v>211000</v>
      </c>
      <c r="H1369">
        <v>0</v>
      </c>
      <c r="I1369">
        <f t="shared" si="21"/>
        <v>0</v>
      </c>
      <c r="J1369">
        <v>41.689967000000003</v>
      </c>
      <c r="K1369">
        <v>-8.09</v>
      </c>
      <c r="M1369" t="s">
        <v>2143</v>
      </c>
      <c r="O1369" t="s">
        <v>9958</v>
      </c>
      <c r="P1369" t="s">
        <v>626</v>
      </c>
      <c r="R1369" t="s">
        <v>626</v>
      </c>
      <c r="S1369" t="s">
        <v>9959</v>
      </c>
      <c r="U1369" t="s">
        <v>2646</v>
      </c>
      <c r="X1369" t="s">
        <v>1007</v>
      </c>
      <c r="Y1369" t="s">
        <v>2317</v>
      </c>
      <c r="Z1369" t="s">
        <v>92</v>
      </c>
      <c r="AC1369" t="s">
        <v>112</v>
      </c>
      <c r="AD1369" t="s">
        <v>2317</v>
      </c>
      <c r="AE1369">
        <v>0</v>
      </c>
      <c r="AQ1369">
        <v>0</v>
      </c>
      <c r="AR1369" t="s">
        <v>1007</v>
      </c>
      <c r="AS1369">
        <v>267150000</v>
      </c>
      <c r="AT1369">
        <v>0</v>
      </c>
      <c r="AW1369">
        <v>0</v>
      </c>
      <c r="AZ1369">
        <v>0</v>
      </c>
      <c r="BC1369">
        <v>0</v>
      </c>
      <c r="BO1369">
        <v>0</v>
      </c>
      <c r="BP1369">
        <v>0</v>
      </c>
      <c r="BQ1369">
        <v>0</v>
      </c>
      <c r="BR1369">
        <v>0</v>
      </c>
      <c r="BS1369">
        <v>0</v>
      </c>
      <c r="BT1369">
        <v>0</v>
      </c>
      <c r="BU1369">
        <v>1</v>
      </c>
      <c r="BV1369">
        <v>1</v>
      </c>
      <c r="BW1369">
        <v>0</v>
      </c>
      <c r="BX1369">
        <v>0</v>
      </c>
      <c r="BY1369">
        <v>0</v>
      </c>
      <c r="BZ1369">
        <v>0</v>
      </c>
      <c r="CA1369">
        <v>0</v>
      </c>
      <c r="CB1369">
        <v>0</v>
      </c>
      <c r="CC1369">
        <v>0</v>
      </c>
      <c r="CD1369">
        <v>0</v>
      </c>
      <c r="CE1369">
        <v>0</v>
      </c>
      <c r="CF1369">
        <v>0</v>
      </c>
      <c r="CG1369">
        <v>0</v>
      </c>
      <c r="CH1369">
        <v>0</v>
      </c>
      <c r="CI1369">
        <v>0</v>
      </c>
      <c r="CJ1369">
        <v>0</v>
      </c>
      <c r="CK1369">
        <v>0</v>
      </c>
      <c r="CL1369">
        <v>0</v>
      </c>
      <c r="CM1369">
        <v>0</v>
      </c>
      <c r="CN1369">
        <v>0</v>
      </c>
      <c r="CO1369">
        <v>0</v>
      </c>
      <c r="CP1369">
        <v>0</v>
      </c>
      <c r="CQ1369">
        <v>0</v>
      </c>
    </row>
    <row r="1370" spans="1:95" hidden="1">
      <c r="A1370" t="s">
        <v>9960</v>
      </c>
      <c r="B1370" t="s">
        <v>985</v>
      </c>
      <c r="C1370" t="s">
        <v>2176</v>
      </c>
      <c r="D1370" t="s">
        <v>2176</v>
      </c>
      <c r="E1370" t="s">
        <v>146</v>
      </c>
      <c r="F1370" t="s">
        <v>7070</v>
      </c>
      <c r="G1370">
        <v>191600</v>
      </c>
      <c r="H1370">
        <v>0</v>
      </c>
      <c r="I1370">
        <f t="shared" si="21"/>
        <v>0</v>
      </c>
      <c r="J1370">
        <v>41.693192000000003</v>
      </c>
      <c r="K1370">
        <v>-8.0299999999999994</v>
      </c>
      <c r="M1370" t="s">
        <v>2143</v>
      </c>
      <c r="O1370" t="s">
        <v>9961</v>
      </c>
      <c r="P1370" t="s">
        <v>626</v>
      </c>
      <c r="R1370" t="s">
        <v>626</v>
      </c>
      <c r="S1370" t="s">
        <v>9962</v>
      </c>
      <c r="U1370" t="s">
        <v>628</v>
      </c>
      <c r="X1370" t="s">
        <v>1007</v>
      </c>
      <c r="Y1370" t="s">
        <v>2317</v>
      </c>
      <c r="Z1370" t="s">
        <v>92</v>
      </c>
      <c r="AC1370" t="s">
        <v>112</v>
      </c>
      <c r="AD1370" t="s">
        <v>2317</v>
      </c>
      <c r="AE1370">
        <v>0</v>
      </c>
      <c r="AQ1370">
        <v>0</v>
      </c>
      <c r="AR1370" t="s">
        <v>1007</v>
      </c>
      <c r="AS1370">
        <v>0</v>
      </c>
      <c r="AT1370">
        <v>0</v>
      </c>
      <c r="AW1370">
        <v>0</v>
      </c>
      <c r="AZ1370">
        <v>0</v>
      </c>
      <c r="BC1370">
        <v>0</v>
      </c>
      <c r="BO1370">
        <v>0</v>
      </c>
      <c r="BP1370">
        <v>0</v>
      </c>
      <c r="BQ1370">
        <v>0</v>
      </c>
      <c r="BR1370">
        <v>0</v>
      </c>
      <c r="BS1370">
        <v>0</v>
      </c>
      <c r="BT1370">
        <v>0</v>
      </c>
      <c r="BU1370">
        <v>1</v>
      </c>
      <c r="BV1370">
        <v>1</v>
      </c>
      <c r="BW1370">
        <v>0</v>
      </c>
      <c r="BX1370">
        <v>0</v>
      </c>
      <c r="BY1370">
        <v>0</v>
      </c>
      <c r="BZ1370">
        <v>0</v>
      </c>
      <c r="CA1370">
        <v>0</v>
      </c>
      <c r="CB1370">
        <v>0</v>
      </c>
      <c r="CC1370">
        <v>0</v>
      </c>
      <c r="CD1370">
        <v>0</v>
      </c>
      <c r="CE1370">
        <v>0</v>
      </c>
      <c r="CF1370">
        <v>0</v>
      </c>
      <c r="CG1370">
        <v>0</v>
      </c>
      <c r="CH1370">
        <v>0</v>
      </c>
      <c r="CI1370">
        <v>0</v>
      </c>
      <c r="CJ1370">
        <v>0</v>
      </c>
      <c r="CK1370">
        <v>0</v>
      </c>
      <c r="CL1370">
        <v>0</v>
      </c>
      <c r="CM1370">
        <v>0</v>
      </c>
      <c r="CN1370">
        <v>0</v>
      </c>
      <c r="CO1370">
        <v>0</v>
      </c>
      <c r="CP1370">
        <v>0</v>
      </c>
      <c r="CQ1370">
        <v>0</v>
      </c>
    </row>
    <row r="1371" spans="1:95" hidden="1">
      <c r="A1371" t="s">
        <v>9963</v>
      </c>
      <c r="B1371" t="s">
        <v>985</v>
      </c>
      <c r="C1371" t="s">
        <v>2176</v>
      </c>
      <c r="D1371" t="s">
        <v>2176</v>
      </c>
      <c r="E1371" t="s">
        <v>146</v>
      </c>
      <c r="F1371" t="s">
        <v>7070</v>
      </c>
      <c r="G1371">
        <v>125000</v>
      </c>
      <c r="H1371">
        <v>1103.2</v>
      </c>
      <c r="I1371">
        <f t="shared" si="21"/>
        <v>137900000</v>
      </c>
      <c r="J1371">
        <v>41.763285000000003</v>
      </c>
      <c r="K1371">
        <v>-8.2100000000000009</v>
      </c>
      <c r="M1371" t="s">
        <v>2143</v>
      </c>
      <c r="O1371" t="s">
        <v>9964</v>
      </c>
      <c r="P1371" t="s">
        <v>626</v>
      </c>
      <c r="R1371" t="s">
        <v>626</v>
      </c>
      <c r="S1371" t="s">
        <v>9965</v>
      </c>
      <c r="U1371" t="s">
        <v>2225</v>
      </c>
      <c r="X1371" t="s">
        <v>1007</v>
      </c>
      <c r="Y1371" t="s">
        <v>2317</v>
      </c>
      <c r="Z1371" t="s">
        <v>92</v>
      </c>
      <c r="AC1371" t="s">
        <v>112</v>
      </c>
      <c r="AD1371" t="s">
        <v>2317</v>
      </c>
      <c r="AE1371">
        <v>0</v>
      </c>
      <c r="AQ1371">
        <v>0</v>
      </c>
      <c r="AR1371" t="s">
        <v>1007</v>
      </c>
      <c r="AS1371">
        <v>0</v>
      </c>
      <c r="AT1371">
        <v>0</v>
      </c>
      <c r="AW1371">
        <v>0</v>
      </c>
      <c r="AZ1371">
        <v>0</v>
      </c>
      <c r="BC1371">
        <v>0</v>
      </c>
      <c r="BO1371">
        <v>0</v>
      </c>
      <c r="BP1371">
        <v>0</v>
      </c>
      <c r="BQ1371">
        <v>0</v>
      </c>
      <c r="BR1371">
        <v>0</v>
      </c>
      <c r="BS1371">
        <v>0</v>
      </c>
      <c r="BT1371">
        <v>0</v>
      </c>
      <c r="BU1371">
        <v>1</v>
      </c>
      <c r="BV1371">
        <v>1</v>
      </c>
      <c r="BW1371">
        <v>0</v>
      </c>
      <c r="BX1371">
        <v>0</v>
      </c>
      <c r="BY1371">
        <v>0</v>
      </c>
      <c r="BZ1371">
        <v>0</v>
      </c>
      <c r="CA1371">
        <v>0</v>
      </c>
      <c r="CB1371">
        <v>0</v>
      </c>
      <c r="CC1371">
        <v>0</v>
      </c>
      <c r="CD1371">
        <v>0</v>
      </c>
      <c r="CE1371">
        <v>0</v>
      </c>
      <c r="CF1371">
        <v>0</v>
      </c>
      <c r="CG1371">
        <v>0</v>
      </c>
      <c r="CH1371">
        <v>0</v>
      </c>
      <c r="CI1371">
        <v>0</v>
      </c>
      <c r="CJ1371">
        <v>0</v>
      </c>
      <c r="CK1371">
        <v>0</v>
      </c>
      <c r="CL1371">
        <v>0</v>
      </c>
      <c r="CM1371">
        <v>0</v>
      </c>
      <c r="CN1371">
        <v>0</v>
      </c>
      <c r="CO1371">
        <v>0</v>
      </c>
      <c r="CP1371">
        <v>0</v>
      </c>
      <c r="CQ1371">
        <v>0</v>
      </c>
    </row>
    <row r="1372" spans="1:95" hidden="1">
      <c r="A1372" t="s">
        <v>9966</v>
      </c>
      <c r="B1372" t="s">
        <v>904</v>
      </c>
      <c r="C1372" t="s">
        <v>826</v>
      </c>
      <c r="D1372" t="s">
        <v>826</v>
      </c>
      <c r="E1372" t="s">
        <v>146</v>
      </c>
      <c r="F1372" t="s">
        <v>9967</v>
      </c>
      <c r="G1372">
        <v>75</v>
      </c>
      <c r="H1372">
        <v>1</v>
      </c>
      <c r="I1372">
        <f t="shared" si="21"/>
        <v>75</v>
      </c>
      <c r="J1372">
        <v>52</v>
      </c>
      <c r="K1372">
        <v>0</v>
      </c>
      <c r="M1372" t="s">
        <v>9968</v>
      </c>
      <c r="N1372" t="s">
        <v>9969</v>
      </c>
      <c r="O1372" t="s">
        <v>9970</v>
      </c>
      <c r="P1372" t="s">
        <v>4971</v>
      </c>
      <c r="Q1372" t="s">
        <v>9971</v>
      </c>
      <c r="R1372" t="s">
        <v>119</v>
      </c>
      <c r="S1372" t="s">
        <v>9972</v>
      </c>
      <c r="U1372" t="s">
        <v>8123</v>
      </c>
      <c r="V1372" t="s">
        <v>3003</v>
      </c>
      <c r="X1372" t="s">
        <v>1007</v>
      </c>
      <c r="AC1372" t="s">
        <v>112</v>
      </c>
      <c r="AD1372" t="s">
        <v>7085</v>
      </c>
      <c r="AE1372">
        <v>0</v>
      </c>
      <c r="AI1372" t="s">
        <v>7086</v>
      </c>
      <c r="AJ1372" t="s">
        <v>7086</v>
      </c>
      <c r="AK1372" t="s">
        <v>7086</v>
      </c>
      <c r="AL1372" t="s">
        <v>7086</v>
      </c>
      <c r="AM1372" t="s">
        <v>7086</v>
      </c>
      <c r="AQ1372">
        <v>0</v>
      </c>
      <c r="AS1372">
        <v>0</v>
      </c>
      <c r="AT1372">
        <v>0</v>
      </c>
      <c r="AW1372">
        <v>0</v>
      </c>
      <c r="AZ1372">
        <v>0</v>
      </c>
      <c r="BC1372">
        <v>0</v>
      </c>
      <c r="BO1372">
        <v>0</v>
      </c>
      <c r="BP1372">
        <v>0</v>
      </c>
      <c r="BQ1372">
        <v>0</v>
      </c>
      <c r="BR1372">
        <v>0</v>
      </c>
      <c r="BS1372">
        <v>0</v>
      </c>
      <c r="BT1372">
        <v>0</v>
      </c>
      <c r="BU1372">
        <v>0</v>
      </c>
      <c r="BV1372">
        <v>0</v>
      </c>
      <c r="BW1372">
        <v>0</v>
      </c>
      <c r="BX1372">
        <v>0</v>
      </c>
      <c r="BY1372">
        <v>0</v>
      </c>
      <c r="BZ1372">
        <v>0</v>
      </c>
      <c r="CA1372">
        <v>0</v>
      </c>
      <c r="CB1372">
        <v>0</v>
      </c>
      <c r="CC1372">
        <v>0</v>
      </c>
      <c r="CD1372">
        <v>0</v>
      </c>
      <c r="CE1372">
        <v>0</v>
      </c>
      <c r="CF1372">
        <v>0</v>
      </c>
      <c r="CG1372">
        <v>1</v>
      </c>
      <c r="CH1372">
        <v>1</v>
      </c>
      <c r="CI1372">
        <v>0</v>
      </c>
      <c r="CJ1372">
        <v>0</v>
      </c>
      <c r="CK1372">
        <v>0</v>
      </c>
      <c r="CL1372">
        <v>0</v>
      </c>
      <c r="CM1372">
        <v>0</v>
      </c>
      <c r="CN1372">
        <v>0</v>
      </c>
      <c r="CO1372">
        <v>0</v>
      </c>
      <c r="CP1372">
        <v>0</v>
      </c>
      <c r="CQ1372">
        <v>0</v>
      </c>
    </row>
    <row r="1373" spans="1:95" hidden="1">
      <c r="A1373" t="s">
        <v>9973</v>
      </c>
      <c r="B1373" t="s">
        <v>904</v>
      </c>
      <c r="C1373" t="s">
        <v>1313</v>
      </c>
      <c r="D1373" t="s">
        <v>1112</v>
      </c>
      <c r="E1373" t="s">
        <v>146</v>
      </c>
      <c r="F1373" t="s">
        <v>9974</v>
      </c>
      <c r="G1373">
        <v>10</v>
      </c>
      <c r="H1373">
        <v>8</v>
      </c>
      <c r="I1373">
        <f t="shared" si="21"/>
        <v>80</v>
      </c>
      <c r="J1373">
        <v>52</v>
      </c>
      <c r="K1373">
        <v>0</v>
      </c>
      <c r="M1373" t="s">
        <v>9975</v>
      </c>
      <c r="N1373" t="s">
        <v>9976</v>
      </c>
      <c r="O1373" t="s">
        <v>9977</v>
      </c>
      <c r="P1373" t="s">
        <v>9936</v>
      </c>
      <c r="Q1373" t="s">
        <v>9978</v>
      </c>
      <c r="R1373" t="s">
        <v>682</v>
      </c>
      <c r="S1373" t="s">
        <v>9979</v>
      </c>
      <c r="U1373" t="s">
        <v>4607</v>
      </c>
      <c r="V1373" t="s">
        <v>7495</v>
      </c>
      <c r="X1373" t="s">
        <v>1007</v>
      </c>
      <c r="Y1373" t="s">
        <v>9980</v>
      </c>
      <c r="Z1373" t="s">
        <v>123</v>
      </c>
      <c r="AA1373" t="s">
        <v>164</v>
      </c>
      <c r="AB1373" t="s">
        <v>6828</v>
      </c>
      <c r="AC1373" t="s">
        <v>124</v>
      </c>
      <c r="AD1373" t="s">
        <v>9981</v>
      </c>
      <c r="AE1373">
        <v>0</v>
      </c>
      <c r="AH1373" t="s">
        <v>5621</v>
      </c>
      <c r="AI1373" t="s">
        <v>5621</v>
      </c>
      <c r="AJ1373" t="s">
        <v>9982</v>
      </c>
      <c r="AK1373" t="s">
        <v>9982</v>
      </c>
      <c r="AL1373" t="s">
        <v>9983</v>
      </c>
      <c r="AQ1373">
        <v>5</v>
      </c>
      <c r="AR1373" t="s">
        <v>9984</v>
      </c>
      <c r="AS1373">
        <v>0</v>
      </c>
      <c r="AT1373">
        <v>0</v>
      </c>
      <c r="AU1373" t="s">
        <v>187</v>
      </c>
      <c r="AW1373">
        <v>0</v>
      </c>
      <c r="AX1373" t="s">
        <v>234</v>
      </c>
      <c r="AZ1373">
        <v>0</v>
      </c>
      <c r="BC1373">
        <v>0</v>
      </c>
      <c r="BD1373" t="s">
        <v>9985</v>
      </c>
      <c r="BE1373" t="s">
        <v>9986</v>
      </c>
      <c r="BF1373" t="s">
        <v>9987</v>
      </c>
      <c r="BO1373">
        <v>0</v>
      </c>
      <c r="BP1373">
        <v>0</v>
      </c>
      <c r="BQ1373">
        <v>0</v>
      </c>
      <c r="BR1373">
        <v>0</v>
      </c>
      <c r="BS1373">
        <v>0</v>
      </c>
      <c r="BT1373">
        <v>1</v>
      </c>
      <c r="BU1373">
        <v>0</v>
      </c>
      <c r="BV1373">
        <v>0</v>
      </c>
      <c r="BW1373">
        <v>0</v>
      </c>
      <c r="BX1373">
        <v>0</v>
      </c>
      <c r="BY1373">
        <v>0</v>
      </c>
      <c r="BZ1373">
        <v>0</v>
      </c>
      <c r="CA1373">
        <v>0</v>
      </c>
      <c r="CB1373">
        <v>0</v>
      </c>
      <c r="CC1373">
        <v>0</v>
      </c>
      <c r="CD1373">
        <v>1</v>
      </c>
      <c r="CE1373">
        <v>1</v>
      </c>
      <c r="CF1373">
        <v>0</v>
      </c>
      <c r="CG1373">
        <v>0</v>
      </c>
      <c r="CH1373">
        <v>0</v>
      </c>
      <c r="CI1373">
        <v>0</v>
      </c>
      <c r="CJ1373">
        <v>0</v>
      </c>
      <c r="CK1373">
        <v>0</v>
      </c>
      <c r="CL1373">
        <v>0</v>
      </c>
      <c r="CM1373">
        <v>0</v>
      </c>
      <c r="CN1373">
        <v>0</v>
      </c>
      <c r="CO1373">
        <v>0</v>
      </c>
      <c r="CP1373">
        <v>0</v>
      </c>
      <c r="CQ1373">
        <v>0</v>
      </c>
    </row>
    <row r="1374" spans="1:95" hidden="1">
      <c r="A1374" t="s">
        <v>9988</v>
      </c>
      <c r="B1374" t="s">
        <v>904</v>
      </c>
      <c r="C1374" t="s">
        <v>826</v>
      </c>
      <c r="D1374" t="s">
        <v>826</v>
      </c>
      <c r="E1374" t="s">
        <v>146</v>
      </c>
      <c r="F1374" t="s">
        <v>9989</v>
      </c>
      <c r="G1374">
        <v>250</v>
      </c>
      <c r="H1374">
        <v>0.33</v>
      </c>
      <c r="I1374">
        <f t="shared" si="21"/>
        <v>82.5</v>
      </c>
      <c r="J1374">
        <v>49</v>
      </c>
      <c r="K1374">
        <v>0</v>
      </c>
      <c r="M1374" t="s">
        <v>9990</v>
      </c>
      <c r="N1374" t="s">
        <v>9991</v>
      </c>
      <c r="O1374" t="s">
        <v>1138</v>
      </c>
      <c r="P1374" t="s">
        <v>9992</v>
      </c>
      <c r="Q1374">
        <v>76131</v>
      </c>
      <c r="R1374" t="s">
        <v>303</v>
      </c>
      <c r="S1374" t="s">
        <v>9993</v>
      </c>
      <c r="T1374" t="s">
        <v>1166</v>
      </c>
      <c r="X1374" t="s">
        <v>1007</v>
      </c>
      <c r="Y1374" t="s">
        <v>1138</v>
      </c>
      <c r="AC1374" t="s">
        <v>95</v>
      </c>
      <c r="AD1374" t="s">
        <v>9994</v>
      </c>
      <c r="AE1374">
        <v>0</v>
      </c>
      <c r="AI1374" t="s">
        <v>9995</v>
      </c>
      <c r="AL1374" t="s">
        <v>9994</v>
      </c>
      <c r="AQ1374">
        <v>5</v>
      </c>
      <c r="AR1374" t="s">
        <v>750</v>
      </c>
      <c r="AS1374">
        <v>0</v>
      </c>
      <c r="AT1374">
        <v>0</v>
      </c>
      <c r="AW1374">
        <v>0</v>
      </c>
      <c r="AZ1374">
        <v>0</v>
      </c>
      <c r="BC1374">
        <v>0</v>
      </c>
      <c r="BD1374" t="s">
        <v>8801</v>
      </c>
      <c r="BO1374">
        <v>1</v>
      </c>
      <c r="BP1374">
        <v>0</v>
      </c>
      <c r="BQ1374">
        <v>1</v>
      </c>
      <c r="BR1374">
        <v>1</v>
      </c>
      <c r="BS1374">
        <v>0</v>
      </c>
      <c r="BT1374">
        <v>0</v>
      </c>
      <c r="BU1374">
        <v>0</v>
      </c>
      <c r="BV1374">
        <v>0</v>
      </c>
      <c r="BW1374">
        <v>0</v>
      </c>
      <c r="BX1374">
        <v>0</v>
      </c>
      <c r="BY1374">
        <v>0</v>
      </c>
      <c r="BZ1374">
        <v>0</v>
      </c>
      <c r="CA1374">
        <v>0</v>
      </c>
      <c r="CB1374">
        <v>0</v>
      </c>
      <c r="CC1374">
        <v>0</v>
      </c>
      <c r="CD1374">
        <v>0</v>
      </c>
      <c r="CE1374">
        <v>1</v>
      </c>
      <c r="CF1374">
        <v>0</v>
      </c>
      <c r="CG1374">
        <v>0</v>
      </c>
      <c r="CH1374">
        <v>1</v>
      </c>
      <c r="CI1374">
        <v>0</v>
      </c>
      <c r="CJ1374">
        <v>0</v>
      </c>
      <c r="CK1374">
        <v>0</v>
      </c>
      <c r="CL1374">
        <v>0</v>
      </c>
      <c r="CM1374">
        <v>0</v>
      </c>
      <c r="CN1374">
        <v>0</v>
      </c>
      <c r="CO1374">
        <v>0</v>
      </c>
      <c r="CP1374">
        <v>0</v>
      </c>
      <c r="CQ1374">
        <v>0</v>
      </c>
    </row>
    <row r="1375" spans="1:95" hidden="1">
      <c r="A1375" t="s">
        <v>9996</v>
      </c>
      <c r="B1375" t="s">
        <v>904</v>
      </c>
      <c r="C1375" t="s">
        <v>826</v>
      </c>
      <c r="D1375" t="s">
        <v>826</v>
      </c>
      <c r="E1375" t="s">
        <v>146</v>
      </c>
      <c r="F1375" t="s">
        <v>9997</v>
      </c>
      <c r="G1375">
        <v>30</v>
      </c>
      <c r="H1375">
        <v>0.83</v>
      </c>
      <c r="I1375">
        <f t="shared" si="21"/>
        <v>24.9</v>
      </c>
      <c r="J1375">
        <v>49</v>
      </c>
      <c r="K1375">
        <v>0</v>
      </c>
      <c r="M1375" t="s">
        <v>9998</v>
      </c>
      <c r="N1375" t="s">
        <v>9991</v>
      </c>
      <c r="O1375" t="s">
        <v>1138</v>
      </c>
      <c r="P1375" t="s">
        <v>9992</v>
      </c>
      <c r="Q1375">
        <v>76131</v>
      </c>
      <c r="R1375" t="s">
        <v>303</v>
      </c>
      <c r="S1375" t="s">
        <v>9993</v>
      </c>
      <c r="T1375" t="s">
        <v>1166</v>
      </c>
      <c r="X1375" t="s">
        <v>1007</v>
      </c>
      <c r="AC1375" t="s">
        <v>95</v>
      </c>
      <c r="AD1375" t="s">
        <v>9994</v>
      </c>
      <c r="AE1375">
        <v>0</v>
      </c>
      <c r="AL1375" t="s">
        <v>9994</v>
      </c>
      <c r="AQ1375">
        <v>5</v>
      </c>
      <c r="AR1375" t="s">
        <v>750</v>
      </c>
      <c r="AS1375">
        <v>0</v>
      </c>
      <c r="AT1375">
        <v>0</v>
      </c>
      <c r="AW1375">
        <v>0</v>
      </c>
      <c r="AZ1375">
        <v>0</v>
      </c>
      <c r="BC1375">
        <v>0</v>
      </c>
      <c r="BD1375" t="s">
        <v>8801</v>
      </c>
      <c r="BO1375">
        <v>0</v>
      </c>
      <c r="BP1375">
        <v>0</v>
      </c>
      <c r="BQ1375">
        <v>1</v>
      </c>
      <c r="BR1375">
        <v>1</v>
      </c>
      <c r="BS1375">
        <v>0</v>
      </c>
      <c r="BT1375">
        <v>0</v>
      </c>
      <c r="BU1375">
        <v>0</v>
      </c>
      <c r="BV1375">
        <v>0</v>
      </c>
      <c r="BW1375">
        <v>0</v>
      </c>
      <c r="BX1375">
        <v>0</v>
      </c>
      <c r="BY1375">
        <v>0</v>
      </c>
      <c r="BZ1375">
        <v>0</v>
      </c>
      <c r="CA1375">
        <v>0</v>
      </c>
      <c r="CB1375">
        <v>0</v>
      </c>
      <c r="CC1375">
        <v>0</v>
      </c>
      <c r="CD1375">
        <v>0</v>
      </c>
      <c r="CE1375">
        <v>1</v>
      </c>
      <c r="CF1375">
        <v>0</v>
      </c>
      <c r="CG1375">
        <v>0</v>
      </c>
      <c r="CH1375">
        <v>1</v>
      </c>
      <c r="CI1375">
        <v>0</v>
      </c>
      <c r="CJ1375">
        <v>0</v>
      </c>
      <c r="CK1375">
        <v>0</v>
      </c>
      <c r="CL1375">
        <v>0</v>
      </c>
      <c r="CM1375">
        <v>0</v>
      </c>
      <c r="CN1375">
        <v>0</v>
      </c>
      <c r="CO1375">
        <v>0</v>
      </c>
      <c r="CP1375">
        <v>0</v>
      </c>
      <c r="CQ1375">
        <v>0</v>
      </c>
    </row>
    <row r="1376" spans="1:95" hidden="1">
      <c r="A1376" t="s">
        <v>9999</v>
      </c>
      <c r="B1376" t="s">
        <v>904</v>
      </c>
      <c r="C1376" t="s">
        <v>1313</v>
      </c>
      <c r="D1376" t="s">
        <v>1112</v>
      </c>
      <c r="E1376" t="s">
        <v>146</v>
      </c>
      <c r="F1376" t="s">
        <v>10000</v>
      </c>
      <c r="G1376">
        <v>90</v>
      </c>
      <c r="H1376">
        <v>4.33</v>
      </c>
      <c r="I1376">
        <f t="shared" si="21"/>
        <v>389.7</v>
      </c>
      <c r="J1376">
        <v>41</v>
      </c>
      <c r="K1376">
        <v>0</v>
      </c>
      <c r="M1376" t="s">
        <v>10001</v>
      </c>
      <c r="N1376" t="s">
        <v>10002</v>
      </c>
      <c r="O1376" t="s">
        <v>817</v>
      </c>
      <c r="P1376" t="s">
        <v>817</v>
      </c>
      <c r="Q1376">
        <v>10004</v>
      </c>
      <c r="R1376" t="s">
        <v>107</v>
      </c>
      <c r="S1376" t="s">
        <v>10003</v>
      </c>
      <c r="T1376" t="s">
        <v>6104</v>
      </c>
      <c r="X1376" t="s">
        <v>819</v>
      </c>
      <c r="Z1376" t="s">
        <v>123</v>
      </c>
      <c r="AC1376" t="s">
        <v>124</v>
      </c>
      <c r="AD1376" t="s">
        <v>10004</v>
      </c>
      <c r="AE1376">
        <v>100</v>
      </c>
      <c r="AH1376" t="s">
        <v>5621</v>
      </c>
      <c r="AI1376" t="s">
        <v>10005</v>
      </c>
      <c r="AK1376" t="s">
        <v>10006</v>
      </c>
      <c r="AQ1376">
        <v>0</v>
      </c>
      <c r="AS1376">
        <v>0</v>
      </c>
      <c r="AT1376">
        <v>0</v>
      </c>
      <c r="AW1376">
        <v>0</v>
      </c>
      <c r="AZ1376">
        <v>0</v>
      </c>
      <c r="BC1376">
        <v>0</v>
      </c>
      <c r="BD1376" t="s">
        <v>6457</v>
      </c>
      <c r="BO1376">
        <v>1</v>
      </c>
      <c r="BP1376">
        <v>0</v>
      </c>
      <c r="BQ1376">
        <v>0</v>
      </c>
      <c r="BR1376">
        <v>0</v>
      </c>
      <c r="BS1376">
        <v>1</v>
      </c>
      <c r="BT1376">
        <v>0</v>
      </c>
      <c r="BU1376">
        <v>1</v>
      </c>
      <c r="BV1376">
        <v>1</v>
      </c>
      <c r="BW1376">
        <v>0</v>
      </c>
      <c r="BX1376">
        <v>0</v>
      </c>
      <c r="BY1376">
        <v>0</v>
      </c>
      <c r="BZ1376">
        <v>1</v>
      </c>
      <c r="CA1376">
        <v>0</v>
      </c>
      <c r="CB1376">
        <v>0</v>
      </c>
      <c r="CC1376">
        <v>0</v>
      </c>
      <c r="CD1376">
        <v>0</v>
      </c>
      <c r="CE1376">
        <v>0</v>
      </c>
      <c r="CF1376">
        <v>0</v>
      </c>
      <c r="CG1376">
        <v>0</v>
      </c>
      <c r="CH1376">
        <v>0</v>
      </c>
      <c r="CI1376">
        <v>0</v>
      </c>
      <c r="CJ1376">
        <v>0</v>
      </c>
      <c r="CK1376">
        <v>0</v>
      </c>
      <c r="CL1376">
        <v>0</v>
      </c>
      <c r="CM1376">
        <v>0</v>
      </c>
      <c r="CN1376">
        <v>0</v>
      </c>
      <c r="CO1376">
        <v>0</v>
      </c>
      <c r="CP1376">
        <v>0</v>
      </c>
      <c r="CQ1376">
        <v>0</v>
      </c>
    </row>
    <row r="1377" spans="1:95" hidden="1">
      <c r="A1377" t="s">
        <v>10007</v>
      </c>
      <c r="B1377" t="s">
        <v>999</v>
      </c>
      <c r="C1377" t="s">
        <v>1000</v>
      </c>
      <c r="D1377" t="s">
        <v>1000</v>
      </c>
      <c r="E1377" t="s">
        <v>146</v>
      </c>
      <c r="F1377" t="s">
        <v>10008</v>
      </c>
      <c r="G1377">
        <v>10</v>
      </c>
      <c r="H1377">
        <v>6</v>
      </c>
      <c r="I1377">
        <f t="shared" si="21"/>
        <v>60</v>
      </c>
      <c r="J1377">
        <v>44</v>
      </c>
      <c r="K1377">
        <v>0</v>
      </c>
      <c r="M1377" t="s">
        <v>3865</v>
      </c>
      <c r="N1377" t="s">
        <v>10009</v>
      </c>
      <c r="O1377" t="s">
        <v>2853</v>
      </c>
      <c r="P1377" t="s">
        <v>1707</v>
      </c>
      <c r="Q1377">
        <v>5701</v>
      </c>
      <c r="R1377" t="s">
        <v>107</v>
      </c>
      <c r="S1377" t="s">
        <v>1005</v>
      </c>
      <c r="T1377" t="s">
        <v>2855</v>
      </c>
      <c r="X1377" t="s">
        <v>394</v>
      </c>
      <c r="Y1377" t="s">
        <v>2856</v>
      </c>
      <c r="AC1377" t="s">
        <v>112</v>
      </c>
      <c r="AD1377" t="s">
        <v>2856</v>
      </c>
      <c r="AE1377">
        <v>100</v>
      </c>
      <c r="AH1377" t="s">
        <v>1010</v>
      </c>
      <c r="AI1377" t="s">
        <v>1329</v>
      </c>
      <c r="AJ1377" t="s">
        <v>1010</v>
      </c>
      <c r="AK1377" t="s">
        <v>1010</v>
      </c>
      <c r="AL1377" t="s">
        <v>2857</v>
      </c>
      <c r="AM1377" t="s">
        <v>1010</v>
      </c>
      <c r="AQ1377">
        <v>20</v>
      </c>
      <c r="AR1377" t="s">
        <v>1007</v>
      </c>
      <c r="AS1377">
        <v>0</v>
      </c>
      <c r="AT1377">
        <v>0</v>
      </c>
      <c r="AU1377" t="s">
        <v>248</v>
      </c>
      <c r="AW1377">
        <v>0</v>
      </c>
      <c r="AZ1377">
        <v>0</v>
      </c>
      <c r="BC1377">
        <v>0</v>
      </c>
      <c r="BO1377">
        <v>0</v>
      </c>
      <c r="BP1377">
        <v>0</v>
      </c>
      <c r="BQ1377">
        <v>0</v>
      </c>
      <c r="BR1377">
        <v>0</v>
      </c>
      <c r="BS1377">
        <v>1</v>
      </c>
      <c r="BT1377">
        <v>0</v>
      </c>
      <c r="BU1377">
        <v>1</v>
      </c>
      <c r="BV1377">
        <v>0</v>
      </c>
      <c r="BW1377">
        <v>0</v>
      </c>
      <c r="BX1377">
        <v>0</v>
      </c>
      <c r="BY1377">
        <v>0</v>
      </c>
      <c r="BZ1377">
        <v>0</v>
      </c>
      <c r="CA1377">
        <v>0</v>
      </c>
      <c r="CB1377">
        <v>0</v>
      </c>
      <c r="CC1377">
        <v>0</v>
      </c>
      <c r="CD1377">
        <v>0</v>
      </c>
      <c r="CE1377">
        <v>0</v>
      </c>
      <c r="CF1377">
        <v>0</v>
      </c>
      <c r="CG1377">
        <v>0</v>
      </c>
      <c r="CH1377">
        <v>0</v>
      </c>
      <c r="CI1377">
        <v>0</v>
      </c>
      <c r="CJ1377">
        <v>0</v>
      </c>
      <c r="CK1377">
        <v>0</v>
      </c>
      <c r="CL1377">
        <v>0</v>
      </c>
      <c r="CM1377">
        <v>0</v>
      </c>
      <c r="CN1377">
        <v>0</v>
      </c>
      <c r="CO1377">
        <v>0</v>
      </c>
      <c r="CP1377">
        <v>0</v>
      </c>
      <c r="CQ1377">
        <v>0</v>
      </c>
    </row>
    <row r="1378" spans="1:95" hidden="1">
      <c r="A1378" t="s">
        <v>10010</v>
      </c>
      <c r="B1378" t="s">
        <v>999</v>
      </c>
      <c r="C1378" t="s">
        <v>1000</v>
      </c>
      <c r="D1378" t="s">
        <v>1000</v>
      </c>
      <c r="E1378" t="s">
        <v>146</v>
      </c>
      <c r="F1378" t="s">
        <v>10011</v>
      </c>
      <c r="G1378">
        <v>10</v>
      </c>
      <c r="H1378">
        <v>6</v>
      </c>
      <c r="I1378">
        <f t="shared" si="21"/>
        <v>60</v>
      </c>
      <c r="J1378">
        <v>42</v>
      </c>
      <c r="K1378">
        <v>0</v>
      </c>
      <c r="M1378" t="s">
        <v>4315</v>
      </c>
      <c r="N1378" t="s">
        <v>10012</v>
      </c>
      <c r="O1378" t="s">
        <v>10013</v>
      </c>
      <c r="P1378" t="s">
        <v>435</v>
      </c>
      <c r="Q1378">
        <v>60174</v>
      </c>
      <c r="R1378" t="s">
        <v>107</v>
      </c>
      <c r="S1378" t="s">
        <v>1005</v>
      </c>
      <c r="U1378" t="s">
        <v>10014</v>
      </c>
      <c r="X1378" t="s">
        <v>1007</v>
      </c>
      <c r="AC1378" t="s">
        <v>112</v>
      </c>
      <c r="AD1378" t="s">
        <v>1009</v>
      </c>
      <c r="AE1378">
        <v>0</v>
      </c>
      <c r="AH1378" t="s">
        <v>1010</v>
      </c>
      <c r="AI1378" t="s">
        <v>1329</v>
      </c>
      <c r="AJ1378" t="s">
        <v>1010</v>
      </c>
      <c r="AK1378" t="s">
        <v>1010</v>
      </c>
      <c r="AL1378" t="s">
        <v>1010</v>
      </c>
      <c r="AM1378" t="s">
        <v>1010</v>
      </c>
      <c r="AQ1378">
        <v>20</v>
      </c>
      <c r="AR1378" t="s">
        <v>1007</v>
      </c>
      <c r="AS1378">
        <v>0</v>
      </c>
      <c r="AT1378">
        <v>0</v>
      </c>
      <c r="AU1378" t="s">
        <v>248</v>
      </c>
      <c r="AW1378">
        <v>0</v>
      </c>
      <c r="AZ1378">
        <v>0</v>
      </c>
      <c r="BC1378">
        <v>0</v>
      </c>
      <c r="BO1378">
        <v>0</v>
      </c>
      <c r="BP1378">
        <v>0</v>
      </c>
      <c r="BQ1378">
        <v>0</v>
      </c>
      <c r="BR1378">
        <v>0</v>
      </c>
      <c r="BS1378">
        <v>1</v>
      </c>
      <c r="BT1378">
        <v>0</v>
      </c>
      <c r="BU1378">
        <v>1</v>
      </c>
      <c r="BV1378">
        <v>1</v>
      </c>
      <c r="BW1378">
        <v>0</v>
      </c>
      <c r="BX1378">
        <v>0</v>
      </c>
      <c r="BY1378">
        <v>0</v>
      </c>
      <c r="BZ1378">
        <v>0</v>
      </c>
      <c r="CA1378">
        <v>0</v>
      </c>
      <c r="CB1378">
        <v>0</v>
      </c>
      <c r="CC1378">
        <v>0</v>
      </c>
      <c r="CD1378">
        <v>0</v>
      </c>
      <c r="CE1378">
        <v>0</v>
      </c>
      <c r="CF1378">
        <v>0</v>
      </c>
      <c r="CG1378">
        <v>0</v>
      </c>
      <c r="CH1378">
        <v>0</v>
      </c>
      <c r="CI1378">
        <v>0</v>
      </c>
      <c r="CJ1378">
        <v>0</v>
      </c>
      <c r="CK1378">
        <v>0</v>
      </c>
      <c r="CL1378">
        <v>0</v>
      </c>
      <c r="CM1378">
        <v>0</v>
      </c>
      <c r="CN1378">
        <v>0</v>
      </c>
      <c r="CO1378">
        <v>0</v>
      </c>
      <c r="CP1378">
        <v>0</v>
      </c>
      <c r="CQ1378">
        <v>0</v>
      </c>
    </row>
    <row r="1379" spans="1:95" hidden="1">
      <c r="A1379" t="s">
        <v>10015</v>
      </c>
      <c r="B1379" t="s">
        <v>999</v>
      </c>
      <c r="C1379" t="s">
        <v>1000</v>
      </c>
      <c r="D1379" t="s">
        <v>1000</v>
      </c>
      <c r="E1379" t="s">
        <v>146</v>
      </c>
      <c r="F1379" t="s">
        <v>10008</v>
      </c>
      <c r="G1379">
        <v>210</v>
      </c>
      <c r="H1379">
        <v>6</v>
      </c>
      <c r="I1379">
        <f t="shared" si="21"/>
        <v>1260</v>
      </c>
      <c r="J1379">
        <v>33.547809999999998</v>
      </c>
      <c r="K1379">
        <v>-117.05</v>
      </c>
      <c r="M1379" t="s">
        <v>4315</v>
      </c>
      <c r="N1379" t="s">
        <v>10016</v>
      </c>
      <c r="O1379" t="s">
        <v>4637</v>
      </c>
      <c r="P1379" t="s">
        <v>214</v>
      </c>
      <c r="Q1379">
        <v>92591</v>
      </c>
      <c r="R1379" t="s">
        <v>107</v>
      </c>
      <c r="S1379" t="s">
        <v>1005</v>
      </c>
      <c r="U1379" t="s">
        <v>10017</v>
      </c>
      <c r="X1379" t="s">
        <v>218</v>
      </c>
      <c r="AC1379" t="s">
        <v>112</v>
      </c>
      <c r="AD1379" t="s">
        <v>1009</v>
      </c>
      <c r="AE1379">
        <v>0</v>
      </c>
      <c r="AH1379" t="s">
        <v>1010</v>
      </c>
      <c r="AI1379" t="s">
        <v>1329</v>
      </c>
      <c r="AJ1379" t="s">
        <v>1010</v>
      </c>
      <c r="AK1379" t="s">
        <v>1010</v>
      </c>
      <c r="AL1379" t="s">
        <v>1010</v>
      </c>
      <c r="AM1379" t="s">
        <v>1010</v>
      </c>
      <c r="AQ1379">
        <v>20</v>
      </c>
      <c r="AR1379" t="s">
        <v>1007</v>
      </c>
      <c r="AS1379">
        <v>0</v>
      </c>
      <c r="AT1379">
        <v>0</v>
      </c>
      <c r="AU1379" t="s">
        <v>248</v>
      </c>
      <c r="AW1379">
        <v>0</v>
      </c>
      <c r="AZ1379">
        <v>0</v>
      </c>
      <c r="BC1379">
        <v>0</v>
      </c>
      <c r="BO1379">
        <v>0</v>
      </c>
      <c r="BP1379">
        <v>0</v>
      </c>
      <c r="BQ1379">
        <v>0</v>
      </c>
      <c r="BR1379">
        <v>0</v>
      </c>
      <c r="BS1379">
        <v>1</v>
      </c>
      <c r="BT1379">
        <v>0</v>
      </c>
      <c r="BU1379">
        <v>1</v>
      </c>
      <c r="BV1379">
        <v>1</v>
      </c>
      <c r="BW1379">
        <v>0</v>
      </c>
      <c r="BX1379">
        <v>0</v>
      </c>
      <c r="BY1379">
        <v>0</v>
      </c>
      <c r="BZ1379">
        <v>0</v>
      </c>
      <c r="CA1379">
        <v>0</v>
      </c>
      <c r="CB1379">
        <v>0</v>
      </c>
      <c r="CC1379">
        <v>0</v>
      </c>
      <c r="CD1379">
        <v>0</v>
      </c>
      <c r="CE1379">
        <v>0</v>
      </c>
      <c r="CF1379">
        <v>0</v>
      </c>
      <c r="CG1379">
        <v>0</v>
      </c>
      <c r="CH1379">
        <v>0</v>
      </c>
      <c r="CI1379">
        <v>0</v>
      </c>
      <c r="CJ1379">
        <v>0</v>
      </c>
      <c r="CK1379">
        <v>0</v>
      </c>
      <c r="CL1379">
        <v>0</v>
      </c>
      <c r="CM1379">
        <v>0</v>
      </c>
      <c r="CN1379">
        <v>0</v>
      </c>
      <c r="CO1379">
        <v>0</v>
      </c>
      <c r="CP1379">
        <v>0</v>
      </c>
      <c r="CQ1379">
        <v>0</v>
      </c>
    </row>
    <row r="1380" spans="1:95" hidden="1">
      <c r="A1380" t="s">
        <v>10018</v>
      </c>
      <c r="B1380" t="s">
        <v>999</v>
      </c>
      <c r="C1380" t="s">
        <v>1000</v>
      </c>
      <c r="D1380" t="s">
        <v>1000</v>
      </c>
      <c r="E1380" t="s">
        <v>146</v>
      </c>
      <c r="F1380" t="s">
        <v>10008</v>
      </c>
      <c r="G1380">
        <v>60</v>
      </c>
      <c r="H1380">
        <v>6</v>
      </c>
      <c r="I1380">
        <f t="shared" si="21"/>
        <v>360</v>
      </c>
      <c r="J1380">
        <v>33.536932</v>
      </c>
      <c r="K1380">
        <v>-117.05</v>
      </c>
      <c r="M1380" t="s">
        <v>4315</v>
      </c>
      <c r="N1380" t="s">
        <v>10019</v>
      </c>
      <c r="O1380" t="s">
        <v>4637</v>
      </c>
      <c r="P1380" t="s">
        <v>214</v>
      </c>
      <c r="Q1380">
        <v>92592</v>
      </c>
      <c r="R1380" t="s">
        <v>107</v>
      </c>
      <c r="S1380" t="s">
        <v>1005</v>
      </c>
      <c r="U1380" t="s">
        <v>10020</v>
      </c>
      <c r="X1380" t="s">
        <v>218</v>
      </c>
      <c r="AC1380" t="s">
        <v>112</v>
      </c>
      <c r="AD1380" t="s">
        <v>1009</v>
      </c>
      <c r="AE1380">
        <v>0</v>
      </c>
      <c r="AH1380" t="s">
        <v>1010</v>
      </c>
      <c r="AI1380" t="s">
        <v>1329</v>
      </c>
      <c r="AJ1380" t="s">
        <v>1010</v>
      </c>
      <c r="AK1380" t="s">
        <v>1010</v>
      </c>
      <c r="AL1380" t="s">
        <v>1010</v>
      </c>
      <c r="AM1380" t="s">
        <v>1010</v>
      </c>
      <c r="AQ1380">
        <v>20</v>
      </c>
      <c r="AR1380" t="s">
        <v>1007</v>
      </c>
      <c r="AS1380">
        <v>0</v>
      </c>
      <c r="AT1380">
        <v>0</v>
      </c>
      <c r="AU1380" t="s">
        <v>248</v>
      </c>
      <c r="AW1380">
        <v>0</v>
      </c>
      <c r="AZ1380">
        <v>0</v>
      </c>
      <c r="BC1380">
        <v>0</v>
      </c>
      <c r="BO1380">
        <v>0</v>
      </c>
      <c r="BP1380">
        <v>0</v>
      </c>
      <c r="BQ1380">
        <v>0</v>
      </c>
      <c r="BR1380">
        <v>0</v>
      </c>
      <c r="BS1380">
        <v>1</v>
      </c>
      <c r="BT1380">
        <v>0</v>
      </c>
      <c r="BU1380">
        <v>1</v>
      </c>
      <c r="BV1380">
        <v>1</v>
      </c>
      <c r="BW1380">
        <v>0</v>
      </c>
      <c r="BX1380">
        <v>0</v>
      </c>
      <c r="BY1380">
        <v>0</v>
      </c>
      <c r="BZ1380">
        <v>0</v>
      </c>
      <c r="CA1380">
        <v>0</v>
      </c>
      <c r="CB1380">
        <v>0</v>
      </c>
      <c r="CC1380">
        <v>0</v>
      </c>
      <c r="CD1380">
        <v>0</v>
      </c>
      <c r="CE1380">
        <v>0</v>
      </c>
      <c r="CF1380">
        <v>0</v>
      </c>
      <c r="CG1380">
        <v>0</v>
      </c>
      <c r="CH1380">
        <v>0</v>
      </c>
      <c r="CI1380">
        <v>0</v>
      </c>
      <c r="CJ1380">
        <v>0</v>
      </c>
      <c r="CK1380">
        <v>0</v>
      </c>
      <c r="CL1380">
        <v>0</v>
      </c>
      <c r="CM1380">
        <v>0</v>
      </c>
      <c r="CN1380">
        <v>0</v>
      </c>
      <c r="CO1380">
        <v>0</v>
      </c>
      <c r="CP1380">
        <v>0</v>
      </c>
      <c r="CQ1380">
        <v>0</v>
      </c>
    </row>
    <row r="1381" spans="1:95" hidden="1">
      <c r="A1381" t="s">
        <v>10021</v>
      </c>
      <c r="B1381" t="s">
        <v>904</v>
      </c>
      <c r="C1381" t="s">
        <v>905</v>
      </c>
      <c r="D1381" t="s">
        <v>2356</v>
      </c>
      <c r="E1381" t="s">
        <v>146</v>
      </c>
      <c r="F1381" t="s">
        <v>10022</v>
      </c>
      <c r="G1381">
        <v>15</v>
      </c>
      <c r="H1381">
        <v>3.75</v>
      </c>
      <c r="I1381">
        <f t="shared" si="21"/>
        <v>56.25</v>
      </c>
      <c r="J1381">
        <v>-22</v>
      </c>
      <c r="K1381">
        <v>0</v>
      </c>
      <c r="M1381" t="s">
        <v>1760</v>
      </c>
      <c r="O1381" t="s">
        <v>10023</v>
      </c>
      <c r="P1381" t="s">
        <v>10024</v>
      </c>
      <c r="Q1381">
        <v>313</v>
      </c>
      <c r="R1381" t="s">
        <v>863</v>
      </c>
      <c r="S1381" t="s">
        <v>10025</v>
      </c>
      <c r="T1381" t="s">
        <v>10026</v>
      </c>
      <c r="X1381" t="s">
        <v>1007</v>
      </c>
      <c r="AC1381" t="s">
        <v>112</v>
      </c>
      <c r="AD1381" t="s">
        <v>10027</v>
      </c>
      <c r="AE1381">
        <v>100</v>
      </c>
      <c r="AK1381" t="s">
        <v>10028</v>
      </c>
      <c r="AL1381" t="s">
        <v>10028</v>
      </c>
      <c r="AQ1381">
        <v>25</v>
      </c>
      <c r="AS1381">
        <v>0</v>
      </c>
      <c r="AT1381">
        <v>0</v>
      </c>
      <c r="AU1381" t="s">
        <v>187</v>
      </c>
      <c r="AW1381">
        <v>0</v>
      </c>
      <c r="AZ1381">
        <v>0</v>
      </c>
      <c r="BC1381">
        <v>0</v>
      </c>
      <c r="BO1381">
        <v>0</v>
      </c>
      <c r="BP1381">
        <v>0</v>
      </c>
      <c r="BQ1381">
        <v>0</v>
      </c>
      <c r="BR1381">
        <v>0</v>
      </c>
      <c r="BS1381">
        <v>0</v>
      </c>
      <c r="BT1381">
        <v>0</v>
      </c>
      <c r="BU1381">
        <v>0</v>
      </c>
      <c r="BV1381">
        <v>0</v>
      </c>
      <c r="BW1381">
        <v>0</v>
      </c>
      <c r="BX1381">
        <v>0</v>
      </c>
      <c r="BY1381">
        <v>0</v>
      </c>
      <c r="BZ1381">
        <v>0</v>
      </c>
      <c r="CA1381">
        <v>0</v>
      </c>
      <c r="CB1381">
        <v>0</v>
      </c>
      <c r="CC1381">
        <v>0</v>
      </c>
      <c r="CD1381">
        <v>1</v>
      </c>
      <c r="CE1381">
        <v>1</v>
      </c>
      <c r="CF1381">
        <v>0</v>
      </c>
      <c r="CG1381">
        <v>0</v>
      </c>
      <c r="CH1381">
        <v>0</v>
      </c>
      <c r="CI1381">
        <v>0</v>
      </c>
      <c r="CJ1381">
        <v>0</v>
      </c>
      <c r="CK1381">
        <v>0</v>
      </c>
      <c r="CL1381">
        <v>0</v>
      </c>
      <c r="CM1381">
        <v>0</v>
      </c>
      <c r="CN1381">
        <v>0</v>
      </c>
      <c r="CO1381">
        <v>0</v>
      </c>
      <c r="CP1381">
        <v>0</v>
      </c>
      <c r="CQ1381">
        <v>0</v>
      </c>
    </row>
    <row r="1382" spans="1:95" hidden="1">
      <c r="A1382" t="s">
        <v>10029</v>
      </c>
      <c r="B1382" t="s">
        <v>904</v>
      </c>
      <c r="C1382" t="s">
        <v>905</v>
      </c>
      <c r="D1382" t="s">
        <v>2356</v>
      </c>
      <c r="E1382" t="s">
        <v>146</v>
      </c>
      <c r="F1382" t="s">
        <v>10030</v>
      </c>
      <c r="G1382">
        <v>100</v>
      </c>
      <c r="H1382">
        <v>4</v>
      </c>
      <c r="I1382">
        <f t="shared" si="21"/>
        <v>400</v>
      </c>
      <c r="J1382">
        <v>41</v>
      </c>
      <c r="K1382">
        <v>0</v>
      </c>
      <c r="M1382" t="s">
        <v>1402</v>
      </c>
      <c r="N1382" t="s">
        <v>10031</v>
      </c>
      <c r="O1382" t="s">
        <v>273</v>
      </c>
      <c r="P1382" t="s">
        <v>817</v>
      </c>
      <c r="Q1382">
        <v>11220</v>
      </c>
      <c r="R1382" t="s">
        <v>107</v>
      </c>
      <c r="S1382" t="s">
        <v>10032</v>
      </c>
      <c r="U1382" t="s">
        <v>10033</v>
      </c>
      <c r="X1382" t="s">
        <v>819</v>
      </c>
      <c r="Y1382" t="s">
        <v>4372</v>
      </c>
      <c r="Z1382" t="s">
        <v>92</v>
      </c>
      <c r="AC1382" t="s">
        <v>124</v>
      </c>
      <c r="AD1382" t="s">
        <v>1009</v>
      </c>
      <c r="AE1382">
        <v>0</v>
      </c>
      <c r="AH1382" t="s">
        <v>2656</v>
      </c>
      <c r="AI1382" t="s">
        <v>2042</v>
      </c>
      <c r="AJ1382" t="s">
        <v>10034</v>
      </c>
      <c r="AL1382" t="s">
        <v>10035</v>
      </c>
      <c r="AM1382" t="s">
        <v>10036</v>
      </c>
      <c r="AQ1382">
        <v>0</v>
      </c>
      <c r="AR1382" t="s">
        <v>1007</v>
      </c>
      <c r="AS1382">
        <v>0</v>
      </c>
      <c r="AT1382">
        <v>0</v>
      </c>
      <c r="AW1382">
        <v>0</v>
      </c>
      <c r="AZ1382">
        <v>0</v>
      </c>
      <c r="BC1382">
        <v>0</v>
      </c>
      <c r="BO1382">
        <v>0</v>
      </c>
      <c r="BP1382">
        <v>0</v>
      </c>
      <c r="BQ1382">
        <v>0</v>
      </c>
      <c r="BR1382">
        <v>0</v>
      </c>
      <c r="BS1382">
        <v>0</v>
      </c>
      <c r="BT1382">
        <v>1</v>
      </c>
      <c r="BU1382">
        <v>0</v>
      </c>
      <c r="BV1382">
        <v>0</v>
      </c>
      <c r="BW1382">
        <v>0</v>
      </c>
      <c r="BX1382">
        <v>0</v>
      </c>
      <c r="BY1382">
        <v>0</v>
      </c>
      <c r="BZ1382">
        <v>0</v>
      </c>
      <c r="CA1382">
        <v>0</v>
      </c>
      <c r="CB1382">
        <v>0</v>
      </c>
      <c r="CC1382">
        <v>0</v>
      </c>
      <c r="CD1382">
        <v>0</v>
      </c>
      <c r="CE1382">
        <v>0</v>
      </c>
      <c r="CF1382">
        <v>0</v>
      </c>
      <c r="CG1382">
        <v>0</v>
      </c>
      <c r="CH1382">
        <v>0</v>
      </c>
      <c r="CI1382">
        <v>0</v>
      </c>
      <c r="CJ1382">
        <v>0</v>
      </c>
      <c r="CK1382">
        <v>0</v>
      </c>
      <c r="CL1382">
        <v>0</v>
      </c>
      <c r="CM1382">
        <v>0</v>
      </c>
      <c r="CN1382">
        <v>0</v>
      </c>
      <c r="CO1382">
        <v>0</v>
      </c>
      <c r="CP1382">
        <v>0</v>
      </c>
      <c r="CQ1382">
        <v>0</v>
      </c>
    </row>
    <row r="1383" spans="1:95" hidden="1">
      <c r="A1383" t="s">
        <v>10037</v>
      </c>
      <c r="B1383" t="s">
        <v>904</v>
      </c>
      <c r="C1383" t="s">
        <v>826</v>
      </c>
      <c r="D1383" t="s">
        <v>826</v>
      </c>
      <c r="E1383" t="s">
        <v>146</v>
      </c>
      <c r="F1383" t="s">
        <v>10038</v>
      </c>
      <c r="G1383">
        <v>250</v>
      </c>
      <c r="H1383">
        <v>0.5</v>
      </c>
      <c r="I1383">
        <f t="shared" si="21"/>
        <v>125</v>
      </c>
      <c r="J1383">
        <v>41</v>
      </c>
      <c r="K1383">
        <v>0</v>
      </c>
      <c r="M1383" t="s">
        <v>116</v>
      </c>
      <c r="O1383" t="s">
        <v>10039</v>
      </c>
      <c r="P1383" t="s">
        <v>373</v>
      </c>
      <c r="R1383" t="s">
        <v>107</v>
      </c>
      <c r="S1383" t="s">
        <v>10040</v>
      </c>
      <c r="U1383" t="s">
        <v>7879</v>
      </c>
      <c r="X1383" t="s">
        <v>376</v>
      </c>
      <c r="AB1383" t="s">
        <v>10041</v>
      </c>
      <c r="AC1383" t="s">
        <v>124</v>
      </c>
      <c r="AD1383" t="s">
        <v>1009</v>
      </c>
      <c r="AE1383">
        <v>0</v>
      </c>
      <c r="AH1383" t="s">
        <v>7211</v>
      </c>
      <c r="AI1383" t="s">
        <v>2042</v>
      </c>
      <c r="AJ1383" t="s">
        <v>2042</v>
      </c>
      <c r="AL1383" t="s">
        <v>10042</v>
      </c>
      <c r="AQ1383">
        <v>0</v>
      </c>
      <c r="AR1383" t="s">
        <v>1007</v>
      </c>
      <c r="AS1383">
        <v>0</v>
      </c>
      <c r="AT1383">
        <v>0</v>
      </c>
      <c r="AW1383">
        <v>0</v>
      </c>
      <c r="AZ1383">
        <v>0</v>
      </c>
      <c r="BC1383">
        <v>0</v>
      </c>
      <c r="BO1383">
        <v>0</v>
      </c>
      <c r="BP1383">
        <v>0</v>
      </c>
      <c r="BQ1383">
        <v>0</v>
      </c>
      <c r="BR1383">
        <v>0</v>
      </c>
      <c r="BS1383">
        <v>0</v>
      </c>
      <c r="BT1383">
        <v>0</v>
      </c>
      <c r="BU1383">
        <v>0</v>
      </c>
      <c r="BV1383">
        <v>0</v>
      </c>
      <c r="BW1383">
        <v>0</v>
      </c>
      <c r="BX1383">
        <v>0</v>
      </c>
      <c r="BY1383">
        <v>1</v>
      </c>
      <c r="BZ1383">
        <v>0</v>
      </c>
      <c r="CA1383">
        <v>0</v>
      </c>
      <c r="CB1383">
        <v>0</v>
      </c>
      <c r="CC1383">
        <v>0</v>
      </c>
      <c r="CD1383">
        <v>0</v>
      </c>
      <c r="CE1383">
        <v>0</v>
      </c>
      <c r="CF1383">
        <v>0</v>
      </c>
      <c r="CG1383">
        <v>0</v>
      </c>
      <c r="CH1383">
        <v>0</v>
      </c>
      <c r="CI1383">
        <v>0</v>
      </c>
      <c r="CJ1383">
        <v>0</v>
      </c>
      <c r="CK1383">
        <v>0</v>
      </c>
      <c r="CL1383">
        <v>0</v>
      </c>
      <c r="CM1383">
        <v>0</v>
      </c>
      <c r="CN1383">
        <v>0</v>
      </c>
      <c r="CO1383">
        <v>0</v>
      </c>
      <c r="CP1383">
        <v>0</v>
      </c>
      <c r="CQ1383">
        <v>0</v>
      </c>
    </row>
    <row r="1384" spans="1:95" hidden="1">
      <c r="A1384" t="s">
        <v>10043</v>
      </c>
      <c r="B1384" t="s">
        <v>904</v>
      </c>
      <c r="C1384" t="s">
        <v>826</v>
      </c>
      <c r="D1384" t="s">
        <v>826</v>
      </c>
      <c r="E1384" t="s">
        <v>146</v>
      </c>
      <c r="F1384" t="s">
        <v>10038</v>
      </c>
      <c r="G1384">
        <v>250</v>
      </c>
      <c r="H1384">
        <v>0.5</v>
      </c>
      <c r="I1384">
        <f t="shared" si="21"/>
        <v>125</v>
      </c>
      <c r="J1384">
        <v>41</v>
      </c>
      <c r="K1384">
        <v>0</v>
      </c>
      <c r="M1384" t="s">
        <v>116</v>
      </c>
      <c r="O1384" t="s">
        <v>10044</v>
      </c>
      <c r="P1384" t="s">
        <v>373</v>
      </c>
      <c r="R1384" t="s">
        <v>107</v>
      </c>
      <c r="S1384" t="s">
        <v>10040</v>
      </c>
      <c r="U1384" t="s">
        <v>7879</v>
      </c>
      <c r="X1384" t="s">
        <v>376</v>
      </c>
      <c r="AB1384" t="s">
        <v>10045</v>
      </c>
      <c r="AC1384" t="s">
        <v>124</v>
      </c>
      <c r="AD1384" t="s">
        <v>1009</v>
      </c>
      <c r="AE1384">
        <v>0</v>
      </c>
      <c r="AH1384" t="s">
        <v>7211</v>
      </c>
      <c r="AI1384" t="s">
        <v>2042</v>
      </c>
      <c r="AJ1384" t="s">
        <v>2042</v>
      </c>
      <c r="AL1384" t="s">
        <v>10042</v>
      </c>
      <c r="AQ1384">
        <v>0</v>
      </c>
      <c r="AR1384" t="s">
        <v>1007</v>
      </c>
      <c r="AS1384">
        <v>0</v>
      </c>
      <c r="AT1384">
        <v>0</v>
      </c>
      <c r="AW1384">
        <v>0</v>
      </c>
      <c r="AZ1384">
        <v>0</v>
      </c>
      <c r="BC1384">
        <v>0</v>
      </c>
      <c r="BO1384">
        <v>0</v>
      </c>
      <c r="BP1384">
        <v>0</v>
      </c>
      <c r="BQ1384">
        <v>0</v>
      </c>
      <c r="BR1384">
        <v>0</v>
      </c>
      <c r="BS1384">
        <v>0</v>
      </c>
      <c r="BT1384">
        <v>0</v>
      </c>
      <c r="BU1384">
        <v>0</v>
      </c>
      <c r="BV1384">
        <v>0</v>
      </c>
      <c r="BW1384">
        <v>0</v>
      </c>
      <c r="BX1384">
        <v>0</v>
      </c>
      <c r="BY1384">
        <v>1</v>
      </c>
      <c r="BZ1384">
        <v>0</v>
      </c>
      <c r="CA1384">
        <v>0</v>
      </c>
      <c r="CB1384">
        <v>0</v>
      </c>
      <c r="CC1384">
        <v>0</v>
      </c>
      <c r="CD1384">
        <v>0</v>
      </c>
      <c r="CE1384">
        <v>0</v>
      </c>
      <c r="CF1384">
        <v>0</v>
      </c>
      <c r="CG1384">
        <v>0</v>
      </c>
      <c r="CH1384">
        <v>0</v>
      </c>
      <c r="CI1384">
        <v>0</v>
      </c>
      <c r="CJ1384">
        <v>0</v>
      </c>
      <c r="CK1384">
        <v>0</v>
      </c>
      <c r="CL1384">
        <v>0</v>
      </c>
      <c r="CM1384">
        <v>0</v>
      </c>
      <c r="CN1384">
        <v>0</v>
      </c>
      <c r="CO1384">
        <v>0</v>
      </c>
      <c r="CP1384">
        <v>0</v>
      </c>
      <c r="CQ1384">
        <v>0</v>
      </c>
    </row>
    <row r="1385" spans="1:95" hidden="1">
      <c r="A1385" t="s">
        <v>10046</v>
      </c>
      <c r="B1385" t="s">
        <v>904</v>
      </c>
      <c r="C1385" t="s">
        <v>826</v>
      </c>
      <c r="D1385" t="s">
        <v>826</v>
      </c>
      <c r="E1385" t="s">
        <v>146</v>
      </c>
      <c r="F1385" t="s">
        <v>10047</v>
      </c>
      <c r="G1385">
        <v>250</v>
      </c>
      <c r="H1385">
        <v>0.5</v>
      </c>
      <c r="I1385">
        <f t="shared" si="21"/>
        <v>125</v>
      </c>
      <c r="J1385">
        <v>40</v>
      </c>
      <c r="K1385">
        <v>0</v>
      </c>
      <c r="M1385" t="s">
        <v>10048</v>
      </c>
      <c r="N1385" t="s">
        <v>10049</v>
      </c>
      <c r="O1385" t="s">
        <v>3833</v>
      </c>
      <c r="P1385" t="s">
        <v>763</v>
      </c>
      <c r="Q1385">
        <v>19112</v>
      </c>
      <c r="R1385" t="s">
        <v>107</v>
      </c>
      <c r="S1385" t="s">
        <v>10050</v>
      </c>
      <c r="U1385" t="s">
        <v>10051</v>
      </c>
      <c r="X1385" t="s">
        <v>376</v>
      </c>
      <c r="AC1385" t="s">
        <v>124</v>
      </c>
      <c r="AD1385" t="s">
        <v>10052</v>
      </c>
      <c r="AE1385">
        <v>0</v>
      </c>
      <c r="AH1385" t="s">
        <v>7211</v>
      </c>
      <c r="AI1385" t="s">
        <v>2042</v>
      </c>
      <c r="AJ1385" t="s">
        <v>2042</v>
      </c>
      <c r="AL1385" t="s">
        <v>7211</v>
      </c>
      <c r="AQ1385">
        <v>0</v>
      </c>
      <c r="AR1385" t="s">
        <v>1007</v>
      </c>
      <c r="AS1385">
        <v>0</v>
      </c>
      <c r="AT1385">
        <v>0</v>
      </c>
      <c r="AU1385" t="s">
        <v>4610</v>
      </c>
      <c r="AV1385" t="s">
        <v>8544</v>
      </c>
      <c r="AW1385">
        <v>0</v>
      </c>
      <c r="AZ1385">
        <v>0</v>
      </c>
      <c r="BC1385">
        <v>0</v>
      </c>
      <c r="BD1385" t="s">
        <v>10052</v>
      </c>
      <c r="BF1385" t="s">
        <v>10053</v>
      </c>
      <c r="BO1385">
        <v>0</v>
      </c>
      <c r="BP1385">
        <v>0</v>
      </c>
      <c r="BQ1385">
        <v>0</v>
      </c>
      <c r="BR1385">
        <v>0</v>
      </c>
      <c r="BS1385">
        <v>0</v>
      </c>
      <c r="BT1385">
        <v>0</v>
      </c>
      <c r="BU1385">
        <v>0</v>
      </c>
      <c r="BV1385">
        <v>0</v>
      </c>
      <c r="BW1385">
        <v>0</v>
      </c>
      <c r="BX1385">
        <v>0</v>
      </c>
      <c r="BY1385">
        <v>1</v>
      </c>
      <c r="BZ1385">
        <v>0</v>
      </c>
      <c r="CA1385">
        <v>0</v>
      </c>
      <c r="CB1385">
        <v>0</v>
      </c>
      <c r="CC1385">
        <v>1</v>
      </c>
      <c r="CD1385">
        <v>0</v>
      </c>
      <c r="CE1385">
        <v>0</v>
      </c>
      <c r="CF1385">
        <v>0</v>
      </c>
      <c r="CG1385">
        <v>0</v>
      </c>
      <c r="CH1385">
        <v>0</v>
      </c>
      <c r="CI1385">
        <v>0</v>
      </c>
      <c r="CJ1385">
        <v>0</v>
      </c>
      <c r="CK1385">
        <v>0</v>
      </c>
      <c r="CL1385">
        <v>0</v>
      </c>
      <c r="CM1385">
        <v>0</v>
      </c>
      <c r="CN1385">
        <v>0</v>
      </c>
      <c r="CO1385">
        <v>0</v>
      </c>
      <c r="CP1385">
        <v>0</v>
      </c>
      <c r="CQ1385">
        <v>0</v>
      </c>
    </row>
    <row r="1386" spans="1:95" hidden="1">
      <c r="A1386" t="s">
        <v>10054</v>
      </c>
      <c r="B1386" t="s">
        <v>904</v>
      </c>
      <c r="C1386" t="s">
        <v>826</v>
      </c>
      <c r="D1386" t="s">
        <v>1538</v>
      </c>
      <c r="E1386" t="s">
        <v>146</v>
      </c>
      <c r="F1386" t="s">
        <v>10055</v>
      </c>
      <c r="G1386">
        <v>25</v>
      </c>
      <c r="H1386">
        <v>4</v>
      </c>
      <c r="I1386">
        <f t="shared" si="21"/>
        <v>100</v>
      </c>
      <c r="J1386">
        <v>-21</v>
      </c>
      <c r="K1386">
        <v>0</v>
      </c>
      <c r="M1386" t="s">
        <v>10056</v>
      </c>
      <c r="N1386" t="s">
        <v>1310</v>
      </c>
      <c r="O1386" t="s">
        <v>1126</v>
      </c>
      <c r="P1386" t="s">
        <v>1126</v>
      </c>
      <c r="R1386" t="s">
        <v>636</v>
      </c>
      <c r="S1386" t="s">
        <v>10057</v>
      </c>
      <c r="U1386" t="s">
        <v>619</v>
      </c>
      <c r="X1386" t="s">
        <v>1007</v>
      </c>
      <c r="Y1386" t="s">
        <v>1310</v>
      </c>
      <c r="Z1386" t="s">
        <v>123</v>
      </c>
      <c r="AA1386" t="s">
        <v>93</v>
      </c>
      <c r="AC1386" t="s">
        <v>112</v>
      </c>
      <c r="AD1386" t="s">
        <v>1310</v>
      </c>
      <c r="AE1386">
        <v>0</v>
      </c>
      <c r="AH1386" t="s">
        <v>9897</v>
      </c>
      <c r="AI1386" t="s">
        <v>9897</v>
      </c>
      <c r="AQ1386">
        <v>0</v>
      </c>
      <c r="AR1386" t="s">
        <v>1007</v>
      </c>
      <c r="AS1386">
        <v>0</v>
      </c>
      <c r="AT1386">
        <v>0</v>
      </c>
      <c r="AW1386">
        <v>0</v>
      </c>
      <c r="AZ1386">
        <v>0</v>
      </c>
      <c r="BC1386">
        <v>0</v>
      </c>
      <c r="BO1386">
        <v>1</v>
      </c>
      <c r="BP1386">
        <v>0</v>
      </c>
      <c r="BQ1386">
        <v>0</v>
      </c>
      <c r="BR1386">
        <v>0</v>
      </c>
      <c r="BS1386">
        <v>0</v>
      </c>
      <c r="BT1386">
        <v>0</v>
      </c>
      <c r="BU1386">
        <v>0</v>
      </c>
      <c r="BV1386">
        <v>0</v>
      </c>
      <c r="BW1386">
        <v>0</v>
      </c>
      <c r="BX1386">
        <v>0</v>
      </c>
      <c r="BY1386">
        <v>0</v>
      </c>
      <c r="BZ1386">
        <v>0</v>
      </c>
      <c r="CA1386">
        <v>0</v>
      </c>
      <c r="CB1386">
        <v>1</v>
      </c>
      <c r="CC1386">
        <v>0</v>
      </c>
      <c r="CD1386">
        <v>0</v>
      </c>
      <c r="CE1386">
        <v>0</v>
      </c>
      <c r="CF1386">
        <v>0</v>
      </c>
      <c r="CG1386">
        <v>0</v>
      </c>
      <c r="CH1386">
        <v>1</v>
      </c>
      <c r="CI1386">
        <v>0</v>
      </c>
      <c r="CJ1386">
        <v>0</v>
      </c>
      <c r="CK1386">
        <v>0</v>
      </c>
      <c r="CL1386">
        <v>0</v>
      </c>
      <c r="CM1386">
        <v>0</v>
      </c>
      <c r="CN1386">
        <v>0</v>
      </c>
      <c r="CO1386">
        <v>0</v>
      </c>
      <c r="CP1386">
        <v>0</v>
      </c>
      <c r="CQ1386">
        <v>1</v>
      </c>
    </row>
    <row r="1387" spans="1:95" hidden="1">
      <c r="A1387" t="s">
        <v>10058</v>
      </c>
      <c r="B1387" t="s">
        <v>999</v>
      </c>
      <c r="C1387" t="s">
        <v>2502</v>
      </c>
      <c r="D1387" t="s">
        <v>2502</v>
      </c>
      <c r="E1387" t="s">
        <v>146</v>
      </c>
      <c r="F1387" t="s">
        <v>10059</v>
      </c>
      <c r="G1387">
        <v>5</v>
      </c>
      <c r="H1387">
        <v>6</v>
      </c>
      <c r="I1387">
        <f t="shared" si="21"/>
        <v>30</v>
      </c>
      <c r="J1387">
        <v>37.831316000000001</v>
      </c>
      <c r="K1387">
        <v>-122.29</v>
      </c>
      <c r="M1387" t="s">
        <v>679</v>
      </c>
      <c r="O1387" t="s">
        <v>10060</v>
      </c>
      <c r="P1387" t="s">
        <v>214</v>
      </c>
      <c r="R1387" t="s">
        <v>107</v>
      </c>
      <c r="S1387" t="s">
        <v>10061</v>
      </c>
      <c r="U1387" t="s">
        <v>6368</v>
      </c>
      <c r="V1387" t="s">
        <v>618</v>
      </c>
      <c r="X1387" t="s">
        <v>218</v>
      </c>
      <c r="AC1387" t="s">
        <v>95</v>
      </c>
      <c r="AD1387" t="s">
        <v>10062</v>
      </c>
      <c r="AE1387">
        <v>100</v>
      </c>
      <c r="AH1387" t="s">
        <v>10062</v>
      </c>
      <c r="AQ1387">
        <v>0</v>
      </c>
      <c r="AR1387" t="s">
        <v>1007</v>
      </c>
      <c r="AS1387">
        <v>0</v>
      </c>
      <c r="AT1387">
        <v>0</v>
      </c>
      <c r="AU1387" t="s">
        <v>234</v>
      </c>
      <c r="AV1387" t="s">
        <v>10063</v>
      </c>
      <c r="AW1387">
        <v>3303719</v>
      </c>
      <c r="AZ1387">
        <v>0</v>
      </c>
      <c r="BC1387">
        <v>0</v>
      </c>
      <c r="BO1387">
        <v>0</v>
      </c>
      <c r="BP1387">
        <v>0</v>
      </c>
      <c r="BQ1387">
        <v>0</v>
      </c>
      <c r="BR1387">
        <v>0</v>
      </c>
      <c r="BS1387">
        <v>0</v>
      </c>
      <c r="BT1387">
        <v>0</v>
      </c>
      <c r="BU1387">
        <v>0</v>
      </c>
      <c r="BV1387">
        <v>0</v>
      </c>
      <c r="BW1387">
        <v>0</v>
      </c>
      <c r="BX1387">
        <v>0</v>
      </c>
      <c r="BY1387">
        <v>0</v>
      </c>
      <c r="BZ1387">
        <v>0</v>
      </c>
      <c r="CA1387">
        <v>0</v>
      </c>
      <c r="CB1387">
        <v>0</v>
      </c>
      <c r="CC1387">
        <v>0</v>
      </c>
      <c r="CD1387">
        <v>0</v>
      </c>
      <c r="CE1387">
        <v>0</v>
      </c>
      <c r="CF1387">
        <v>0</v>
      </c>
      <c r="CG1387">
        <v>1</v>
      </c>
      <c r="CH1387">
        <v>1</v>
      </c>
      <c r="CI1387">
        <v>0</v>
      </c>
      <c r="CJ1387">
        <v>0</v>
      </c>
      <c r="CK1387">
        <v>0</v>
      </c>
      <c r="CL1387">
        <v>0</v>
      </c>
      <c r="CM1387">
        <v>0</v>
      </c>
      <c r="CN1387">
        <v>0</v>
      </c>
      <c r="CO1387">
        <v>0</v>
      </c>
      <c r="CP1387">
        <v>0</v>
      </c>
      <c r="CQ1387">
        <v>0</v>
      </c>
    </row>
    <row r="1388" spans="1:95" hidden="1">
      <c r="A1388" t="s">
        <v>10064</v>
      </c>
      <c r="B1388" t="s">
        <v>904</v>
      </c>
      <c r="C1388" t="s">
        <v>1313</v>
      </c>
      <c r="D1388" t="s">
        <v>1112</v>
      </c>
      <c r="E1388" t="s">
        <v>146</v>
      </c>
      <c r="F1388" t="s">
        <v>10065</v>
      </c>
      <c r="G1388">
        <v>200</v>
      </c>
      <c r="H1388">
        <v>8</v>
      </c>
      <c r="I1388">
        <f t="shared" si="21"/>
        <v>1600</v>
      </c>
      <c r="J1388">
        <v>54.523826</v>
      </c>
      <c r="K1388">
        <v>8.67</v>
      </c>
      <c r="M1388" t="s">
        <v>7055</v>
      </c>
      <c r="O1388" t="s">
        <v>7056</v>
      </c>
      <c r="P1388" t="s">
        <v>7057</v>
      </c>
      <c r="R1388" t="s">
        <v>303</v>
      </c>
      <c r="S1388" t="s">
        <v>7058</v>
      </c>
      <c r="U1388" t="s">
        <v>7059</v>
      </c>
      <c r="X1388" t="s">
        <v>1007</v>
      </c>
      <c r="Y1388" t="s">
        <v>538</v>
      </c>
      <c r="Z1388" t="s">
        <v>92</v>
      </c>
      <c r="AA1388" t="s">
        <v>164</v>
      </c>
      <c r="AB1388" t="s">
        <v>6673</v>
      </c>
      <c r="AC1388" t="s">
        <v>112</v>
      </c>
      <c r="AD1388" t="s">
        <v>7060</v>
      </c>
      <c r="AE1388">
        <v>0</v>
      </c>
      <c r="AH1388" t="s">
        <v>10066</v>
      </c>
      <c r="AI1388" t="s">
        <v>10066</v>
      </c>
      <c r="AQ1388">
        <v>25</v>
      </c>
      <c r="AR1388" t="s">
        <v>10067</v>
      </c>
      <c r="AS1388">
        <v>0</v>
      </c>
      <c r="AT1388">
        <v>0</v>
      </c>
      <c r="AU1388" t="s">
        <v>234</v>
      </c>
      <c r="AV1388" t="s">
        <v>7062</v>
      </c>
      <c r="AW1388">
        <v>0</v>
      </c>
      <c r="AZ1388">
        <v>0</v>
      </c>
      <c r="BC1388">
        <v>0</v>
      </c>
      <c r="BO1388">
        <v>0</v>
      </c>
      <c r="BP1388">
        <v>0</v>
      </c>
      <c r="BQ1388">
        <v>0</v>
      </c>
      <c r="BR1388">
        <v>0</v>
      </c>
      <c r="BS1388">
        <v>0</v>
      </c>
      <c r="BT1388">
        <v>0</v>
      </c>
      <c r="BU1388">
        <v>1</v>
      </c>
      <c r="BV1388">
        <v>1</v>
      </c>
      <c r="BW1388">
        <v>0</v>
      </c>
      <c r="BX1388">
        <v>0</v>
      </c>
      <c r="BY1388">
        <v>0</v>
      </c>
      <c r="BZ1388">
        <v>0</v>
      </c>
      <c r="CA1388">
        <v>0</v>
      </c>
      <c r="CB1388">
        <v>0</v>
      </c>
      <c r="CC1388">
        <v>0</v>
      </c>
      <c r="CD1388">
        <v>0</v>
      </c>
      <c r="CE1388">
        <v>1</v>
      </c>
      <c r="CF1388">
        <v>0</v>
      </c>
      <c r="CG1388">
        <v>1</v>
      </c>
      <c r="CH1388">
        <v>1</v>
      </c>
      <c r="CI1388">
        <v>0</v>
      </c>
      <c r="CJ1388">
        <v>0</v>
      </c>
      <c r="CK1388">
        <v>0</v>
      </c>
      <c r="CL1388">
        <v>0</v>
      </c>
      <c r="CM1388">
        <v>0</v>
      </c>
      <c r="CN1388">
        <v>0</v>
      </c>
      <c r="CO1388">
        <v>0</v>
      </c>
      <c r="CP1388">
        <v>0</v>
      </c>
      <c r="CQ1388">
        <v>0</v>
      </c>
    </row>
    <row r="1389" spans="1:95" hidden="1">
      <c r="A1389" t="s">
        <v>10068</v>
      </c>
      <c r="B1389" t="s">
        <v>904</v>
      </c>
      <c r="C1389" t="s">
        <v>905</v>
      </c>
      <c r="D1389" t="s">
        <v>905</v>
      </c>
      <c r="E1389" t="s">
        <v>719</v>
      </c>
      <c r="F1389" t="s">
        <v>10069</v>
      </c>
      <c r="G1389">
        <v>5000</v>
      </c>
      <c r="H1389">
        <v>1</v>
      </c>
      <c r="I1389">
        <f t="shared" si="21"/>
        <v>5000</v>
      </c>
      <c r="J1389">
        <v>50.776809299999996</v>
      </c>
      <c r="K1389">
        <v>6.13</v>
      </c>
      <c r="M1389" t="s">
        <v>3494</v>
      </c>
      <c r="N1389" t="s">
        <v>10070</v>
      </c>
      <c r="O1389" t="s">
        <v>10071</v>
      </c>
      <c r="P1389" t="s">
        <v>3203</v>
      </c>
      <c r="R1389" t="s">
        <v>303</v>
      </c>
      <c r="S1389" t="s">
        <v>10072</v>
      </c>
      <c r="T1389" t="s">
        <v>528</v>
      </c>
      <c r="U1389" t="s">
        <v>4713</v>
      </c>
      <c r="V1389" t="s">
        <v>5098</v>
      </c>
      <c r="W1389" t="s">
        <v>10073</v>
      </c>
      <c r="X1389" t="s">
        <v>1007</v>
      </c>
      <c r="Y1389" t="s">
        <v>538</v>
      </c>
      <c r="Z1389" t="s">
        <v>92</v>
      </c>
      <c r="AA1389" t="s">
        <v>164</v>
      </c>
      <c r="AB1389" t="s">
        <v>10074</v>
      </c>
      <c r="AC1389" t="s">
        <v>95</v>
      </c>
      <c r="AD1389" t="s">
        <v>10075</v>
      </c>
      <c r="AE1389">
        <v>0</v>
      </c>
      <c r="AI1389" t="s">
        <v>4084</v>
      </c>
      <c r="AJ1389" t="s">
        <v>5575</v>
      </c>
      <c r="AQ1389">
        <v>0</v>
      </c>
      <c r="AR1389" t="s">
        <v>1007</v>
      </c>
      <c r="AS1389">
        <v>0</v>
      </c>
      <c r="AT1389">
        <v>0</v>
      </c>
      <c r="AU1389" t="s">
        <v>234</v>
      </c>
      <c r="AV1389" t="s">
        <v>10076</v>
      </c>
      <c r="AW1389">
        <v>0</v>
      </c>
      <c r="AZ1389">
        <v>0</v>
      </c>
      <c r="BC1389">
        <v>0</v>
      </c>
      <c r="BO1389">
        <v>0</v>
      </c>
      <c r="BP1389">
        <v>0</v>
      </c>
      <c r="BQ1389">
        <v>0</v>
      </c>
      <c r="BR1389">
        <v>0</v>
      </c>
      <c r="BS1389">
        <v>0</v>
      </c>
      <c r="BT1389">
        <v>0</v>
      </c>
      <c r="BU1389">
        <v>1</v>
      </c>
      <c r="BV1389">
        <v>1</v>
      </c>
      <c r="BW1389">
        <v>0</v>
      </c>
      <c r="BX1389">
        <v>0</v>
      </c>
      <c r="BY1389">
        <v>1</v>
      </c>
      <c r="BZ1389">
        <v>0</v>
      </c>
      <c r="CA1389">
        <v>0</v>
      </c>
      <c r="CB1389">
        <v>0</v>
      </c>
      <c r="CC1389">
        <v>0</v>
      </c>
      <c r="CD1389">
        <v>0</v>
      </c>
      <c r="CE1389">
        <v>0</v>
      </c>
      <c r="CF1389">
        <v>0</v>
      </c>
      <c r="CG1389">
        <v>0</v>
      </c>
      <c r="CH1389">
        <v>0</v>
      </c>
      <c r="CI1389">
        <v>0</v>
      </c>
      <c r="CJ1389">
        <v>0</v>
      </c>
      <c r="CK1389">
        <v>0</v>
      </c>
      <c r="CL1389">
        <v>0</v>
      </c>
      <c r="CM1389">
        <v>0</v>
      </c>
      <c r="CN1389">
        <v>0</v>
      </c>
      <c r="CO1389">
        <v>0</v>
      </c>
      <c r="CP1389">
        <v>0</v>
      </c>
      <c r="CQ1389">
        <v>1</v>
      </c>
    </row>
    <row r="1390" spans="1:95" hidden="1">
      <c r="A1390" t="s">
        <v>10077</v>
      </c>
      <c r="B1390" t="s">
        <v>4170</v>
      </c>
      <c r="C1390" t="s">
        <v>4170</v>
      </c>
      <c r="D1390" t="s">
        <v>4170</v>
      </c>
      <c r="E1390" t="s">
        <v>146</v>
      </c>
      <c r="F1390" t="s">
        <v>10078</v>
      </c>
      <c r="G1390">
        <v>1000</v>
      </c>
      <c r="H1390">
        <v>0</v>
      </c>
      <c r="I1390">
        <f t="shared" si="21"/>
        <v>0</v>
      </c>
      <c r="J1390">
        <v>53</v>
      </c>
      <c r="K1390">
        <v>0</v>
      </c>
      <c r="M1390" t="s">
        <v>1333</v>
      </c>
      <c r="N1390" t="s">
        <v>10079</v>
      </c>
      <c r="O1390" t="s">
        <v>10080</v>
      </c>
      <c r="P1390" t="s">
        <v>4430</v>
      </c>
      <c r="R1390" t="s">
        <v>303</v>
      </c>
      <c r="S1390" t="s">
        <v>10081</v>
      </c>
      <c r="T1390" t="s">
        <v>9926</v>
      </c>
      <c r="U1390" t="s">
        <v>1975</v>
      </c>
      <c r="X1390" t="s">
        <v>1007</v>
      </c>
      <c r="Y1390" t="s">
        <v>538</v>
      </c>
      <c r="Z1390" t="s">
        <v>92</v>
      </c>
      <c r="AA1390" t="s">
        <v>164</v>
      </c>
      <c r="AB1390" t="s">
        <v>10082</v>
      </c>
      <c r="AC1390" t="s">
        <v>95</v>
      </c>
      <c r="AD1390" t="s">
        <v>9928</v>
      </c>
      <c r="AE1390">
        <v>0</v>
      </c>
      <c r="AF1390" t="s">
        <v>10083</v>
      </c>
      <c r="AH1390" t="s">
        <v>4179</v>
      </c>
      <c r="AQ1390">
        <v>0</v>
      </c>
      <c r="AR1390" t="s">
        <v>1007</v>
      </c>
      <c r="AS1390">
        <v>0</v>
      </c>
      <c r="AT1390">
        <v>0</v>
      </c>
      <c r="AW1390">
        <v>0</v>
      </c>
      <c r="AZ1390">
        <v>0</v>
      </c>
      <c r="BC1390">
        <v>0</v>
      </c>
      <c r="BO1390">
        <v>0</v>
      </c>
      <c r="BP1390">
        <v>0</v>
      </c>
      <c r="BQ1390">
        <v>0</v>
      </c>
      <c r="BR1390">
        <v>0</v>
      </c>
      <c r="BS1390">
        <v>0</v>
      </c>
      <c r="BT1390">
        <v>0</v>
      </c>
      <c r="BU1390">
        <v>0</v>
      </c>
      <c r="BV1390">
        <v>0</v>
      </c>
      <c r="BW1390">
        <v>0</v>
      </c>
      <c r="BX1390">
        <v>0</v>
      </c>
      <c r="BY1390">
        <v>0</v>
      </c>
      <c r="BZ1390">
        <v>0</v>
      </c>
      <c r="CA1390">
        <v>0</v>
      </c>
      <c r="CB1390">
        <v>0</v>
      </c>
      <c r="CC1390">
        <v>0</v>
      </c>
      <c r="CD1390">
        <v>0</v>
      </c>
      <c r="CE1390">
        <v>0</v>
      </c>
      <c r="CF1390">
        <v>0</v>
      </c>
      <c r="CG1390">
        <v>1</v>
      </c>
      <c r="CH1390">
        <v>0</v>
      </c>
      <c r="CI1390">
        <v>0</v>
      </c>
      <c r="CJ1390">
        <v>0</v>
      </c>
      <c r="CK1390">
        <v>0</v>
      </c>
      <c r="CL1390">
        <v>0</v>
      </c>
      <c r="CM1390">
        <v>0</v>
      </c>
      <c r="CN1390">
        <v>0</v>
      </c>
      <c r="CO1390">
        <v>0</v>
      </c>
      <c r="CP1390">
        <v>0</v>
      </c>
      <c r="CQ1390">
        <v>0</v>
      </c>
    </row>
    <row r="1391" spans="1:95" hidden="1">
      <c r="A1391" t="s">
        <v>10084</v>
      </c>
      <c r="B1391" t="s">
        <v>999</v>
      </c>
      <c r="C1391" t="s">
        <v>1000</v>
      </c>
      <c r="D1391" t="s">
        <v>1000</v>
      </c>
      <c r="E1391" t="s">
        <v>146</v>
      </c>
      <c r="F1391" t="s">
        <v>1001</v>
      </c>
      <c r="G1391">
        <v>20</v>
      </c>
      <c r="H1391">
        <v>6</v>
      </c>
      <c r="I1391">
        <f t="shared" si="21"/>
        <v>120</v>
      </c>
      <c r="J1391">
        <v>41</v>
      </c>
      <c r="K1391">
        <v>0</v>
      </c>
      <c r="M1391" t="s">
        <v>10085</v>
      </c>
      <c r="N1391" t="s">
        <v>10086</v>
      </c>
      <c r="O1391" t="s">
        <v>8822</v>
      </c>
      <c r="P1391" t="s">
        <v>214</v>
      </c>
      <c r="Q1391">
        <v>96003</v>
      </c>
      <c r="R1391" t="s">
        <v>107</v>
      </c>
      <c r="S1391" t="s">
        <v>1005</v>
      </c>
      <c r="U1391" t="s">
        <v>10087</v>
      </c>
      <c r="X1391" t="s">
        <v>1007</v>
      </c>
      <c r="Y1391" t="s">
        <v>10088</v>
      </c>
      <c r="Z1391" t="s">
        <v>599</v>
      </c>
      <c r="AC1391" t="s">
        <v>112</v>
      </c>
      <c r="AD1391" t="s">
        <v>1009</v>
      </c>
      <c r="AE1391">
        <v>0</v>
      </c>
      <c r="AH1391" t="s">
        <v>1010</v>
      </c>
      <c r="AI1391" t="s">
        <v>1329</v>
      </c>
      <c r="AJ1391" t="s">
        <v>1010</v>
      </c>
      <c r="AK1391" t="s">
        <v>1010</v>
      </c>
      <c r="AL1391" t="s">
        <v>1010</v>
      </c>
      <c r="AM1391" t="s">
        <v>1010</v>
      </c>
      <c r="AQ1391">
        <v>20</v>
      </c>
      <c r="AR1391" t="s">
        <v>1007</v>
      </c>
      <c r="AS1391">
        <v>0</v>
      </c>
      <c r="AT1391">
        <v>0</v>
      </c>
      <c r="AU1391" t="s">
        <v>248</v>
      </c>
      <c r="AW1391">
        <v>0</v>
      </c>
      <c r="AZ1391">
        <v>0</v>
      </c>
      <c r="BC1391">
        <v>0</v>
      </c>
      <c r="BO1391">
        <v>0</v>
      </c>
      <c r="BP1391">
        <v>0</v>
      </c>
      <c r="BQ1391">
        <v>0</v>
      </c>
      <c r="BR1391">
        <v>0</v>
      </c>
      <c r="BS1391">
        <v>1</v>
      </c>
      <c r="BT1391">
        <v>0</v>
      </c>
      <c r="BU1391">
        <v>0</v>
      </c>
      <c r="BV1391">
        <v>1</v>
      </c>
      <c r="BW1391">
        <v>0</v>
      </c>
      <c r="BX1391">
        <v>0</v>
      </c>
      <c r="BY1391">
        <v>0</v>
      </c>
      <c r="BZ1391">
        <v>0</v>
      </c>
      <c r="CA1391">
        <v>0</v>
      </c>
      <c r="CB1391">
        <v>0</v>
      </c>
      <c r="CC1391">
        <v>0</v>
      </c>
      <c r="CD1391">
        <v>0</v>
      </c>
      <c r="CE1391">
        <v>0</v>
      </c>
      <c r="CF1391">
        <v>0</v>
      </c>
      <c r="CG1391">
        <v>0</v>
      </c>
      <c r="CH1391">
        <v>0</v>
      </c>
      <c r="CI1391">
        <v>0</v>
      </c>
      <c r="CJ1391">
        <v>0</v>
      </c>
      <c r="CK1391">
        <v>0</v>
      </c>
      <c r="CL1391">
        <v>0</v>
      </c>
      <c r="CM1391">
        <v>0</v>
      </c>
      <c r="CN1391">
        <v>0</v>
      </c>
      <c r="CO1391">
        <v>0</v>
      </c>
      <c r="CP1391">
        <v>0</v>
      </c>
      <c r="CQ1391">
        <v>0</v>
      </c>
    </row>
    <row r="1392" spans="1:95" hidden="1">
      <c r="A1392" t="s">
        <v>10089</v>
      </c>
      <c r="B1392" t="s">
        <v>999</v>
      </c>
      <c r="C1392" t="s">
        <v>1000</v>
      </c>
      <c r="D1392" t="s">
        <v>1000</v>
      </c>
      <c r="E1392" t="s">
        <v>146</v>
      </c>
      <c r="F1392" t="s">
        <v>1001</v>
      </c>
      <c r="G1392">
        <v>20</v>
      </c>
      <c r="H1392">
        <v>6</v>
      </c>
      <c r="I1392">
        <f t="shared" si="21"/>
        <v>120</v>
      </c>
      <c r="J1392">
        <v>41</v>
      </c>
      <c r="K1392">
        <v>0</v>
      </c>
      <c r="M1392" t="s">
        <v>10085</v>
      </c>
      <c r="N1392" t="s">
        <v>10090</v>
      </c>
      <c r="O1392" t="s">
        <v>8822</v>
      </c>
      <c r="P1392" t="s">
        <v>214</v>
      </c>
      <c r="Q1392">
        <v>96002</v>
      </c>
      <c r="R1392" t="s">
        <v>107</v>
      </c>
      <c r="S1392" t="s">
        <v>1005</v>
      </c>
      <c r="U1392" t="s">
        <v>10091</v>
      </c>
      <c r="X1392" t="s">
        <v>1007</v>
      </c>
      <c r="Y1392" t="s">
        <v>10088</v>
      </c>
      <c r="Z1392" t="s">
        <v>599</v>
      </c>
      <c r="AC1392" t="s">
        <v>112</v>
      </c>
      <c r="AD1392" t="s">
        <v>1009</v>
      </c>
      <c r="AE1392">
        <v>0</v>
      </c>
      <c r="AH1392" t="s">
        <v>1010</v>
      </c>
      <c r="AI1392" t="s">
        <v>1329</v>
      </c>
      <c r="AJ1392" t="s">
        <v>1010</v>
      </c>
      <c r="AK1392" t="s">
        <v>1010</v>
      </c>
      <c r="AL1392" t="s">
        <v>1010</v>
      </c>
      <c r="AM1392" t="s">
        <v>1010</v>
      </c>
      <c r="AQ1392">
        <v>20</v>
      </c>
      <c r="AR1392" t="s">
        <v>1007</v>
      </c>
      <c r="AS1392">
        <v>0</v>
      </c>
      <c r="AT1392">
        <v>0</v>
      </c>
      <c r="AU1392" t="s">
        <v>248</v>
      </c>
      <c r="AW1392">
        <v>0</v>
      </c>
      <c r="AZ1392">
        <v>0</v>
      </c>
      <c r="BC1392">
        <v>0</v>
      </c>
      <c r="BO1392">
        <v>0</v>
      </c>
      <c r="BP1392">
        <v>0</v>
      </c>
      <c r="BQ1392">
        <v>0</v>
      </c>
      <c r="BR1392">
        <v>0</v>
      </c>
      <c r="BS1392">
        <v>1</v>
      </c>
      <c r="BT1392">
        <v>0</v>
      </c>
      <c r="BU1392">
        <v>0</v>
      </c>
      <c r="BV1392">
        <v>1</v>
      </c>
      <c r="BW1392">
        <v>0</v>
      </c>
      <c r="BX1392">
        <v>0</v>
      </c>
      <c r="BY1392">
        <v>0</v>
      </c>
      <c r="BZ1392">
        <v>0</v>
      </c>
      <c r="CA1392">
        <v>0</v>
      </c>
      <c r="CB1392">
        <v>0</v>
      </c>
      <c r="CC1392">
        <v>0</v>
      </c>
      <c r="CD1392">
        <v>0</v>
      </c>
      <c r="CE1392">
        <v>0</v>
      </c>
      <c r="CF1392">
        <v>0</v>
      </c>
      <c r="CG1392">
        <v>0</v>
      </c>
      <c r="CH1392">
        <v>0</v>
      </c>
      <c r="CI1392">
        <v>0</v>
      </c>
      <c r="CJ1392">
        <v>0</v>
      </c>
      <c r="CK1392">
        <v>0</v>
      </c>
      <c r="CL1392">
        <v>0</v>
      </c>
      <c r="CM1392">
        <v>0</v>
      </c>
      <c r="CN1392">
        <v>0</v>
      </c>
      <c r="CO1392">
        <v>0</v>
      </c>
      <c r="CP1392">
        <v>0</v>
      </c>
      <c r="CQ1392">
        <v>0</v>
      </c>
    </row>
    <row r="1393" spans="1:95" hidden="1">
      <c r="A1393" t="s">
        <v>10092</v>
      </c>
      <c r="B1393" t="s">
        <v>999</v>
      </c>
      <c r="C1393" t="s">
        <v>1000</v>
      </c>
      <c r="D1393" t="s">
        <v>1000</v>
      </c>
      <c r="E1393" t="s">
        <v>146</v>
      </c>
      <c r="F1393" t="s">
        <v>1001</v>
      </c>
      <c r="G1393">
        <v>20</v>
      </c>
      <c r="H1393">
        <v>6</v>
      </c>
      <c r="I1393">
        <f t="shared" si="21"/>
        <v>120</v>
      </c>
      <c r="J1393">
        <v>41</v>
      </c>
      <c r="K1393">
        <v>0</v>
      </c>
      <c r="M1393" t="s">
        <v>10085</v>
      </c>
      <c r="N1393" t="s">
        <v>10093</v>
      </c>
      <c r="O1393" t="s">
        <v>8822</v>
      </c>
      <c r="P1393" t="s">
        <v>214</v>
      </c>
      <c r="Q1393">
        <v>96003</v>
      </c>
      <c r="R1393" t="s">
        <v>107</v>
      </c>
      <c r="S1393" t="s">
        <v>1005</v>
      </c>
      <c r="U1393" t="s">
        <v>10091</v>
      </c>
      <c r="X1393" t="s">
        <v>1007</v>
      </c>
      <c r="Y1393" t="s">
        <v>10088</v>
      </c>
      <c r="Z1393" t="s">
        <v>599</v>
      </c>
      <c r="AC1393" t="s">
        <v>112</v>
      </c>
      <c r="AD1393" t="s">
        <v>1009</v>
      </c>
      <c r="AE1393">
        <v>0</v>
      </c>
      <c r="AH1393" t="s">
        <v>1010</v>
      </c>
      <c r="AI1393" t="s">
        <v>1329</v>
      </c>
      <c r="AJ1393" t="s">
        <v>1010</v>
      </c>
      <c r="AK1393" t="s">
        <v>1010</v>
      </c>
      <c r="AL1393" t="s">
        <v>1010</v>
      </c>
      <c r="AM1393" t="s">
        <v>1010</v>
      </c>
      <c r="AQ1393">
        <v>20</v>
      </c>
      <c r="AR1393" t="s">
        <v>1007</v>
      </c>
      <c r="AS1393">
        <v>0</v>
      </c>
      <c r="AT1393">
        <v>0</v>
      </c>
      <c r="AU1393" t="s">
        <v>248</v>
      </c>
      <c r="AW1393">
        <v>0</v>
      </c>
      <c r="AZ1393">
        <v>0</v>
      </c>
      <c r="BC1393">
        <v>0</v>
      </c>
      <c r="BO1393">
        <v>0</v>
      </c>
      <c r="BP1393">
        <v>0</v>
      </c>
      <c r="BQ1393">
        <v>0</v>
      </c>
      <c r="BR1393">
        <v>0</v>
      </c>
      <c r="BS1393">
        <v>1</v>
      </c>
      <c r="BT1393">
        <v>0</v>
      </c>
      <c r="BU1393">
        <v>0</v>
      </c>
      <c r="BV1393">
        <v>1</v>
      </c>
      <c r="BW1393">
        <v>0</v>
      </c>
      <c r="BX1393">
        <v>0</v>
      </c>
      <c r="BY1393">
        <v>0</v>
      </c>
      <c r="BZ1393">
        <v>0</v>
      </c>
      <c r="CA1393">
        <v>0</v>
      </c>
      <c r="CB1393">
        <v>0</v>
      </c>
      <c r="CC1393">
        <v>0</v>
      </c>
      <c r="CD1393">
        <v>0</v>
      </c>
      <c r="CE1393">
        <v>0</v>
      </c>
      <c r="CF1393">
        <v>0</v>
      </c>
      <c r="CG1393">
        <v>0</v>
      </c>
      <c r="CH1393">
        <v>0</v>
      </c>
      <c r="CI1393">
        <v>0</v>
      </c>
      <c r="CJ1393">
        <v>0</v>
      </c>
      <c r="CK1393">
        <v>0</v>
      </c>
      <c r="CL1393">
        <v>0</v>
      </c>
      <c r="CM1393">
        <v>0</v>
      </c>
      <c r="CN1393">
        <v>0</v>
      </c>
      <c r="CO1393">
        <v>0</v>
      </c>
      <c r="CP1393">
        <v>0</v>
      </c>
      <c r="CQ1393">
        <v>0</v>
      </c>
    </row>
    <row r="1394" spans="1:95" hidden="1">
      <c r="A1394" t="s">
        <v>10094</v>
      </c>
      <c r="B1394" t="s">
        <v>999</v>
      </c>
      <c r="C1394" t="s">
        <v>1000</v>
      </c>
      <c r="D1394" t="s">
        <v>1000</v>
      </c>
      <c r="E1394" t="s">
        <v>146</v>
      </c>
      <c r="F1394" t="s">
        <v>1001</v>
      </c>
      <c r="G1394">
        <v>20</v>
      </c>
      <c r="H1394">
        <v>6</v>
      </c>
      <c r="I1394">
        <f t="shared" si="21"/>
        <v>120</v>
      </c>
      <c r="J1394">
        <v>41</v>
      </c>
      <c r="K1394">
        <v>0</v>
      </c>
      <c r="M1394" t="s">
        <v>10085</v>
      </c>
      <c r="N1394" t="s">
        <v>10095</v>
      </c>
      <c r="O1394" t="s">
        <v>8822</v>
      </c>
      <c r="P1394" t="s">
        <v>214</v>
      </c>
      <c r="Q1394">
        <v>96002</v>
      </c>
      <c r="R1394" t="s">
        <v>107</v>
      </c>
      <c r="S1394" t="s">
        <v>1005</v>
      </c>
      <c r="U1394" t="s">
        <v>10096</v>
      </c>
      <c r="X1394" t="s">
        <v>1007</v>
      </c>
      <c r="Y1394" t="s">
        <v>10088</v>
      </c>
      <c r="Z1394" t="s">
        <v>599</v>
      </c>
      <c r="AC1394" t="s">
        <v>112</v>
      </c>
      <c r="AD1394" t="s">
        <v>1009</v>
      </c>
      <c r="AE1394">
        <v>0</v>
      </c>
      <c r="AH1394" t="s">
        <v>1010</v>
      </c>
      <c r="AI1394" t="s">
        <v>1329</v>
      </c>
      <c r="AJ1394" t="s">
        <v>1010</v>
      </c>
      <c r="AK1394" t="s">
        <v>1010</v>
      </c>
      <c r="AL1394" t="s">
        <v>1010</v>
      </c>
      <c r="AM1394" t="s">
        <v>1010</v>
      </c>
      <c r="AQ1394">
        <v>20</v>
      </c>
      <c r="AR1394" t="s">
        <v>1007</v>
      </c>
      <c r="AS1394">
        <v>0</v>
      </c>
      <c r="AT1394">
        <v>0</v>
      </c>
      <c r="AU1394" t="s">
        <v>248</v>
      </c>
      <c r="AW1394">
        <v>0</v>
      </c>
      <c r="AZ1394">
        <v>0</v>
      </c>
      <c r="BC1394">
        <v>0</v>
      </c>
      <c r="BO1394">
        <v>0</v>
      </c>
      <c r="BP1394">
        <v>0</v>
      </c>
      <c r="BQ1394">
        <v>0</v>
      </c>
      <c r="BR1394">
        <v>0</v>
      </c>
      <c r="BS1394">
        <v>1</v>
      </c>
      <c r="BT1394">
        <v>0</v>
      </c>
      <c r="BU1394">
        <v>0</v>
      </c>
      <c r="BV1394">
        <v>1</v>
      </c>
      <c r="BW1394">
        <v>0</v>
      </c>
      <c r="BX1394">
        <v>0</v>
      </c>
      <c r="BY1394">
        <v>0</v>
      </c>
      <c r="BZ1394">
        <v>0</v>
      </c>
      <c r="CA1394">
        <v>0</v>
      </c>
      <c r="CB1394">
        <v>0</v>
      </c>
      <c r="CC1394">
        <v>0</v>
      </c>
      <c r="CD1394">
        <v>0</v>
      </c>
      <c r="CE1394">
        <v>0</v>
      </c>
      <c r="CF1394">
        <v>0</v>
      </c>
      <c r="CG1394">
        <v>0</v>
      </c>
      <c r="CH1394">
        <v>0</v>
      </c>
      <c r="CI1394">
        <v>0</v>
      </c>
      <c r="CJ1394">
        <v>0</v>
      </c>
      <c r="CK1394">
        <v>0</v>
      </c>
      <c r="CL1394">
        <v>0</v>
      </c>
      <c r="CM1394">
        <v>0</v>
      </c>
      <c r="CN1394">
        <v>0</v>
      </c>
      <c r="CO1394">
        <v>0</v>
      </c>
      <c r="CP1394">
        <v>0</v>
      </c>
      <c r="CQ1394">
        <v>0</v>
      </c>
    </row>
    <row r="1395" spans="1:95" hidden="1">
      <c r="A1395" t="s">
        <v>10097</v>
      </c>
      <c r="B1395" t="s">
        <v>999</v>
      </c>
      <c r="C1395" t="s">
        <v>1000</v>
      </c>
      <c r="D1395" t="s">
        <v>1000</v>
      </c>
      <c r="E1395" t="s">
        <v>146</v>
      </c>
      <c r="F1395" t="s">
        <v>1001</v>
      </c>
      <c r="G1395">
        <v>170</v>
      </c>
      <c r="H1395">
        <v>6</v>
      </c>
      <c r="I1395">
        <f t="shared" si="21"/>
        <v>1020</v>
      </c>
      <c r="J1395">
        <v>41</v>
      </c>
      <c r="K1395">
        <v>0</v>
      </c>
      <c r="M1395" t="s">
        <v>10085</v>
      </c>
      <c r="N1395" t="s">
        <v>10098</v>
      </c>
      <c r="O1395" t="s">
        <v>8822</v>
      </c>
      <c r="P1395" t="s">
        <v>214</v>
      </c>
      <c r="Q1395">
        <v>96001</v>
      </c>
      <c r="R1395" t="s">
        <v>107</v>
      </c>
      <c r="S1395" t="s">
        <v>1005</v>
      </c>
      <c r="U1395" t="s">
        <v>10096</v>
      </c>
      <c r="X1395" t="s">
        <v>1007</v>
      </c>
      <c r="Y1395" t="s">
        <v>10088</v>
      </c>
      <c r="Z1395" t="s">
        <v>599</v>
      </c>
      <c r="AC1395" t="s">
        <v>112</v>
      </c>
      <c r="AD1395" t="s">
        <v>1009</v>
      </c>
      <c r="AE1395">
        <v>0</v>
      </c>
      <c r="AH1395" t="s">
        <v>1010</v>
      </c>
      <c r="AI1395" t="s">
        <v>1329</v>
      </c>
      <c r="AJ1395" t="s">
        <v>1010</v>
      </c>
      <c r="AK1395" t="s">
        <v>1010</v>
      </c>
      <c r="AL1395" t="s">
        <v>1010</v>
      </c>
      <c r="AM1395" t="s">
        <v>1010</v>
      </c>
      <c r="AQ1395">
        <v>20</v>
      </c>
      <c r="AR1395" t="s">
        <v>1007</v>
      </c>
      <c r="AS1395">
        <v>0</v>
      </c>
      <c r="AT1395">
        <v>0</v>
      </c>
      <c r="AU1395" t="s">
        <v>248</v>
      </c>
      <c r="AW1395">
        <v>0</v>
      </c>
      <c r="AZ1395">
        <v>0</v>
      </c>
      <c r="BC1395">
        <v>0</v>
      </c>
      <c r="BO1395">
        <v>0</v>
      </c>
      <c r="BP1395">
        <v>0</v>
      </c>
      <c r="BQ1395">
        <v>0</v>
      </c>
      <c r="BR1395">
        <v>0</v>
      </c>
      <c r="BS1395">
        <v>1</v>
      </c>
      <c r="BT1395">
        <v>0</v>
      </c>
      <c r="BU1395">
        <v>0</v>
      </c>
      <c r="BV1395">
        <v>1</v>
      </c>
      <c r="BW1395">
        <v>0</v>
      </c>
      <c r="BX1395">
        <v>0</v>
      </c>
      <c r="BY1395">
        <v>0</v>
      </c>
      <c r="BZ1395">
        <v>0</v>
      </c>
      <c r="CA1395">
        <v>0</v>
      </c>
      <c r="CB1395">
        <v>0</v>
      </c>
      <c r="CC1395">
        <v>0</v>
      </c>
      <c r="CD1395">
        <v>0</v>
      </c>
      <c r="CE1395">
        <v>0</v>
      </c>
      <c r="CF1395">
        <v>0</v>
      </c>
      <c r="CG1395">
        <v>0</v>
      </c>
      <c r="CH1395">
        <v>0</v>
      </c>
      <c r="CI1395">
        <v>0</v>
      </c>
      <c r="CJ1395">
        <v>0</v>
      </c>
      <c r="CK1395">
        <v>0</v>
      </c>
      <c r="CL1395">
        <v>0</v>
      </c>
      <c r="CM1395">
        <v>0</v>
      </c>
      <c r="CN1395">
        <v>0</v>
      </c>
      <c r="CO1395">
        <v>0</v>
      </c>
      <c r="CP1395">
        <v>0</v>
      </c>
      <c r="CQ1395">
        <v>0</v>
      </c>
    </row>
    <row r="1396" spans="1:95" hidden="1">
      <c r="A1396" t="s">
        <v>10099</v>
      </c>
      <c r="B1396" t="s">
        <v>999</v>
      </c>
      <c r="C1396" t="s">
        <v>1000</v>
      </c>
      <c r="D1396" t="s">
        <v>1000</v>
      </c>
      <c r="E1396" t="s">
        <v>146</v>
      </c>
      <c r="F1396" t="s">
        <v>10100</v>
      </c>
      <c r="G1396">
        <v>10</v>
      </c>
      <c r="H1396">
        <v>6</v>
      </c>
      <c r="I1396">
        <f t="shared" si="21"/>
        <v>60</v>
      </c>
      <c r="J1396">
        <v>41</v>
      </c>
      <c r="K1396">
        <v>0</v>
      </c>
      <c r="M1396" t="s">
        <v>4315</v>
      </c>
      <c r="N1396" t="s">
        <v>10101</v>
      </c>
      <c r="O1396" t="s">
        <v>8822</v>
      </c>
      <c r="P1396" t="s">
        <v>214</v>
      </c>
      <c r="Q1396">
        <v>96003</v>
      </c>
      <c r="R1396" t="s">
        <v>107</v>
      </c>
      <c r="S1396" t="s">
        <v>1005</v>
      </c>
      <c r="U1396" t="s">
        <v>6924</v>
      </c>
      <c r="X1396" t="s">
        <v>1007</v>
      </c>
      <c r="Y1396" t="s">
        <v>10088</v>
      </c>
      <c r="Z1396" t="s">
        <v>599</v>
      </c>
      <c r="AC1396" t="s">
        <v>112</v>
      </c>
      <c r="AD1396" t="s">
        <v>1009</v>
      </c>
      <c r="AE1396">
        <v>0</v>
      </c>
      <c r="AH1396" t="s">
        <v>1010</v>
      </c>
      <c r="AI1396" t="s">
        <v>1329</v>
      </c>
      <c r="AJ1396" t="s">
        <v>1010</v>
      </c>
      <c r="AK1396" t="s">
        <v>1010</v>
      </c>
      <c r="AL1396" t="s">
        <v>1010</v>
      </c>
      <c r="AM1396" t="s">
        <v>1010</v>
      </c>
      <c r="AQ1396">
        <v>20</v>
      </c>
      <c r="AR1396" t="s">
        <v>1007</v>
      </c>
      <c r="AS1396">
        <v>0</v>
      </c>
      <c r="AT1396">
        <v>0</v>
      </c>
      <c r="AU1396" t="s">
        <v>248</v>
      </c>
      <c r="AW1396">
        <v>0</v>
      </c>
      <c r="AZ1396">
        <v>0</v>
      </c>
      <c r="BC1396">
        <v>0</v>
      </c>
      <c r="BO1396">
        <v>0</v>
      </c>
      <c r="BP1396">
        <v>0</v>
      </c>
      <c r="BQ1396">
        <v>0</v>
      </c>
      <c r="BR1396">
        <v>0</v>
      </c>
      <c r="BS1396">
        <v>1</v>
      </c>
      <c r="BT1396">
        <v>0</v>
      </c>
      <c r="BU1396">
        <v>1</v>
      </c>
      <c r="BV1396">
        <v>1</v>
      </c>
      <c r="BW1396">
        <v>0</v>
      </c>
      <c r="BX1396">
        <v>0</v>
      </c>
      <c r="BY1396">
        <v>0</v>
      </c>
      <c r="BZ1396">
        <v>0</v>
      </c>
      <c r="CA1396">
        <v>0</v>
      </c>
      <c r="CB1396">
        <v>0</v>
      </c>
      <c r="CC1396">
        <v>0</v>
      </c>
      <c r="CD1396">
        <v>0</v>
      </c>
      <c r="CE1396">
        <v>0</v>
      </c>
      <c r="CF1396">
        <v>0</v>
      </c>
      <c r="CG1396">
        <v>0</v>
      </c>
      <c r="CH1396">
        <v>0</v>
      </c>
      <c r="CI1396">
        <v>0</v>
      </c>
      <c r="CJ1396">
        <v>0</v>
      </c>
      <c r="CK1396">
        <v>0</v>
      </c>
      <c r="CL1396">
        <v>0</v>
      </c>
      <c r="CM1396">
        <v>0</v>
      </c>
      <c r="CN1396">
        <v>0</v>
      </c>
      <c r="CO1396">
        <v>0</v>
      </c>
      <c r="CP1396">
        <v>0</v>
      </c>
      <c r="CQ1396">
        <v>0</v>
      </c>
    </row>
    <row r="1397" spans="1:95" hidden="1">
      <c r="A1397" t="s">
        <v>10102</v>
      </c>
      <c r="B1397" t="s">
        <v>999</v>
      </c>
      <c r="C1397" t="s">
        <v>1000</v>
      </c>
      <c r="D1397" t="s">
        <v>1000</v>
      </c>
      <c r="E1397" t="s">
        <v>146</v>
      </c>
      <c r="F1397" t="s">
        <v>10011</v>
      </c>
      <c r="G1397">
        <v>40</v>
      </c>
      <c r="H1397">
        <v>6</v>
      </c>
      <c r="I1397">
        <f t="shared" si="21"/>
        <v>240</v>
      </c>
      <c r="J1397">
        <v>40.588590600000003</v>
      </c>
      <c r="K1397">
        <v>-122.39</v>
      </c>
      <c r="M1397" t="s">
        <v>4315</v>
      </c>
      <c r="N1397" t="s">
        <v>10103</v>
      </c>
      <c r="O1397" t="s">
        <v>8822</v>
      </c>
      <c r="P1397" t="s">
        <v>214</v>
      </c>
      <c r="Q1397">
        <v>96001</v>
      </c>
      <c r="R1397" t="s">
        <v>107</v>
      </c>
      <c r="S1397" t="s">
        <v>1005</v>
      </c>
      <c r="U1397" t="s">
        <v>10104</v>
      </c>
      <c r="X1397" t="s">
        <v>1007</v>
      </c>
      <c r="Y1397" t="s">
        <v>10088</v>
      </c>
      <c r="Z1397" t="s">
        <v>599</v>
      </c>
      <c r="AC1397" t="s">
        <v>112</v>
      </c>
      <c r="AD1397" t="s">
        <v>1009</v>
      </c>
      <c r="AE1397">
        <v>0</v>
      </c>
      <c r="AH1397" t="s">
        <v>1010</v>
      </c>
      <c r="AI1397" t="s">
        <v>1329</v>
      </c>
      <c r="AJ1397" t="s">
        <v>1010</v>
      </c>
      <c r="AK1397" t="s">
        <v>1010</v>
      </c>
      <c r="AL1397" t="s">
        <v>1010</v>
      </c>
      <c r="AM1397" t="s">
        <v>1010</v>
      </c>
      <c r="AQ1397">
        <v>20</v>
      </c>
      <c r="AR1397" t="s">
        <v>1007</v>
      </c>
      <c r="AS1397">
        <v>0</v>
      </c>
      <c r="AT1397">
        <v>0</v>
      </c>
      <c r="AU1397" t="s">
        <v>248</v>
      </c>
      <c r="AW1397">
        <v>0</v>
      </c>
      <c r="AZ1397">
        <v>0</v>
      </c>
      <c r="BC1397">
        <v>0</v>
      </c>
      <c r="BO1397">
        <v>0</v>
      </c>
      <c r="BP1397">
        <v>0</v>
      </c>
      <c r="BQ1397">
        <v>0</v>
      </c>
      <c r="BR1397">
        <v>0</v>
      </c>
      <c r="BS1397">
        <v>1</v>
      </c>
      <c r="BT1397">
        <v>0</v>
      </c>
      <c r="BU1397">
        <v>1</v>
      </c>
      <c r="BV1397">
        <v>1</v>
      </c>
      <c r="BW1397">
        <v>0</v>
      </c>
      <c r="BX1397">
        <v>0</v>
      </c>
      <c r="BY1397">
        <v>0</v>
      </c>
      <c r="BZ1397">
        <v>0</v>
      </c>
      <c r="CA1397">
        <v>0</v>
      </c>
      <c r="CB1397">
        <v>0</v>
      </c>
      <c r="CC1397">
        <v>0</v>
      </c>
      <c r="CD1397">
        <v>0</v>
      </c>
      <c r="CE1397">
        <v>0</v>
      </c>
      <c r="CF1397">
        <v>0</v>
      </c>
      <c r="CG1397">
        <v>0</v>
      </c>
      <c r="CH1397">
        <v>0</v>
      </c>
      <c r="CI1397">
        <v>0</v>
      </c>
      <c r="CJ1397">
        <v>0</v>
      </c>
      <c r="CK1397">
        <v>0</v>
      </c>
      <c r="CL1397">
        <v>0</v>
      </c>
      <c r="CM1397">
        <v>0</v>
      </c>
      <c r="CN1397">
        <v>0</v>
      </c>
      <c r="CO1397">
        <v>0</v>
      </c>
      <c r="CP1397">
        <v>0</v>
      </c>
      <c r="CQ1397">
        <v>0</v>
      </c>
    </row>
    <row r="1398" spans="1:95" hidden="1">
      <c r="A1398" t="s">
        <v>10105</v>
      </c>
      <c r="B1398" t="s">
        <v>999</v>
      </c>
      <c r="C1398" t="s">
        <v>1000</v>
      </c>
      <c r="D1398" t="s">
        <v>1000</v>
      </c>
      <c r="E1398" t="s">
        <v>146</v>
      </c>
      <c r="F1398" t="s">
        <v>10008</v>
      </c>
      <c r="G1398">
        <v>40</v>
      </c>
      <c r="H1398">
        <v>6</v>
      </c>
      <c r="I1398">
        <f t="shared" si="21"/>
        <v>240</v>
      </c>
      <c r="J1398">
        <v>40.608546400000002</v>
      </c>
      <c r="K1398">
        <v>-122.38</v>
      </c>
      <c r="M1398" t="s">
        <v>4315</v>
      </c>
      <c r="N1398" t="s">
        <v>10106</v>
      </c>
      <c r="O1398" t="s">
        <v>8822</v>
      </c>
      <c r="P1398" t="s">
        <v>214</v>
      </c>
      <c r="Q1398">
        <v>96003</v>
      </c>
      <c r="R1398" t="s">
        <v>107</v>
      </c>
      <c r="S1398" t="s">
        <v>1005</v>
      </c>
      <c r="U1398" t="s">
        <v>10107</v>
      </c>
      <c r="X1398" t="s">
        <v>1007</v>
      </c>
      <c r="Y1398" t="s">
        <v>10088</v>
      </c>
      <c r="Z1398" t="s">
        <v>599</v>
      </c>
      <c r="AC1398" t="s">
        <v>112</v>
      </c>
      <c r="AD1398" t="s">
        <v>1009</v>
      </c>
      <c r="AE1398">
        <v>0</v>
      </c>
      <c r="AH1398" t="s">
        <v>1010</v>
      </c>
      <c r="AI1398" t="s">
        <v>1329</v>
      </c>
      <c r="AJ1398" t="s">
        <v>1010</v>
      </c>
      <c r="AK1398" t="s">
        <v>1010</v>
      </c>
      <c r="AL1398" t="s">
        <v>1010</v>
      </c>
      <c r="AM1398" t="s">
        <v>1010</v>
      </c>
      <c r="AQ1398">
        <v>20</v>
      </c>
      <c r="AR1398" t="s">
        <v>1007</v>
      </c>
      <c r="AS1398">
        <v>0</v>
      </c>
      <c r="AT1398">
        <v>0</v>
      </c>
      <c r="AU1398" t="s">
        <v>248</v>
      </c>
      <c r="AW1398">
        <v>0</v>
      </c>
      <c r="AZ1398">
        <v>0</v>
      </c>
      <c r="BC1398">
        <v>0</v>
      </c>
      <c r="BO1398">
        <v>0</v>
      </c>
      <c r="BP1398">
        <v>0</v>
      </c>
      <c r="BQ1398">
        <v>0</v>
      </c>
      <c r="BR1398">
        <v>0</v>
      </c>
      <c r="BS1398">
        <v>1</v>
      </c>
      <c r="BT1398">
        <v>0</v>
      </c>
      <c r="BU1398">
        <v>1</v>
      </c>
      <c r="BV1398">
        <v>1</v>
      </c>
      <c r="BW1398">
        <v>0</v>
      </c>
      <c r="BX1398">
        <v>0</v>
      </c>
      <c r="BY1398">
        <v>0</v>
      </c>
      <c r="BZ1398">
        <v>0</v>
      </c>
      <c r="CA1398">
        <v>0</v>
      </c>
      <c r="CB1398">
        <v>0</v>
      </c>
      <c r="CC1398">
        <v>0</v>
      </c>
      <c r="CD1398">
        <v>0</v>
      </c>
      <c r="CE1398">
        <v>0</v>
      </c>
      <c r="CF1398">
        <v>0</v>
      </c>
      <c r="CG1398">
        <v>0</v>
      </c>
      <c r="CH1398">
        <v>0</v>
      </c>
      <c r="CI1398">
        <v>0</v>
      </c>
      <c r="CJ1398">
        <v>0</v>
      </c>
      <c r="CK1398">
        <v>0</v>
      </c>
      <c r="CL1398">
        <v>0</v>
      </c>
      <c r="CM1398">
        <v>0</v>
      </c>
      <c r="CN1398">
        <v>0</v>
      </c>
      <c r="CO1398">
        <v>0</v>
      </c>
      <c r="CP1398">
        <v>0</v>
      </c>
      <c r="CQ1398">
        <v>0</v>
      </c>
    </row>
    <row r="1399" spans="1:95" hidden="1">
      <c r="A1399" t="s">
        <v>10108</v>
      </c>
      <c r="B1399" t="s">
        <v>999</v>
      </c>
      <c r="C1399" t="s">
        <v>1000</v>
      </c>
      <c r="D1399" t="s">
        <v>1000</v>
      </c>
      <c r="E1399" t="s">
        <v>146</v>
      </c>
      <c r="F1399" t="s">
        <v>10008</v>
      </c>
      <c r="G1399">
        <v>30</v>
      </c>
      <c r="H1399">
        <v>6</v>
      </c>
      <c r="I1399">
        <f t="shared" si="21"/>
        <v>180</v>
      </c>
      <c r="J1399">
        <v>40.570646400000001</v>
      </c>
      <c r="K1399">
        <v>-122.36</v>
      </c>
      <c r="M1399" t="s">
        <v>4315</v>
      </c>
      <c r="N1399" t="s">
        <v>10109</v>
      </c>
      <c r="O1399" t="s">
        <v>8822</v>
      </c>
      <c r="P1399" t="s">
        <v>214</v>
      </c>
      <c r="Q1399">
        <v>96002</v>
      </c>
      <c r="R1399" t="s">
        <v>107</v>
      </c>
      <c r="S1399" t="s">
        <v>1005</v>
      </c>
      <c r="U1399" t="s">
        <v>10110</v>
      </c>
      <c r="X1399" t="s">
        <v>1007</v>
      </c>
      <c r="Y1399" t="s">
        <v>10088</v>
      </c>
      <c r="Z1399" t="s">
        <v>599</v>
      </c>
      <c r="AC1399" t="s">
        <v>112</v>
      </c>
      <c r="AD1399" t="s">
        <v>1009</v>
      </c>
      <c r="AE1399">
        <v>0</v>
      </c>
      <c r="AH1399" t="s">
        <v>1010</v>
      </c>
      <c r="AI1399" t="s">
        <v>1329</v>
      </c>
      <c r="AJ1399" t="s">
        <v>1010</v>
      </c>
      <c r="AK1399" t="s">
        <v>1010</v>
      </c>
      <c r="AL1399" t="s">
        <v>1010</v>
      </c>
      <c r="AM1399" t="s">
        <v>1010</v>
      </c>
      <c r="AQ1399">
        <v>20</v>
      </c>
      <c r="AR1399" t="s">
        <v>1007</v>
      </c>
      <c r="AS1399">
        <v>0</v>
      </c>
      <c r="AT1399">
        <v>0</v>
      </c>
      <c r="AU1399" t="s">
        <v>248</v>
      </c>
      <c r="AW1399">
        <v>0</v>
      </c>
      <c r="AZ1399">
        <v>0</v>
      </c>
      <c r="BC1399">
        <v>0</v>
      </c>
      <c r="BO1399">
        <v>0</v>
      </c>
      <c r="BP1399">
        <v>0</v>
      </c>
      <c r="BQ1399">
        <v>0</v>
      </c>
      <c r="BR1399">
        <v>0</v>
      </c>
      <c r="BS1399">
        <v>1</v>
      </c>
      <c r="BT1399">
        <v>0</v>
      </c>
      <c r="BU1399">
        <v>1</v>
      </c>
      <c r="BV1399">
        <v>1</v>
      </c>
      <c r="BW1399">
        <v>0</v>
      </c>
      <c r="BX1399">
        <v>0</v>
      </c>
      <c r="BY1399">
        <v>0</v>
      </c>
      <c r="BZ1399">
        <v>0</v>
      </c>
      <c r="CA1399">
        <v>0</v>
      </c>
      <c r="CB1399">
        <v>0</v>
      </c>
      <c r="CC1399">
        <v>0</v>
      </c>
      <c r="CD1399">
        <v>0</v>
      </c>
      <c r="CE1399">
        <v>0</v>
      </c>
      <c r="CF1399">
        <v>0</v>
      </c>
      <c r="CG1399">
        <v>0</v>
      </c>
      <c r="CH1399">
        <v>0</v>
      </c>
      <c r="CI1399">
        <v>0</v>
      </c>
      <c r="CJ1399">
        <v>0</v>
      </c>
      <c r="CK1399">
        <v>0</v>
      </c>
      <c r="CL1399">
        <v>0</v>
      </c>
      <c r="CM1399">
        <v>0</v>
      </c>
      <c r="CN1399">
        <v>0</v>
      </c>
      <c r="CO1399">
        <v>0</v>
      </c>
      <c r="CP1399">
        <v>0</v>
      </c>
      <c r="CQ1399">
        <v>0</v>
      </c>
    </row>
    <row r="1400" spans="1:95" hidden="1">
      <c r="A1400" t="s">
        <v>10111</v>
      </c>
      <c r="B1400" t="s">
        <v>999</v>
      </c>
      <c r="C1400" t="s">
        <v>1000</v>
      </c>
      <c r="D1400" t="s">
        <v>1000</v>
      </c>
      <c r="E1400" t="s">
        <v>146</v>
      </c>
      <c r="F1400" t="s">
        <v>10112</v>
      </c>
      <c r="G1400">
        <v>30</v>
      </c>
      <c r="H1400">
        <v>6</v>
      </c>
      <c r="I1400">
        <f t="shared" si="21"/>
        <v>180</v>
      </c>
      <c r="J1400">
        <v>40.564228</v>
      </c>
      <c r="K1400">
        <v>-122.35</v>
      </c>
      <c r="M1400" t="s">
        <v>4315</v>
      </c>
      <c r="N1400" t="s">
        <v>10113</v>
      </c>
      <c r="O1400" t="s">
        <v>8822</v>
      </c>
      <c r="P1400" t="s">
        <v>214</v>
      </c>
      <c r="Q1400">
        <v>96002</v>
      </c>
      <c r="R1400" t="s">
        <v>107</v>
      </c>
      <c r="S1400" t="s">
        <v>1005</v>
      </c>
      <c r="U1400" t="s">
        <v>10110</v>
      </c>
      <c r="X1400" t="s">
        <v>1007</v>
      </c>
      <c r="Y1400" t="s">
        <v>10088</v>
      </c>
      <c r="Z1400" t="s">
        <v>599</v>
      </c>
      <c r="AC1400" t="s">
        <v>112</v>
      </c>
      <c r="AD1400" t="s">
        <v>1009</v>
      </c>
      <c r="AE1400">
        <v>0</v>
      </c>
      <c r="AH1400" t="s">
        <v>1010</v>
      </c>
      <c r="AI1400" t="s">
        <v>1329</v>
      </c>
      <c r="AJ1400" t="s">
        <v>1010</v>
      </c>
      <c r="AK1400" t="s">
        <v>1010</v>
      </c>
      <c r="AL1400" t="s">
        <v>1010</v>
      </c>
      <c r="AM1400" t="s">
        <v>1010</v>
      </c>
      <c r="AQ1400">
        <v>20</v>
      </c>
      <c r="AR1400" t="s">
        <v>1007</v>
      </c>
      <c r="AS1400">
        <v>0</v>
      </c>
      <c r="AT1400">
        <v>0</v>
      </c>
      <c r="AU1400" t="s">
        <v>248</v>
      </c>
      <c r="AW1400">
        <v>0</v>
      </c>
      <c r="AZ1400">
        <v>0</v>
      </c>
      <c r="BC1400">
        <v>0</v>
      </c>
      <c r="BO1400">
        <v>0</v>
      </c>
      <c r="BP1400">
        <v>0</v>
      </c>
      <c r="BQ1400">
        <v>0</v>
      </c>
      <c r="BR1400">
        <v>0</v>
      </c>
      <c r="BS1400">
        <v>1</v>
      </c>
      <c r="BT1400">
        <v>0</v>
      </c>
      <c r="BU1400">
        <v>1</v>
      </c>
      <c r="BV1400">
        <v>1</v>
      </c>
      <c r="BW1400">
        <v>0</v>
      </c>
      <c r="BX1400">
        <v>0</v>
      </c>
      <c r="BY1400">
        <v>0</v>
      </c>
      <c r="BZ1400">
        <v>0</v>
      </c>
      <c r="CA1400">
        <v>0</v>
      </c>
      <c r="CB1400">
        <v>0</v>
      </c>
      <c r="CC1400">
        <v>0</v>
      </c>
      <c r="CD1400">
        <v>0</v>
      </c>
      <c r="CE1400">
        <v>0</v>
      </c>
      <c r="CF1400">
        <v>0</v>
      </c>
      <c r="CG1400">
        <v>0</v>
      </c>
      <c r="CH1400">
        <v>0</v>
      </c>
      <c r="CI1400">
        <v>0</v>
      </c>
      <c r="CJ1400">
        <v>0</v>
      </c>
      <c r="CK1400">
        <v>0</v>
      </c>
      <c r="CL1400">
        <v>0</v>
      </c>
      <c r="CM1400">
        <v>0</v>
      </c>
      <c r="CN1400">
        <v>0</v>
      </c>
      <c r="CO1400">
        <v>0</v>
      </c>
      <c r="CP1400">
        <v>0</v>
      </c>
      <c r="CQ1400">
        <v>0</v>
      </c>
    </row>
    <row r="1401" spans="1:95" hidden="1">
      <c r="A1401" t="s">
        <v>10114</v>
      </c>
      <c r="B1401" t="s">
        <v>999</v>
      </c>
      <c r="C1401" t="s">
        <v>1000</v>
      </c>
      <c r="D1401" t="s">
        <v>1000</v>
      </c>
      <c r="E1401" t="s">
        <v>146</v>
      </c>
      <c r="F1401" t="s">
        <v>10008</v>
      </c>
      <c r="G1401">
        <v>30</v>
      </c>
      <c r="H1401">
        <v>6</v>
      </c>
      <c r="I1401">
        <f t="shared" si="21"/>
        <v>180</v>
      </c>
      <c r="J1401">
        <v>40.580039900000003</v>
      </c>
      <c r="K1401">
        <v>-122.39</v>
      </c>
      <c r="M1401" t="s">
        <v>4315</v>
      </c>
      <c r="N1401" t="s">
        <v>10115</v>
      </c>
      <c r="O1401" t="s">
        <v>8822</v>
      </c>
      <c r="P1401" t="s">
        <v>214</v>
      </c>
      <c r="Q1401">
        <v>96001</v>
      </c>
      <c r="R1401" t="s">
        <v>107</v>
      </c>
      <c r="S1401" t="s">
        <v>1005</v>
      </c>
      <c r="U1401" t="s">
        <v>10110</v>
      </c>
      <c r="X1401" t="s">
        <v>1007</v>
      </c>
      <c r="Y1401" t="s">
        <v>10088</v>
      </c>
      <c r="Z1401" t="s">
        <v>599</v>
      </c>
      <c r="AC1401" t="s">
        <v>112</v>
      </c>
      <c r="AD1401" t="s">
        <v>1009</v>
      </c>
      <c r="AE1401">
        <v>0</v>
      </c>
      <c r="AH1401" t="s">
        <v>1010</v>
      </c>
      <c r="AI1401" t="s">
        <v>1329</v>
      </c>
      <c r="AJ1401" t="s">
        <v>1010</v>
      </c>
      <c r="AK1401" t="s">
        <v>1010</v>
      </c>
      <c r="AL1401" t="s">
        <v>1010</v>
      </c>
      <c r="AM1401" t="s">
        <v>1010</v>
      </c>
      <c r="AQ1401">
        <v>20</v>
      </c>
      <c r="AR1401" t="s">
        <v>1007</v>
      </c>
      <c r="AS1401">
        <v>0</v>
      </c>
      <c r="AT1401">
        <v>0</v>
      </c>
      <c r="AU1401" t="s">
        <v>248</v>
      </c>
      <c r="AW1401">
        <v>0</v>
      </c>
      <c r="AZ1401">
        <v>0</v>
      </c>
      <c r="BC1401">
        <v>0</v>
      </c>
      <c r="BO1401">
        <v>0</v>
      </c>
      <c r="BP1401">
        <v>0</v>
      </c>
      <c r="BQ1401">
        <v>0</v>
      </c>
      <c r="BR1401">
        <v>0</v>
      </c>
      <c r="BS1401">
        <v>1</v>
      </c>
      <c r="BT1401">
        <v>0</v>
      </c>
      <c r="BU1401">
        <v>1</v>
      </c>
      <c r="BV1401">
        <v>1</v>
      </c>
      <c r="BW1401">
        <v>0</v>
      </c>
      <c r="BX1401">
        <v>0</v>
      </c>
      <c r="BY1401">
        <v>0</v>
      </c>
      <c r="BZ1401">
        <v>0</v>
      </c>
      <c r="CA1401">
        <v>0</v>
      </c>
      <c r="CB1401">
        <v>0</v>
      </c>
      <c r="CC1401">
        <v>0</v>
      </c>
      <c r="CD1401">
        <v>0</v>
      </c>
      <c r="CE1401">
        <v>0</v>
      </c>
      <c r="CF1401">
        <v>0</v>
      </c>
      <c r="CG1401">
        <v>0</v>
      </c>
      <c r="CH1401">
        <v>0</v>
      </c>
      <c r="CI1401">
        <v>0</v>
      </c>
      <c r="CJ1401">
        <v>0</v>
      </c>
      <c r="CK1401">
        <v>0</v>
      </c>
      <c r="CL1401">
        <v>0</v>
      </c>
      <c r="CM1401">
        <v>0</v>
      </c>
      <c r="CN1401">
        <v>0</v>
      </c>
      <c r="CO1401">
        <v>0</v>
      </c>
      <c r="CP1401">
        <v>0</v>
      </c>
      <c r="CQ1401">
        <v>0</v>
      </c>
    </row>
    <row r="1402" spans="1:95" hidden="1">
      <c r="A1402" t="s">
        <v>10116</v>
      </c>
      <c r="B1402" t="s">
        <v>999</v>
      </c>
      <c r="C1402" t="s">
        <v>1000</v>
      </c>
      <c r="D1402" t="s">
        <v>1000</v>
      </c>
      <c r="E1402" t="s">
        <v>146</v>
      </c>
      <c r="F1402" t="s">
        <v>10008</v>
      </c>
      <c r="G1402">
        <v>20</v>
      </c>
      <c r="H1402">
        <v>6</v>
      </c>
      <c r="I1402">
        <f t="shared" si="21"/>
        <v>120</v>
      </c>
      <c r="J1402">
        <v>40.5812156</v>
      </c>
      <c r="K1402">
        <v>-122.39</v>
      </c>
      <c r="M1402" t="s">
        <v>1002</v>
      </c>
      <c r="N1402" t="s">
        <v>10117</v>
      </c>
      <c r="O1402" t="s">
        <v>8822</v>
      </c>
      <c r="P1402" t="s">
        <v>214</v>
      </c>
      <c r="Q1402">
        <v>96001</v>
      </c>
      <c r="R1402" t="s">
        <v>107</v>
      </c>
      <c r="S1402" t="s">
        <v>1005</v>
      </c>
      <c r="U1402" t="s">
        <v>10110</v>
      </c>
      <c r="X1402" t="s">
        <v>1007</v>
      </c>
      <c r="Y1402" t="s">
        <v>10088</v>
      </c>
      <c r="Z1402" t="s">
        <v>599</v>
      </c>
      <c r="AC1402" t="s">
        <v>112</v>
      </c>
      <c r="AD1402" t="s">
        <v>1009</v>
      </c>
      <c r="AE1402">
        <v>0</v>
      </c>
      <c r="AH1402" t="s">
        <v>1010</v>
      </c>
      <c r="AI1402" t="s">
        <v>1329</v>
      </c>
      <c r="AJ1402" t="s">
        <v>1010</v>
      </c>
      <c r="AK1402" t="s">
        <v>1010</v>
      </c>
      <c r="AL1402" t="s">
        <v>1010</v>
      </c>
      <c r="AM1402" t="s">
        <v>1010</v>
      </c>
      <c r="AQ1402">
        <v>20</v>
      </c>
      <c r="AR1402" t="s">
        <v>1007</v>
      </c>
      <c r="AS1402">
        <v>0</v>
      </c>
      <c r="AT1402">
        <v>0</v>
      </c>
      <c r="AU1402" t="s">
        <v>248</v>
      </c>
      <c r="AW1402">
        <v>0</v>
      </c>
      <c r="AZ1402">
        <v>0</v>
      </c>
      <c r="BC1402">
        <v>0</v>
      </c>
      <c r="BO1402">
        <v>0</v>
      </c>
      <c r="BP1402">
        <v>0</v>
      </c>
      <c r="BQ1402">
        <v>0</v>
      </c>
      <c r="BR1402">
        <v>0</v>
      </c>
      <c r="BS1402">
        <v>1</v>
      </c>
      <c r="BT1402">
        <v>0</v>
      </c>
      <c r="BU1402">
        <v>0</v>
      </c>
      <c r="BV1402">
        <v>1</v>
      </c>
      <c r="BW1402">
        <v>0</v>
      </c>
      <c r="BX1402">
        <v>0</v>
      </c>
      <c r="BY1402">
        <v>0</v>
      </c>
      <c r="BZ1402">
        <v>0</v>
      </c>
      <c r="CA1402">
        <v>0</v>
      </c>
      <c r="CB1402">
        <v>0</v>
      </c>
      <c r="CC1402">
        <v>0</v>
      </c>
      <c r="CD1402">
        <v>0</v>
      </c>
      <c r="CE1402">
        <v>0</v>
      </c>
      <c r="CF1402">
        <v>0</v>
      </c>
      <c r="CG1402">
        <v>0</v>
      </c>
      <c r="CH1402">
        <v>0</v>
      </c>
      <c r="CI1402">
        <v>0</v>
      </c>
      <c r="CJ1402">
        <v>0</v>
      </c>
      <c r="CK1402">
        <v>0</v>
      </c>
      <c r="CL1402">
        <v>0</v>
      </c>
      <c r="CM1402">
        <v>0</v>
      </c>
      <c r="CN1402">
        <v>0</v>
      </c>
      <c r="CO1402">
        <v>0</v>
      </c>
      <c r="CP1402">
        <v>0</v>
      </c>
      <c r="CQ1402">
        <v>0</v>
      </c>
    </row>
    <row r="1403" spans="1:95" hidden="1">
      <c r="A1403" t="s">
        <v>10118</v>
      </c>
      <c r="B1403" t="s">
        <v>999</v>
      </c>
      <c r="C1403" t="s">
        <v>1000</v>
      </c>
      <c r="D1403" t="s">
        <v>1000</v>
      </c>
      <c r="E1403" t="s">
        <v>146</v>
      </c>
      <c r="F1403" t="s">
        <v>1001</v>
      </c>
      <c r="G1403">
        <v>20</v>
      </c>
      <c r="H1403">
        <v>6</v>
      </c>
      <c r="I1403">
        <f t="shared" si="21"/>
        <v>120</v>
      </c>
      <c r="J1403">
        <v>40.592157999999998</v>
      </c>
      <c r="K1403">
        <v>-122.35</v>
      </c>
      <c r="M1403" t="s">
        <v>1002</v>
      </c>
      <c r="N1403" t="s">
        <v>10119</v>
      </c>
      <c r="O1403" t="s">
        <v>8822</v>
      </c>
      <c r="P1403" t="s">
        <v>214</v>
      </c>
      <c r="Q1403">
        <v>96003</v>
      </c>
      <c r="R1403" t="s">
        <v>107</v>
      </c>
      <c r="S1403" t="s">
        <v>1005</v>
      </c>
      <c r="U1403" t="s">
        <v>10120</v>
      </c>
      <c r="X1403" t="s">
        <v>1007</v>
      </c>
      <c r="Y1403" t="s">
        <v>10088</v>
      </c>
      <c r="Z1403" t="s">
        <v>599</v>
      </c>
      <c r="AC1403" t="s">
        <v>112</v>
      </c>
      <c r="AD1403" t="s">
        <v>1009</v>
      </c>
      <c r="AE1403">
        <v>0</v>
      </c>
      <c r="AH1403" t="s">
        <v>1010</v>
      </c>
      <c r="AI1403" t="s">
        <v>1329</v>
      </c>
      <c r="AJ1403" t="s">
        <v>1010</v>
      </c>
      <c r="AK1403" t="s">
        <v>1010</v>
      </c>
      <c r="AL1403" t="s">
        <v>1010</v>
      </c>
      <c r="AM1403" t="s">
        <v>1010</v>
      </c>
      <c r="AQ1403">
        <v>20</v>
      </c>
      <c r="AR1403" t="s">
        <v>1007</v>
      </c>
      <c r="AS1403">
        <v>0</v>
      </c>
      <c r="AT1403">
        <v>0</v>
      </c>
      <c r="AU1403" t="s">
        <v>248</v>
      </c>
      <c r="AW1403">
        <v>0</v>
      </c>
      <c r="AZ1403">
        <v>0</v>
      </c>
      <c r="BC1403">
        <v>0</v>
      </c>
      <c r="BO1403">
        <v>0</v>
      </c>
      <c r="BP1403">
        <v>0</v>
      </c>
      <c r="BQ1403">
        <v>0</v>
      </c>
      <c r="BR1403">
        <v>0</v>
      </c>
      <c r="BS1403">
        <v>1</v>
      </c>
      <c r="BT1403">
        <v>0</v>
      </c>
      <c r="BU1403">
        <v>0</v>
      </c>
      <c r="BV1403">
        <v>1</v>
      </c>
      <c r="BW1403">
        <v>0</v>
      </c>
      <c r="BX1403">
        <v>0</v>
      </c>
      <c r="BY1403">
        <v>0</v>
      </c>
      <c r="BZ1403">
        <v>0</v>
      </c>
      <c r="CA1403">
        <v>0</v>
      </c>
      <c r="CB1403">
        <v>0</v>
      </c>
      <c r="CC1403">
        <v>0</v>
      </c>
      <c r="CD1403">
        <v>0</v>
      </c>
      <c r="CE1403">
        <v>0</v>
      </c>
      <c r="CF1403">
        <v>0</v>
      </c>
      <c r="CG1403">
        <v>0</v>
      </c>
      <c r="CH1403">
        <v>0</v>
      </c>
      <c r="CI1403">
        <v>0</v>
      </c>
      <c r="CJ1403">
        <v>0</v>
      </c>
      <c r="CK1403">
        <v>0</v>
      </c>
      <c r="CL1403">
        <v>0</v>
      </c>
      <c r="CM1403">
        <v>0</v>
      </c>
      <c r="CN1403">
        <v>0</v>
      </c>
      <c r="CO1403">
        <v>0</v>
      </c>
      <c r="CP1403">
        <v>0</v>
      </c>
      <c r="CQ1403">
        <v>0</v>
      </c>
    </row>
    <row r="1404" spans="1:95" hidden="1">
      <c r="A1404" t="s">
        <v>10121</v>
      </c>
      <c r="B1404" t="s">
        <v>999</v>
      </c>
      <c r="C1404" t="s">
        <v>1000</v>
      </c>
      <c r="D1404" t="s">
        <v>1000</v>
      </c>
      <c r="E1404" t="s">
        <v>146</v>
      </c>
      <c r="F1404" t="s">
        <v>10008</v>
      </c>
      <c r="G1404">
        <v>20</v>
      </c>
      <c r="H1404">
        <v>6</v>
      </c>
      <c r="I1404">
        <f t="shared" si="21"/>
        <v>120</v>
      </c>
      <c r="J1404">
        <v>40.573884999999997</v>
      </c>
      <c r="K1404">
        <v>-122.37</v>
      </c>
      <c r="M1404" t="s">
        <v>1002</v>
      </c>
      <c r="N1404" t="s">
        <v>10122</v>
      </c>
      <c r="O1404" t="s">
        <v>8822</v>
      </c>
      <c r="P1404" t="s">
        <v>214</v>
      </c>
      <c r="Q1404">
        <v>96001</v>
      </c>
      <c r="R1404" t="s">
        <v>107</v>
      </c>
      <c r="S1404" t="s">
        <v>1005</v>
      </c>
      <c r="U1404" t="s">
        <v>10020</v>
      </c>
      <c r="X1404" t="s">
        <v>1007</v>
      </c>
      <c r="Y1404" t="s">
        <v>10088</v>
      </c>
      <c r="Z1404" t="s">
        <v>599</v>
      </c>
      <c r="AC1404" t="s">
        <v>112</v>
      </c>
      <c r="AD1404" t="s">
        <v>1009</v>
      </c>
      <c r="AE1404">
        <v>0</v>
      </c>
      <c r="AH1404" t="s">
        <v>1010</v>
      </c>
      <c r="AI1404" t="s">
        <v>1329</v>
      </c>
      <c r="AJ1404" t="s">
        <v>1010</v>
      </c>
      <c r="AK1404" t="s">
        <v>1010</v>
      </c>
      <c r="AL1404" t="s">
        <v>1010</v>
      </c>
      <c r="AM1404" t="s">
        <v>1010</v>
      </c>
      <c r="AQ1404">
        <v>20</v>
      </c>
      <c r="AR1404" t="s">
        <v>1007</v>
      </c>
      <c r="AS1404">
        <v>0</v>
      </c>
      <c r="AT1404">
        <v>0</v>
      </c>
      <c r="AU1404" t="s">
        <v>248</v>
      </c>
      <c r="AW1404">
        <v>0</v>
      </c>
      <c r="AZ1404">
        <v>0</v>
      </c>
      <c r="BC1404">
        <v>0</v>
      </c>
      <c r="BO1404">
        <v>0</v>
      </c>
      <c r="BP1404">
        <v>0</v>
      </c>
      <c r="BQ1404">
        <v>0</v>
      </c>
      <c r="BR1404">
        <v>0</v>
      </c>
      <c r="BS1404">
        <v>1</v>
      </c>
      <c r="BT1404">
        <v>0</v>
      </c>
      <c r="BU1404">
        <v>0</v>
      </c>
      <c r="BV1404">
        <v>1</v>
      </c>
      <c r="BW1404">
        <v>0</v>
      </c>
      <c r="BX1404">
        <v>0</v>
      </c>
      <c r="BY1404">
        <v>0</v>
      </c>
      <c r="BZ1404">
        <v>0</v>
      </c>
      <c r="CA1404">
        <v>0</v>
      </c>
      <c r="CB1404">
        <v>0</v>
      </c>
      <c r="CC1404">
        <v>0</v>
      </c>
      <c r="CD1404">
        <v>0</v>
      </c>
      <c r="CE1404">
        <v>0</v>
      </c>
      <c r="CF1404">
        <v>0</v>
      </c>
      <c r="CG1404">
        <v>0</v>
      </c>
      <c r="CH1404">
        <v>0</v>
      </c>
      <c r="CI1404">
        <v>0</v>
      </c>
      <c r="CJ1404">
        <v>0</v>
      </c>
      <c r="CK1404">
        <v>0</v>
      </c>
      <c r="CL1404">
        <v>0</v>
      </c>
      <c r="CM1404">
        <v>0</v>
      </c>
      <c r="CN1404">
        <v>0</v>
      </c>
      <c r="CO1404">
        <v>0</v>
      </c>
      <c r="CP1404">
        <v>0</v>
      </c>
      <c r="CQ1404">
        <v>0</v>
      </c>
    </row>
    <row r="1405" spans="1:95" hidden="1">
      <c r="A1405" t="s">
        <v>10123</v>
      </c>
      <c r="B1405" t="s">
        <v>999</v>
      </c>
      <c r="C1405" t="s">
        <v>1000</v>
      </c>
      <c r="D1405" t="s">
        <v>1000</v>
      </c>
      <c r="E1405" t="s">
        <v>146</v>
      </c>
      <c r="F1405" t="s">
        <v>1001</v>
      </c>
      <c r="G1405">
        <v>20</v>
      </c>
      <c r="H1405">
        <v>6</v>
      </c>
      <c r="I1405">
        <f t="shared" si="21"/>
        <v>120</v>
      </c>
      <c r="J1405">
        <v>40.6263796</v>
      </c>
      <c r="K1405">
        <v>-122.38</v>
      </c>
      <c r="M1405" t="s">
        <v>1002</v>
      </c>
      <c r="N1405" t="s">
        <v>10124</v>
      </c>
      <c r="O1405" t="s">
        <v>8822</v>
      </c>
      <c r="P1405" t="s">
        <v>214</v>
      </c>
      <c r="Q1405">
        <v>96003</v>
      </c>
      <c r="R1405" t="s">
        <v>107</v>
      </c>
      <c r="S1405" t="s">
        <v>1005</v>
      </c>
      <c r="U1405" t="s">
        <v>10020</v>
      </c>
      <c r="X1405" t="s">
        <v>1007</v>
      </c>
      <c r="Y1405" t="s">
        <v>10088</v>
      </c>
      <c r="Z1405" t="s">
        <v>599</v>
      </c>
      <c r="AC1405" t="s">
        <v>112</v>
      </c>
      <c r="AD1405" t="s">
        <v>1009</v>
      </c>
      <c r="AE1405">
        <v>0</v>
      </c>
      <c r="AH1405" t="s">
        <v>1010</v>
      </c>
      <c r="AI1405" t="s">
        <v>1329</v>
      </c>
      <c r="AJ1405" t="s">
        <v>1010</v>
      </c>
      <c r="AK1405" t="s">
        <v>1010</v>
      </c>
      <c r="AL1405" t="s">
        <v>1010</v>
      </c>
      <c r="AM1405" t="s">
        <v>1010</v>
      </c>
      <c r="AQ1405">
        <v>20</v>
      </c>
      <c r="AR1405" t="s">
        <v>1007</v>
      </c>
      <c r="AS1405">
        <v>0</v>
      </c>
      <c r="AT1405">
        <v>0</v>
      </c>
      <c r="AU1405" t="s">
        <v>248</v>
      </c>
      <c r="AW1405">
        <v>0</v>
      </c>
      <c r="AZ1405">
        <v>0</v>
      </c>
      <c r="BC1405">
        <v>0</v>
      </c>
      <c r="BO1405">
        <v>0</v>
      </c>
      <c r="BP1405">
        <v>0</v>
      </c>
      <c r="BQ1405">
        <v>0</v>
      </c>
      <c r="BR1405">
        <v>0</v>
      </c>
      <c r="BS1405">
        <v>1</v>
      </c>
      <c r="BT1405">
        <v>0</v>
      </c>
      <c r="BU1405">
        <v>0</v>
      </c>
      <c r="BV1405">
        <v>1</v>
      </c>
      <c r="BW1405">
        <v>0</v>
      </c>
      <c r="BX1405">
        <v>0</v>
      </c>
      <c r="BY1405">
        <v>0</v>
      </c>
      <c r="BZ1405">
        <v>0</v>
      </c>
      <c r="CA1405">
        <v>0</v>
      </c>
      <c r="CB1405">
        <v>0</v>
      </c>
      <c r="CC1405">
        <v>0</v>
      </c>
      <c r="CD1405">
        <v>0</v>
      </c>
      <c r="CE1405">
        <v>0</v>
      </c>
      <c r="CF1405">
        <v>0</v>
      </c>
      <c r="CG1405">
        <v>0</v>
      </c>
      <c r="CH1405">
        <v>0</v>
      </c>
      <c r="CI1405">
        <v>0</v>
      </c>
      <c r="CJ1405">
        <v>0</v>
      </c>
      <c r="CK1405">
        <v>0</v>
      </c>
      <c r="CL1405">
        <v>0</v>
      </c>
      <c r="CM1405">
        <v>0</v>
      </c>
      <c r="CN1405">
        <v>0</v>
      </c>
      <c r="CO1405">
        <v>0</v>
      </c>
      <c r="CP1405">
        <v>0</v>
      </c>
      <c r="CQ1405">
        <v>0</v>
      </c>
    </row>
    <row r="1406" spans="1:95" hidden="1">
      <c r="A1406" t="s">
        <v>10125</v>
      </c>
      <c r="B1406" t="s">
        <v>999</v>
      </c>
      <c r="C1406" t="s">
        <v>1000</v>
      </c>
      <c r="D1406" t="s">
        <v>1000</v>
      </c>
      <c r="E1406" t="s">
        <v>146</v>
      </c>
      <c r="F1406" t="s">
        <v>10008</v>
      </c>
      <c r="G1406">
        <v>20</v>
      </c>
      <c r="H1406">
        <v>6</v>
      </c>
      <c r="I1406">
        <f t="shared" si="21"/>
        <v>120</v>
      </c>
      <c r="J1406">
        <v>37.716971100000002</v>
      </c>
      <c r="K1406">
        <v>-122.41</v>
      </c>
      <c r="M1406" t="s">
        <v>1002</v>
      </c>
      <c r="N1406" t="s">
        <v>10126</v>
      </c>
      <c r="O1406" t="s">
        <v>1826</v>
      </c>
      <c r="P1406" t="s">
        <v>214</v>
      </c>
      <c r="R1406" t="s">
        <v>107</v>
      </c>
      <c r="S1406" t="s">
        <v>1005</v>
      </c>
      <c r="U1406" t="s">
        <v>7828</v>
      </c>
      <c r="X1406" t="s">
        <v>218</v>
      </c>
      <c r="AC1406" t="s">
        <v>112</v>
      </c>
      <c r="AD1406" t="s">
        <v>1009</v>
      </c>
      <c r="AE1406">
        <v>0</v>
      </c>
      <c r="AH1406" t="s">
        <v>1010</v>
      </c>
      <c r="AI1406" t="s">
        <v>1329</v>
      </c>
      <c r="AJ1406" t="s">
        <v>1010</v>
      </c>
      <c r="AK1406" t="s">
        <v>1010</v>
      </c>
      <c r="AL1406" t="s">
        <v>1010</v>
      </c>
      <c r="AM1406" t="s">
        <v>1010</v>
      </c>
      <c r="AQ1406">
        <v>20</v>
      </c>
      <c r="AR1406" t="s">
        <v>1007</v>
      </c>
      <c r="AS1406">
        <v>0</v>
      </c>
      <c r="AT1406">
        <v>0</v>
      </c>
      <c r="AU1406" t="s">
        <v>248</v>
      </c>
      <c r="AW1406">
        <v>0</v>
      </c>
      <c r="AZ1406">
        <v>0</v>
      </c>
      <c r="BC1406">
        <v>0</v>
      </c>
      <c r="BO1406">
        <v>0</v>
      </c>
      <c r="BP1406">
        <v>0</v>
      </c>
      <c r="BQ1406">
        <v>0</v>
      </c>
      <c r="BR1406">
        <v>0</v>
      </c>
      <c r="BS1406">
        <v>1</v>
      </c>
      <c r="BT1406">
        <v>0</v>
      </c>
      <c r="BU1406">
        <v>0</v>
      </c>
      <c r="BV1406">
        <v>1</v>
      </c>
      <c r="BW1406">
        <v>0</v>
      </c>
      <c r="BX1406">
        <v>0</v>
      </c>
      <c r="BY1406">
        <v>0</v>
      </c>
      <c r="BZ1406">
        <v>0</v>
      </c>
      <c r="CA1406">
        <v>0</v>
      </c>
      <c r="CB1406">
        <v>0</v>
      </c>
      <c r="CC1406">
        <v>0</v>
      </c>
      <c r="CD1406">
        <v>0</v>
      </c>
      <c r="CE1406">
        <v>0</v>
      </c>
      <c r="CF1406">
        <v>0</v>
      </c>
      <c r="CG1406">
        <v>0</v>
      </c>
      <c r="CH1406">
        <v>0</v>
      </c>
      <c r="CI1406">
        <v>0</v>
      </c>
      <c r="CJ1406">
        <v>0</v>
      </c>
      <c r="CK1406">
        <v>0</v>
      </c>
      <c r="CL1406">
        <v>0</v>
      </c>
      <c r="CM1406">
        <v>0</v>
      </c>
      <c r="CN1406">
        <v>0</v>
      </c>
      <c r="CO1406">
        <v>0</v>
      </c>
      <c r="CP1406">
        <v>0</v>
      </c>
      <c r="CQ1406">
        <v>0</v>
      </c>
    </row>
    <row r="1407" spans="1:95" hidden="1">
      <c r="A1407" t="s">
        <v>10127</v>
      </c>
      <c r="B1407" t="s">
        <v>999</v>
      </c>
      <c r="C1407" t="s">
        <v>1000</v>
      </c>
      <c r="D1407" t="s">
        <v>1000</v>
      </c>
      <c r="E1407" t="s">
        <v>146</v>
      </c>
      <c r="F1407" t="s">
        <v>1001</v>
      </c>
      <c r="G1407">
        <v>10</v>
      </c>
      <c r="H1407">
        <v>6</v>
      </c>
      <c r="I1407">
        <f t="shared" si="21"/>
        <v>60</v>
      </c>
      <c r="J1407">
        <v>35</v>
      </c>
      <c r="K1407">
        <v>0</v>
      </c>
      <c r="M1407" t="s">
        <v>10085</v>
      </c>
      <c r="N1407" t="s">
        <v>10128</v>
      </c>
      <c r="O1407" t="s">
        <v>5882</v>
      </c>
      <c r="P1407" t="s">
        <v>214</v>
      </c>
      <c r="Q1407">
        <v>93534</v>
      </c>
      <c r="R1407" t="s">
        <v>107</v>
      </c>
      <c r="S1407" t="s">
        <v>1005</v>
      </c>
      <c r="U1407" t="s">
        <v>10129</v>
      </c>
      <c r="X1407" t="s">
        <v>218</v>
      </c>
      <c r="Z1407" t="s">
        <v>599</v>
      </c>
      <c r="AC1407" t="s">
        <v>124</v>
      </c>
      <c r="AD1407" t="s">
        <v>1009</v>
      </c>
      <c r="AE1407">
        <v>0</v>
      </c>
      <c r="AH1407" t="s">
        <v>1010</v>
      </c>
      <c r="AI1407" t="s">
        <v>1329</v>
      </c>
      <c r="AJ1407" t="s">
        <v>1010</v>
      </c>
      <c r="AK1407" t="s">
        <v>1010</v>
      </c>
      <c r="AL1407" t="s">
        <v>1010</v>
      </c>
      <c r="AM1407" t="s">
        <v>1010</v>
      </c>
      <c r="AQ1407">
        <v>20</v>
      </c>
      <c r="AR1407" t="s">
        <v>1007</v>
      </c>
      <c r="AS1407">
        <v>0</v>
      </c>
      <c r="AT1407">
        <v>0</v>
      </c>
      <c r="AU1407" t="s">
        <v>248</v>
      </c>
      <c r="AW1407">
        <v>0</v>
      </c>
      <c r="AZ1407">
        <v>0</v>
      </c>
      <c r="BC1407">
        <v>0</v>
      </c>
      <c r="BO1407">
        <v>0</v>
      </c>
      <c r="BP1407">
        <v>0</v>
      </c>
      <c r="BQ1407">
        <v>0</v>
      </c>
      <c r="BR1407">
        <v>0</v>
      </c>
      <c r="BS1407">
        <v>1</v>
      </c>
      <c r="BT1407">
        <v>0</v>
      </c>
      <c r="BU1407">
        <v>0</v>
      </c>
      <c r="BV1407">
        <v>1</v>
      </c>
      <c r="BW1407">
        <v>0</v>
      </c>
      <c r="BX1407">
        <v>0</v>
      </c>
      <c r="BY1407">
        <v>0</v>
      </c>
      <c r="BZ1407">
        <v>0</v>
      </c>
      <c r="CA1407">
        <v>0</v>
      </c>
      <c r="CB1407">
        <v>0</v>
      </c>
      <c r="CC1407">
        <v>0</v>
      </c>
      <c r="CD1407">
        <v>0</v>
      </c>
      <c r="CE1407">
        <v>0</v>
      </c>
      <c r="CF1407">
        <v>0</v>
      </c>
      <c r="CG1407">
        <v>0</v>
      </c>
      <c r="CH1407">
        <v>0</v>
      </c>
      <c r="CI1407">
        <v>0</v>
      </c>
      <c r="CJ1407">
        <v>0</v>
      </c>
      <c r="CK1407">
        <v>0</v>
      </c>
      <c r="CL1407">
        <v>0</v>
      </c>
      <c r="CM1407">
        <v>0</v>
      </c>
      <c r="CN1407">
        <v>0</v>
      </c>
      <c r="CO1407">
        <v>0</v>
      </c>
      <c r="CP1407">
        <v>0</v>
      </c>
      <c r="CQ1407">
        <v>0</v>
      </c>
    </row>
    <row r="1408" spans="1:95" hidden="1">
      <c r="A1408" t="s">
        <v>10130</v>
      </c>
      <c r="B1408" t="s">
        <v>999</v>
      </c>
      <c r="C1408" t="s">
        <v>1000</v>
      </c>
      <c r="D1408" t="s">
        <v>1000</v>
      </c>
      <c r="E1408" t="s">
        <v>146</v>
      </c>
      <c r="F1408" t="s">
        <v>1001</v>
      </c>
      <c r="G1408">
        <v>10</v>
      </c>
      <c r="H1408">
        <v>6</v>
      </c>
      <c r="I1408">
        <f t="shared" si="21"/>
        <v>60</v>
      </c>
      <c r="J1408">
        <v>34</v>
      </c>
      <c r="K1408">
        <v>0</v>
      </c>
      <c r="M1408" t="s">
        <v>10085</v>
      </c>
      <c r="N1408" t="s">
        <v>10131</v>
      </c>
      <c r="O1408" t="s">
        <v>10132</v>
      </c>
      <c r="P1408" t="s">
        <v>214</v>
      </c>
      <c r="Q1408">
        <v>92555</v>
      </c>
      <c r="R1408" t="s">
        <v>107</v>
      </c>
      <c r="S1408" t="s">
        <v>1005</v>
      </c>
      <c r="U1408" t="s">
        <v>2362</v>
      </c>
      <c r="X1408" t="s">
        <v>218</v>
      </c>
      <c r="Y1408" t="s">
        <v>10133</v>
      </c>
      <c r="Z1408" t="s">
        <v>599</v>
      </c>
      <c r="AC1408" t="s">
        <v>112</v>
      </c>
      <c r="AD1408" t="s">
        <v>1009</v>
      </c>
      <c r="AE1408">
        <v>0</v>
      </c>
      <c r="AH1408" t="s">
        <v>1010</v>
      </c>
      <c r="AI1408" t="s">
        <v>1329</v>
      </c>
      <c r="AJ1408" t="s">
        <v>1010</v>
      </c>
      <c r="AK1408" t="s">
        <v>1010</v>
      </c>
      <c r="AL1408" t="s">
        <v>1010</v>
      </c>
      <c r="AM1408" t="s">
        <v>1010</v>
      </c>
      <c r="AQ1408">
        <v>20</v>
      </c>
      <c r="AR1408" t="s">
        <v>1007</v>
      </c>
      <c r="AS1408">
        <v>0</v>
      </c>
      <c r="AT1408">
        <v>0</v>
      </c>
      <c r="AU1408" t="s">
        <v>248</v>
      </c>
      <c r="AW1408">
        <v>0</v>
      </c>
      <c r="AZ1408">
        <v>0</v>
      </c>
      <c r="BC1408">
        <v>0</v>
      </c>
      <c r="BO1408">
        <v>0</v>
      </c>
      <c r="BP1408">
        <v>0</v>
      </c>
      <c r="BQ1408">
        <v>0</v>
      </c>
      <c r="BR1408">
        <v>0</v>
      </c>
      <c r="BS1408">
        <v>1</v>
      </c>
      <c r="BT1408">
        <v>0</v>
      </c>
      <c r="BU1408">
        <v>0</v>
      </c>
      <c r="BV1408">
        <v>1</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0</v>
      </c>
      <c r="CP1408">
        <v>0</v>
      </c>
      <c r="CQ1408">
        <v>0</v>
      </c>
    </row>
    <row r="1409" spans="1:95" hidden="1">
      <c r="A1409" t="s">
        <v>10134</v>
      </c>
      <c r="B1409" t="s">
        <v>999</v>
      </c>
      <c r="C1409" t="s">
        <v>1000</v>
      </c>
      <c r="D1409" t="s">
        <v>1000</v>
      </c>
      <c r="E1409" t="s">
        <v>146</v>
      </c>
      <c r="F1409" t="s">
        <v>10135</v>
      </c>
      <c r="G1409">
        <v>20</v>
      </c>
      <c r="H1409">
        <v>6</v>
      </c>
      <c r="I1409">
        <f t="shared" si="21"/>
        <v>120</v>
      </c>
      <c r="J1409">
        <v>34</v>
      </c>
      <c r="K1409">
        <v>0</v>
      </c>
      <c r="M1409" t="s">
        <v>10085</v>
      </c>
      <c r="N1409" t="s">
        <v>10136</v>
      </c>
      <c r="O1409" t="s">
        <v>10132</v>
      </c>
      <c r="P1409" t="s">
        <v>214</v>
      </c>
      <c r="Q1409">
        <v>92555</v>
      </c>
      <c r="R1409" t="s">
        <v>107</v>
      </c>
      <c r="S1409" t="s">
        <v>1005</v>
      </c>
      <c r="U1409" t="s">
        <v>2362</v>
      </c>
      <c r="X1409" t="s">
        <v>218</v>
      </c>
      <c r="Y1409" t="s">
        <v>10133</v>
      </c>
      <c r="Z1409" t="s">
        <v>599</v>
      </c>
      <c r="AC1409" t="s">
        <v>112</v>
      </c>
      <c r="AD1409" t="s">
        <v>1009</v>
      </c>
      <c r="AE1409">
        <v>0</v>
      </c>
      <c r="AH1409" t="s">
        <v>1010</v>
      </c>
      <c r="AI1409" t="s">
        <v>1329</v>
      </c>
      <c r="AJ1409" t="s">
        <v>1010</v>
      </c>
      <c r="AK1409" t="s">
        <v>1010</v>
      </c>
      <c r="AL1409" t="s">
        <v>1010</v>
      </c>
      <c r="AM1409" t="s">
        <v>1010</v>
      </c>
      <c r="AQ1409">
        <v>20</v>
      </c>
      <c r="AR1409" t="s">
        <v>1007</v>
      </c>
      <c r="AS1409">
        <v>0</v>
      </c>
      <c r="AT1409">
        <v>0</v>
      </c>
      <c r="AU1409" t="s">
        <v>248</v>
      </c>
      <c r="AW1409">
        <v>0</v>
      </c>
      <c r="AZ1409">
        <v>0</v>
      </c>
      <c r="BC1409">
        <v>0</v>
      </c>
      <c r="BO1409">
        <v>0</v>
      </c>
      <c r="BP1409">
        <v>0</v>
      </c>
      <c r="BQ1409">
        <v>0</v>
      </c>
      <c r="BR1409">
        <v>0</v>
      </c>
      <c r="BS1409">
        <v>1</v>
      </c>
      <c r="BT1409">
        <v>0</v>
      </c>
      <c r="BU1409">
        <v>0</v>
      </c>
      <c r="BV1409">
        <v>1</v>
      </c>
      <c r="BW1409">
        <v>0</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row>
    <row r="1410" spans="1:95" hidden="1">
      <c r="A1410" t="s">
        <v>10137</v>
      </c>
      <c r="B1410" t="s">
        <v>999</v>
      </c>
      <c r="C1410" t="s">
        <v>1000</v>
      </c>
      <c r="D1410" t="s">
        <v>1000</v>
      </c>
      <c r="E1410" t="s">
        <v>146</v>
      </c>
      <c r="F1410" t="s">
        <v>1001</v>
      </c>
      <c r="G1410">
        <v>10</v>
      </c>
      <c r="H1410">
        <v>6</v>
      </c>
      <c r="I1410">
        <f t="shared" si="21"/>
        <v>60</v>
      </c>
      <c r="J1410">
        <v>34</v>
      </c>
      <c r="K1410">
        <v>0</v>
      </c>
      <c r="M1410" t="s">
        <v>10085</v>
      </c>
      <c r="N1410" t="s">
        <v>10138</v>
      </c>
      <c r="O1410" t="s">
        <v>10132</v>
      </c>
      <c r="P1410" t="s">
        <v>214</v>
      </c>
      <c r="Q1410">
        <v>92555</v>
      </c>
      <c r="R1410" t="s">
        <v>107</v>
      </c>
      <c r="S1410" t="s">
        <v>1005</v>
      </c>
      <c r="U1410" t="s">
        <v>2362</v>
      </c>
      <c r="X1410" t="s">
        <v>218</v>
      </c>
      <c r="Y1410" t="s">
        <v>10133</v>
      </c>
      <c r="Z1410" t="s">
        <v>599</v>
      </c>
      <c r="AC1410" t="s">
        <v>112</v>
      </c>
      <c r="AD1410" t="s">
        <v>1009</v>
      </c>
      <c r="AE1410">
        <v>0</v>
      </c>
      <c r="AH1410" t="s">
        <v>1010</v>
      </c>
      <c r="AI1410" t="s">
        <v>1329</v>
      </c>
      <c r="AJ1410" t="s">
        <v>1010</v>
      </c>
      <c r="AK1410" t="s">
        <v>1010</v>
      </c>
      <c r="AL1410" t="s">
        <v>1010</v>
      </c>
      <c r="AM1410" t="s">
        <v>1010</v>
      </c>
      <c r="AQ1410">
        <v>20</v>
      </c>
      <c r="AR1410" t="s">
        <v>1007</v>
      </c>
      <c r="AS1410">
        <v>0</v>
      </c>
      <c r="AT1410">
        <v>0</v>
      </c>
      <c r="AU1410" t="s">
        <v>248</v>
      </c>
      <c r="AW1410">
        <v>0</v>
      </c>
      <c r="AZ1410">
        <v>0</v>
      </c>
      <c r="BC1410">
        <v>0</v>
      </c>
      <c r="BO1410">
        <v>0</v>
      </c>
      <c r="BP1410">
        <v>0</v>
      </c>
      <c r="BQ1410">
        <v>0</v>
      </c>
      <c r="BR1410">
        <v>0</v>
      </c>
      <c r="BS1410">
        <v>1</v>
      </c>
      <c r="BT1410">
        <v>0</v>
      </c>
      <c r="BU1410">
        <v>0</v>
      </c>
      <c r="BV1410">
        <v>1</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0</v>
      </c>
      <c r="CP1410">
        <v>0</v>
      </c>
      <c r="CQ1410">
        <v>0</v>
      </c>
    </row>
    <row r="1411" spans="1:95" hidden="1">
      <c r="A1411" t="s">
        <v>10139</v>
      </c>
      <c r="B1411" t="s">
        <v>999</v>
      </c>
      <c r="C1411" t="s">
        <v>1000</v>
      </c>
      <c r="D1411" t="s">
        <v>1000</v>
      </c>
      <c r="E1411" t="s">
        <v>146</v>
      </c>
      <c r="F1411" t="s">
        <v>1001</v>
      </c>
      <c r="G1411">
        <v>20</v>
      </c>
      <c r="H1411">
        <v>6</v>
      </c>
      <c r="I1411">
        <f t="shared" ref="I1411:I1474" si="22">H1411*G1411</f>
        <v>120</v>
      </c>
      <c r="J1411">
        <v>34</v>
      </c>
      <c r="K1411">
        <v>0</v>
      </c>
      <c r="M1411" t="s">
        <v>10085</v>
      </c>
      <c r="N1411" t="s">
        <v>10140</v>
      </c>
      <c r="O1411" t="s">
        <v>10132</v>
      </c>
      <c r="P1411" t="s">
        <v>214</v>
      </c>
      <c r="Q1411">
        <v>92555</v>
      </c>
      <c r="R1411" t="s">
        <v>107</v>
      </c>
      <c r="S1411" t="s">
        <v>1005</v>
      </c>
      <c r="U1411" t="s">
        <v>2362</v>
      </c>
      <c r="X1411" t="s">
        <v>218</v>
      </c>
      <c r="Y1411" t="s">
        <v>10133</v>
      </c>
      <c r="Z1411" t="s">
        <v>599</v>
      </c>
      <c r="AC1411" t="s">
        <v>112</v>
      </c>
      <c r="AD1411" t="s">
        <v>1009</v>
      </c>
      <c r="AE1411">
        <v>0</v>
      </c>
      <c r="AH1411" t="s">
        <v>1010</v>
      </c>
      <c r="AI1411" t="s">
        <v>1329</v>
      </c>
      <c r="AJ1411" t="s">
        <v>1010</v>
      </c>
      <c r="AK1411" t="s">
        <v>1010</v>
      </c>
      <c r="AL1411" t="s">
        <v>1010</v>
      </c>
      <c r="AM1411" t="s">
        <v>1010</v>
      </c>
      <c r="AQ1411">
        <v>20</v>
      </c>
      <c r="AR1411" t="s">
        <v>1007</v>
      </c>
      <c r="AS1411">
        <v>0</v>
      </c>
      <c r="AT1411">
        <v>0</v>
      </c>
      <c r="AU1411" t="s">
        <v>248</v>
      </c>
      <c r="AW1411">
        <v>0</v>
      </c>
      <c r="AZ1411">
        <v>0</v>
      </c>
      <c r="BC1411">
        <v>0</v>
      </c>
      <c r="BO1411">
        <v>0</v>
      </c>
      <c r="BP1411">
        <v>0</v>
      </c>
      <c r="BQ1411">
        <v>0</v>
      </c>
      <c r="BR1411">
        <v>0</v>
      </c>
      <c r="BS1411">
        <v>1</v>
      </c>
      <c r="BT1411">
        <v>0</v>
      </c>
      <c r="BU1411">
        <v>0</v>
      </c>
      <c r="BV1411">
        <v>1</v>
      </c>
      <c r="BW1411">
        <v>0</v>
      </c>
      <c r="BX1411">
        <v>0</v>
      </c>
      <c r="BY1411">
        <v>0</v>
      </c>
      <c r="BZ1411">
        <v>0</v>
      </c>
      <c r="CA1411">
        <v>0</v>
      </c>
      <c r="CB1411">
        <v>0</v>
      </c>
      <c r="CC1411">
        <v>0</v>
      </c>
      <c r="CD1411">
        <v>0</v>
      </c>
      <c r="CE1411">
        <v>0</v>
      </c>
      <c r="CF1411">
        <v>0</v>
      </c>
      <c r="CG1411">
        <v>0</v>
      </c>
      <c r="CH1411">
        <v>0</v>
      </c>
      <c r="CI1411">
        <v>0</v>
      </c>
      <c r="CJ1411">
        <v>0</v>
      </c>
      <c r="CK1411">
        <v>0</v>
      </c>
      <c r="CL1411">
        <v>0</v>
      </c>
      <c r="CM1411">
        <v>0</v>
      </c>
      <c r="CN1411">
        <v>0</v>
      </c>
      <c r="CO1411">
        <v>0</v>
      </c>
      <c r="CP1411">
        <v>0</v>
      </c>
      <c r="CQ1411">
        <v>0</v>
      </c>
    </row>
    <row r="1412" spans="1:95" hidden="1">
      <c r="A1412" t="s">
        <v>10141</v>
      </c>
      <c r="B1412" t="s">
        <v>999</v>
      </c>
      <c r="C1412" t="s">
        <v>1000</v>
      </c>
      <c r="D1412" t="s">
        <v>1000</v>
      </c>
      <c r="E1412" t="s">
        <v>146</v>
      </c>
      <c r="F1412" t="s">
        <v>1001</v>
      </c>
      <c r="G1412">
        <v>20</v>
      </c>
      <c r="H1412">
        <v>6</v>
      </c>
      <c r="I1412">
        <f t="shared" si="22"/>
        <v>120</v>
      </c>
      <c r="J1412">
        <v>34</v>
      </c>
      <c r="K1412">
        <v>0</v>
      </c>
      <c r="M1412" t="s">
        <v>10085</v>
      </c>
      <c r="N1412" t="s">
        <v>10142</v>
      </c>
      <c r="O1412" t="s">
        <v>10132</v>
      </c>
      <c r="P1412" t="s">
        <v>214</v>
      </c>
      <c r="Q1412">
        <v>92555</v>
      </c>
      <c r="R1412" t="s">
        <v>107</v>
      </c>
      <c r="S1412" t="s">
        <v>1005</v>
      </c>
      <c r="U1412" t="s">
        <v>2131</v>
      </c>
      <c r="X1412" t="s">
        <v>218</v>
      </c>
      <c r="Y1412" t="s">
        <v>10133</v>
      </c>
      <c r="Z1412" t="s">
        <v>599</v>
      </c>
      <c r="AC1412" t="s">
        <v>112</v>
      </c>
      <c r="AD1412" t="s">
        <v>1009</v>
      </c>
      <c r="AE1412">
        <v>0</v>
      </c>
      <c r="AH1412" t="s">
        <v>1010</v>
      </c>
      <c r="AI1412" t="s">
        <v>1329</v>
      </c>
      <c r="AJ1412" t="s">
        <v>1010</v>
      </c>
      <c r="AK1412" t="s">
        <v>1010</v>
      </c>
      <c r="AL1412" t="s">
        <v>1010</v>
      </c>
      <c r="AM1412" t="s">
        <v>1010</v>
      </c>
      <c r="AQ1412">
        <v>20</v>
      </c>
      <c r="AR1412" t="s">
        <v>1007</v>
      </c>
      <c r="AS1412">
        <v>0</v>
      </c>
      <c r="AT1412">
        <v>0</v>
      </c>
      <c r="AU1412" t="s">
        <v>248</v>
      </c>
      <c r="AW1412">
        <v>0</v>
      </c>
      <c r="AZ1412">
        <v>0</v>
      </c>
      <c r="BC1412">
        <v>0</v>
      </c>
      <c r="BO1412">
        <v>0</v>
      </c>
      <c r="BP1412">
        <v>0</v>
      </c>
      <c r="BQ1412">
        <v>0</v>
      </c>
      <c r="BR1412">
        <v>0</v>
      </c>
      <c r="BS1412">
        <v>1</v>
      </c>
      <c r="BT1412">
        <v>0</v>
      </c>
      <c r="BU1412">
        <v>0</v>
      </c>
      <c r="BV1412">
        <v>1</v>
      </c>
      <c r="BW1412">
        <v>0</v>
      </c>
      <c r="BX1412">
        <v>0</v>
      </c>
      <c r="BY1412">
        <v>0</v>
      </c>
      <c r="BZ1412">
        <v>0</v>
      </c>
      <c r="CA1412">
        <v>0</v>
      </c>
      <c r="CB1412">
        <v>0</v>
      </c>
      <c r="CC1412">
        <v>0</v>
      </c>
      <c r="CD1412">
        <v>0</v>
      </c>
      <c r="CE1412">
        <v>0</v>
      </c>
      <c r="CF1412">
        <v>0</v>
      </c>
      <c r="CG1412">
        <v>0</v>
      </c>
      <c r="CH1412">
        <v>0</v>
      </c>
      <c r="CI1412">
        <v>0</v>
      </c>
      <c r="CJ1412">
        <v>0</v>
      </c>
      <c r="CK1412">
        <v>0</v>
      </c>
      <c r="CL1412">
        <v>0</v>
      </c>
      <c r="CM1412">
        <v>0</v>
      </c>
      <c r="CN1412">
        <v>0</v>
      </c>
      <c r="CO1412">
        <v>0</v>
      </c>
      <c r="CP1412">
        <v>0</v>
      </c>
      <c r="CQ1412">
        <v>0</v>
      </c>
    </row>
    <row r="1413" spans="1:95" hidden="1">
      <c r="A1413" t="s">
        <v>10143</v>
      </c>
      <c r="B1413" t="s">
        <v>999</v>
      </c>
      <c r="C1413" t="s">
        <v>1000</v>
      </c>
      <c r="D1413" t="s">
        <v>1000</v>
      </c>
      <c r="E1413" t="s">
        <v>146</v>
      </c>
      <c r="F1413" t="s">
        <v>1001</v>
      </c>
      <c r="G1413">
        <v>10</v>
      </c>
      <c r="H1413">
        <v>6</v>
      </c>
      <c r="I1413">
        <f t="shared" si="22"/>
        <v>60</v>
      </c>
      <c r="J1413">
        <v>42</v>
      </c>
      <c r="K1413">
        <v>0</v>
      </c>
      <c r="M1413" t="s">
        <v>10085</v>
      </c>
      <c r="N1413" t="s">
        <v>10144</v>
      </c>
      <c r="O1413" t="s">
        <v>10145</v>
      </c>
      <c r="P1413" t="s">
        <v>435</v>
      </c>
      <c r="Q1413">
        <v>60563</v>
      </c>
      <c r="R1413" t="s">
        <v>107</v>
      </c>
      <c r="S1413" t="s">
        <v>1005</v>
      </c>
      <c r="T1413" t="s">
        <v>9714</v>
      </c>
      <c r="U1413" t="s">
        <v>10014</v>
      </c>
      <c r="X1413" t="s">
        <v>1007</v>
      </c>
      <c r="Z1413" t="s">
        <v>599</v>
      </c>
      <c r="AC1413" t="s">
        <v>112</v>
      </c>
      <c r="AD1413" t="s">
        <v>1009</v>
      </c>
      <c r="AE1413">
        <v>0</v>
      </c>
      <c r="AH1413" t="s">
        <v>1010</v>
      </c>
      <c r="AI1413" t="s">
        <v>1329</v>
      </c>
      <c r="AJ1413" t="s">
        <v>1010</v>
      </c>
      <c r="AK1413" t="s">
        <v>1010</v>
      </c>
      <c r="AL1413" t="s">
        <v>1010</v>
      </c>
      <c r="AM1413" t="s">
        <v>1010</v>
      </c>
      <c r="AQ1413">
        <v>20</v>
      </c>
      <c r="AR1413" t="s">
        <v>1007</v>
      </c>
      <c r="AS1413">
        <v>0</v>
      </c>
      <c r="AT1413">
        <v>0</v>
      </c>
      <c r="AU1413" t="s">
        <v>248</v>
      </c>
      <c r="AW1413">
        <v>0</v>
      </c>
      <c r="AZ1413">
        <v>0</v>
      </c>
      <c r="BC1413">
        <v>0</v>
      </c>
      <c r="BO1413">
        <v>0</v>
      </c>
      <c r="BP1413">
        <v>0</v>
      </c>
      <c r="BQ1413">
        <v>0</v>
      </c>
      <c r="BR1413">
        <v>0</v>
      </c>
      <c r="BS1413">
        <v>1</v>
      </c>
      <c r="BT1413">
        <v>0</v>
      </c>
      <c r="BU1413">
        <v>0</v>
      </c>
      <c r="BV1413">
        <v>1</v>
      </c>
      <c r="BW1413">
        <v>0</v>
      </c>
      <c r="BX1413">
        <v>0</v>
      </c>
      <c r="BY1413">
        <v>0</v>
      </c>
      <c r="BZ1413">
        <v>0</v>
      </c>
      <c r="CA1413">
        <v>0</v>
      </c>
      <c r="CB1413">
        <v>0</v>
      </c>
      <c r="CC1413">
        <v>0</v>
      </c>
      <c r="CD1413">
        <v>0</v>
      </c>
      <c r="CE1413">
        <v>0</v>
      </c>
      <c r="CF1413">
        <v>0</v>
      </c>
      <c r="CG1413">
        <v>0</v>
      </c>
      <c r="CH1413">
        <v>0</v>
      </c>
      <c r="CI1413">
        <v>0</v>
      </c>
      <c r="CJ1413">
        <v>0</v>
      </c>
      <c r="CK1413">
        <v>0</v>
      </c>
      <c r="CL1413">
        <v>0</v>
      </c>
      <c r="CM1413">
        <v>0</v>
      </c>
      <c r="CN1413">
        <v>0</v>
      </c>
      <c r="CO1413">
        <v>0</v>
      </c>
      <c r="CP1413">
        <v>0</v>
      </c>
      <c r="CQ1413">
        <v>0</v>
      </c>
    </row>
    <row r="1414" spans="1:95" hidden="1">
      <c r="A1414" t="s">
        <v>10146</v>
      </c>
      <c r="B1414" t="s">
        <v>999</v>
      </c>
      <c r="C1414" t="s">
        <v>1000</v>
      </c>
      <c r="D1414" t="s">
        <v>1000</v>
      </c>
      <c r="E1414" t="s">
        <v>146</v>
      </c>
      <c r="F1414" t="s">
        <v>1001</v>
      </c>
      <c r="G1414">
        <v>10</v>
      </c>
      <c r="H1414">
        <v>6</v>
      </c>
      <c r="I1414">
        <f t="shared" si="22"/>
        <v>60</v>
      </c>
      <c r="J1414">
        <v>41</v>
      </c>
      <c r="K1414">
        <v>0</v>
      </c>
      <c r="M1414" t="s">
        <v>10085</v>
      </c>
      <c r="N1414" t="s">
        <v>10147</v>
      </c>
      <c r="O1414" t="s">
        <v>6281</v>
      </c>
      <c r="P1414" t="s">
        <v>8278</v>
      </c>
      <c r="Q1414">
        <v>6477</v>
      </c>
      <c r="R1414" t="s">
        <v>107</v>
      </c>
      <c r="S1414" t="s">
        <v>1005</v>
      </c>
      <c r="U1414" t="s">
        <v>10148</v>
      </c>
      <c r="X1414" t="s">
        <v>394</v>
      </c>
      <c r="Z1414" t="s">
        <v>599</v>
      </c>
      <c r="AC1414" t="s">
        <v>112</v>
      </c>
      <c r="AD1414" t="s">
        <v>1009</v>
      </c>
      <c r="AE1414">
        <v>0</v>
      </c>
      <c r="AH1414" t="s">
        <v>1010</v>
      </c>
      <c r="AJ1414" t="s">
        <v>1010</v>
      </c>
      <c r="AK1414" t="s">
        <v>1010</v>
      </c>
      <c r="AL1414" t="s">
        <v>1010</v>
      </c>
      <c r="AM1414" t="s">
        <v>1010</v>
      </c>
      <c r="AQ1414">
        <v>20</v>
      </c>
      <c r="AR1414" t="s">
        <v>1007</v>
      </c>
      <c r="AS1414">
        <v>0</v>
      </c>
      <c r="AT1414">
        <v>0</v>
      </c>
      <c r="AU1414" t="s">
        <v>248</v>
      </c>
      <c r="AW1414">
        <v>0</v>
      </c>
      <c r="AZ1414">
        <v>0</v>
      </c>
      <c r="BC1414">
        <v>0</v>
      </c>
      <c r="BO1414">
        <v>0</v>
      </c>
      <c r="BP1414">
        <v>0</v>
      </c>
      <c r="BQ1414">
        <v>0</v>
      </c>
      <c r="BR1414">
        <v>0</v>
      </c>
      <c r="BS1414">
        <v>1</v>
      </c>
      <c r="BT1414">
        <v>0</v>
      </c>
      <c r="BU1414">
        <v>0</v>
      </c>
      <c r="BV1414">
        <v>1</v>
      </c>
      <c r="BW1414">
        <v>0</v>
      </c>
      <c r="BX1414">
        <v>0</v>
      </c>
      <c r="BY1414">
        <v>0</v>
      </c>
      <c r="BZ1414">
        <v>0</v>
      </c>
      <c r="CA1414">
        <v>0</v>
      </c>
      <c r="CB1414">
        <v>0</v>
      </c>
      <c r="CC1414">
        <v>0</v>
      </c>
      <c r="CD1414">
        <v>0</v>
      </c>
      <c r="CE1414">
        <v>0</v>
      </c>
      <c r="CF1414">
        <v>0</v>
      </c>
      <c r="CG1414">
        <v>0</v>
      </c>
      <c r="CH1414">
        <v>0</v>
      </c>
      <c r="CI1414">
        <v>0</v>
      </c>
      <c r="CJ1414">
        <v>0</v>
      </c>
      <c r="CK1414">
        <v>0</v>
      </c>
      <c r="CL1414">
        <v>0</v>
      </c>
      <c r="CM1414">
        <v>0</v>
      </c>
      <c r="CN1414">
        <v>0</v>
      </c>
      <c r="CO1414">
        <v>0</v>
      </c>
      <c r="CP1414">
        <v>0</v>
      </c>
      <c r="CQ1414">
        <v>0</v>
      </c>
    </row>
    <row r="1415" spans="1:95" hidden="1">
      <c r="A1415" t="s">
        <v>10149</v>
      </c>
      <c r="B1415" t="s">
        <v>999</v>
      </c>
      <c r="C1415" t="s">
        <v>1000</v>
      </c>
      <c r="D1415" t="s">
        <v>1000</v>
      </c>
      <c r="E1415" t="s">
        <v>146</v>
      </c>
      <c r="F1415" t="s">
        <v>1001</v>
      </c>
      <c r="G1415">
        <v>10</v>
      </c>
      <c r="H1415">
        <v>6</v>
      </c>
      <c r="I1415">
        <f t="shared" si="22"/>
        <v>60</v>
      </c>
      <c r="J1415">
        <v>41</v>
      </c>
      <c r="K1415">
        <v>0</v>
      </c>
      <c r="M1415" t="s">
        <v>10085</v>
      </c>
      <c r="N1415" t="s">
        <v>10150</v>
      </c>
      <c r="O1415" t="s">
        <v>6281</v>
      </c>
      <c r="P1415" t="s">
        <v>8278</v>
      </c>
      <c r="Q1415">
        <v>6477</v>
      </c>
      <c r="R1415" t="s">
        <v>107</v>
      </c>
      <c r="S1415" t="s">
        <v>1005</v>
      </c>
      <c r="U1415" t="s">
        <v>10148</v>
      </c>
      <c r="X1415" t="s">
        <v>394</v>
      </c>
      <c r="Z1415" t="s">
        <v>599</v>
      </c>
      <c r="AC1415" t="s">
        <v>112</v>
      </c>
      <c r="AD1415" t="s">
        <v>1009</v>
      </c>
      <c r="AE1415">
        <v>0</v>
      </c>
      <c r="AH1415" t="s">
        <v>1010</v>
      </c>
      <c r="AJ1415" t="s">
        <v>1010</v>
      </c>
      <c r="AK1415" t="s">
        <v>1010</v>
      </c>
      <c r="AL1415" t="s">
        <v>1010</v>
      </c>
      <c r="AM1415" t="s">
        <v>1010</v>
      </c>
      <c r="AQ1415">
        <v>20</v>
      </c>
      <c r="AR1415" t="s">
        <v>1007</v>
      </c>
      <c r="AS1415">
        <v>0</v>
      </c>
      <c r="AT1415">
        <v>0</v>
      </c>
      <c r="AU1415" t="s">
        <v>248</v>
      </c>
      <c r="AW1415">
        <v>0</v>
      </c>
      <c r="AZ1415">
        <v>0</v>
      </c>
      <c r="BC1415">
        <v>0</v>
      </c>
      <c r="BO1415">
        <v>0</v>
      </c>
      <c r="BP1415">
        <v>0</v>
      </c>
      <c r="BQ1415">
        <v>0</v>
      </c>
      <c r="BR1415">
        <v>0</v>
      </c>
      <c r="BS1415">
        <v>1</v>
      </c>
      <c r="BT1415">
        <v>0</v>
      </c>
      <c r="BU1415">
        <v>0</v>
      </c>
      <c r="BV1415">
        <v>1</v>
      </c>
      <c r="BW1415">
        <v>0</v>
      </c>
      <c r="BX1415">
        <v>0</v>
      </c>
      <c r="BY1415">
        <v>0</v>
      </c>
      <c r="BZ1415">
        <v>0</v>
      </c>
      <c r="CA1415">
        <v>0</v>
      </c>
      <c r="CB1415">
        <v>0</v>
      </c>
      <c r="CC1415">
        <v>0</v>
      </c>
      <c r="CD1415">
        <v>0</v>
      </c>
      <c r="CE1415">
        <v>0</v>
      </c>
      <c r="CF1415">
        <v>0</v>
      </c>
      <c r="CG1415">
        <v>0</v>
      </c>
      <c r="CH1415">
        <v>0</v>
      </c>
      <c r="CI1415">
        <v>0</v>
      </c>
      <c r="CJ1415">
        <v>0</v>
      </c>
      <c r="CK1415">
        <v>0</v>
      </c>
      <c r="CL1415">
        <v>0</v>
      </c>
      <c r="CM1415">
        <v>0</v>
      </c>
      <c r="CN1415">
        <v>0</v>
      </c>
      <c r="CO1415">
        <v>0</v>
      </c>
      <c r="CP1415">
        <v>0</v>
      </c>
      <c r="CQ1415">
        <v>0</v>
      </c>
    </row>
    <row r="1416" spans="1:95" hidden="1">
      <c r="A1416" t="s">
        <v>10151</v>
      </c>
      <c r="B1416" t="s">
        <v>999</v>
      </c>
      <c r="C1416" t="s">
        <v>1000</v>
      </c>
      <c r="D1416" t="s">
        <v>1000</v>
      </c>
      <c r="E1416" t="s">
        <v>146</v>
      </c>
      <c r="F1416" t="s">
        <v>1001</v>
      </c>
      <c r="G1416">
        <v>10</v>
      </c>
      <c r="H1416">
        <v>6</v>
      </c>
      <c r="I1416">
        <f t="shared" si="22"/>
        <v>60</v>
      </c>
      <c r="J1416">
        <v>33</v>
      </c>
      <c r="K1416">
        <v>0</v>
      </c>
      <c r="M1416" t="s">
        <v>10085</v>
      </c>
      <c r="N1416" t="s">
        <v>10152</v>
      </c>
      <c r="O1416" t="s">
        <v>442</v>
      </c>
      <c r="P1416" t="s">
        <v>443</v>
      </c>
      <c r="Q1416">
        <v>85040</v>
      </c>
      <c r="R1416" t="s">
        <v>107</v>
      </c>
      <c r="S1416" t="s">
        <v>1005</v>
      </c>
      <c r="U1416" t="s">
        <v>10153</v>
      </c>
      <c r="X1416" t="s">
        <v>1007</v>
      </c>
      <c r="Z1416" t="s">
        <v>599</v>
      </c>
      <c r="AC1416" t="s">
        <v>112</v>
      </c>
      <c r="AD1416" t="s">
        <v>1009</v>
      </c>
      <c r="AE1416">
        <v>0</v>
      </c>
      <c r="AH1416" t="s">
        <v>1010</v>
      </c>
      <c r="AI1416" t="s">
        <v>1329</v>
      </c>
      <c r="AJ1416" t="s">
        <v>1010</v>
      </c>
      <c r="AK1416" t="s">
        <v>1010</v>
      </c>
      <c r="AL1416" t="s">
        <v>1010</v>
      </c>
      <c r="AM1416" t="s">
        <v>1010</v>
      </c>
      <c r="AQ1416">
        <v>20</v>
      </c>
      <c r="AR1416" t="s">
        <v>1007</v>
      </c>
      <c r="AS1416">
        <v>0</v>
      </c>
      <c r="AT1416">
        <v>0</v>
      </c>
      <c r="AU1416" t="s">
        <v>248</v>
      </c>
      <c r="AW1416">
        <v>0</v>
      </c>
      <c r="AZ1416">
        <v>0</v>
      </c>
      <c r="BC1416">
        <v>0</v>
      </c>
      <c r="BO1416">
        <v>0</v>
      </c>
      <c r="BP1416">
        <v>0</v>
      </c>
      <c r="BQ1416">
        <v>0</v>
      </c>
      <c r="BR1416">
        <v>0</v>
      </c>
      <c r="BS1416">
        <v>1</v>
      </c>
      <c r="BT1416">
        <v>0</v>
      </c>
      <c r="BU1416">
        <v>0</v>
      </c>
      <c r="BV1416">
        <v>1</v>
      </c>
      <c r="BW1416">
        <v>0</v>
      </c>
      <c r="BX1416">
        <v>0</v>
      </c>
      <c r="BY1416">
        <v>0</v>
      </c>
      <c r="BZ1416">
        <v>0</v>
      </c>
      <c r="CA1416">
        <v>0</v>
      </c>
      <c r="CB1416">
        <v>0</v>
      </c>
      <c r="CC1416">
        <v>0</v>
      </c>
      <c r="CD1416">
        <v>0</v>
      </c>
      <c r="CE1416">
        <v>0</v>
      </c>
      <c r="CF1416">
        <v>0</v>
      </c>
      <c r="CG1416">
        <v>0</v>
      </c>
      <c r="CH1416">
        <v>0</v>
      </c>
      <c r="CI1416">
        <v>0</v>
      </c>
      <c r="CJ1416">
        <v>0</v>
      </c>
      <c r="CK1416">
        <v>0</v>
      </c>
      <c r="CL1416">
        <v>0</v>
      </c>
      <c r="CM1416">
        <v>0</v>
      </c>
      <c r="CN1416">
        <v>0</v>
      </c>
      <c r="CO1416">
        <v>0</v>
      </c>
      <c r="CP1416">
        <v>0</v>
      </c>
      <c r="CQ1416">
        <v>0</v>
      </c>
    </row>
    <row r="1417" spans="1:95" hidden="1">
      <c r="A1417" t="s">
        <v>10154</v>
      </c>
      <c r="B1417" t="s">
        <v>999</v>
      </c>
      <c r="C1417" t="s">
        <v>1000</v>
      </c>
      <c r="D1417" t="s">
        <v>1000</v>
      </c>
      <c r="E1417" t="s">
        <v>146</v>
      </c>
      <c r="F1417" t="s">
        <v>1001</v>
      </c>
      <c r="G1417">
        <v>20</v>
      </c>
      <c r="H1417">
        <v>6</v>
      </c>
      <c r="I1417">
        <f t="shared" si="22"/>
        <v>120</v>
      </c>
      <c r="J1417">
        <v>41</v>
      </c>
      <c r="K1417">
        <v>0</v>
      </c>
      <c r="M1417" t="s">
        <v>10085</v>
      </c>
      <c r="N1417" t="s">
        <v>10155</v>
      </c>
      <c r="O1417" t="s">
        <v>8822</v>
      </c>
      <c r="P1417" t="s">
        <v>214</v>
      </c>
      <c r="Q1417">
        <v>96002</v>
      </c>
      <c r="R1417" t="s">
        <v>107</v>
      </c>
      <c r="S1417" t="s">
        <v>1005</v>
      </c>
      <c r="U1417" t="s">
        <v>10156</v>
      </c>
      <c r="X1417" t="s">
        <v>1007</v>
      </c>
      <c r="Y1417" t="s">
        <v>10088</v>
      </c>
      <c r="Z1417" t="s">
        <v>599</v>
      </c>
      <c r="AC1417" t="s">
        <v>112</v>
      </c>
      <c r="AD1417" t="s">
        <v>1009</v>
      </c>
      <c r="AE1417">
        <v>0</v>
      </c>
      <c r="AH1417" t="s">
        <v>1010</v>
      </c>
      <c r="AI1417" t="s">
        <v>1329</v>
      </c>
      <c r="AJ1417" t="s">
        <v>1010</v>
      </c>
      <c r="AK1417" t="s">
        <v>1010</v>
      </c>
      <c r="AL1417" t="s">
        <v>1010</v>
      </c>
      <c r="AM1417" t="s">
        <v>1010</v>
      </c>
      <c r="AQ1417">
        <v>20</v>
      </c>
      <c r="AR1417" t="s">
        <v>1007</v>
      </c>
      <c r="AS1417">
        <v>0</v>
      </c>
      <c r="AT1417">
        <v>0</v>
      </c>
      <c r="AU1417" t="s">
        <v>248</v>
      </c>
      <c r="AW1417">
        <v>0</v>
      </c>
      <c r="AZ1417">
        <v>0</v>
      </c>
      <c r="BC1417">
        <v>0</v>
      </c>
      <c r="BO1417">
        <v>0</v>
      </c>
      <c r="BP1417">
        <v>0</v>
      </c>
      <c r="BQ1417">
        <v>0</v>
      </c>
      <c r="BR1417">
        <v>0</v>
      </c>
      <c r="BS1417">
        <v>1</v>
      </c>
      <c r="BT1417">
        <v>0</v>
      </c>
      <c r="BU1417">
        <v>0</v>
      </c>
      <c r="BV1417">
        <v>1</v>
      </c>
      <c r="BW1417">
        <v>0</v>
      </c>
      <c r="BX1417">
        <v>0</v>
      </c>
      <c r="BY1417">
        <v>0</v>
      </c>
      <c r="BZ1417">
        <v>0</v>
      </c>
      <c r="CA1417">
        <v>0</v>
      </c>
      <c r="CB1417">
        <v>0</v>
      </c>
      <c r="CC1417">
        <v>0</v>
      </c>
      <c r="CD1417">
        <v>0</v>
      </c>
      <c r="CE1417">
        <v>0</v>
      </c>
      <c r="CF1417">
        <v>0</v>
      </c>
      <c r="CG1417">
        <v>0</v>
      </c>
      <c r="CH1417">
        <v>0</v>
      </c>
      <c r="CI1417">
        <v>0</v>
      </c>
      <c r="CJ1417">
        <v>0</v>
      </c>
      <c r="CK1417">
        <v>0</v>
      </c>
      <c r="CL1417">
        <v>0</v>
      </c>
      <c r="CM1417">
        <v>0</v>
      </c>
      <c r="CN1417">
        <v>0</v>
      </c>
      <c r="CO1417">
        <v>0</v>
      </c>
      <c r="CP1417">
        <v>0</v>
      </c>
      <c r="CQ1417">
        <v>0</v>
      </c>
    </row>
    <row r="1418" spans="1:95" hidden="1">
      <c r="A1418" t="s">
        <v>10157</v>
      </c>
      <c r="B1418" t="s">
        <v>999</v>
      </c>
      <c r="C1418" t="s">
        <v>1000</v>
      </c>
      <c r="D1418" t="s">
        <v>1000</v>
      </c>
      <c r="E1418" t="s">
        <v>146</v>
      </c>
      <c r="F1418" t="s">
        <v>1001</v>
      </c>
      <c r="G1418">
        <v>10</v>
      </c>
      <c r="H1418">
        <v>6</v>
      </c>
      <c r="I1418">
        <f t="shared" si="22"/>
        <v>60</v>
      </c>
      <c r="J1418">
        <v>41</v>
      </c>
      <c r="K1418">
        <v>0</v>
      </c>
      <c r="M1418" t="s">
        <v>10085</v>
      </c>
      <c r="N1418" t="s">
        <v>10158</v>
      </c>
      <c r="O1418" t="s">
        <v>8822</v>
      </c>
      <c r="P1418" t="s">
        <v>214</v>
      </c>
      <c r="Q1418">
        <v>96002</v>
      </c>
      <c r="R1418" t="s">
        <v>107</v>
      </c>
      <c r="S1418" t="s">
        <v>1005</v>
      </c>
      <c r="U1418" t="s">
        <v>10156</v>
      </c>
      <c r="X1418" t="s">
        <v>1007</v>
      </c>
      <c r="Y1418" t="s">
        <v>10088</v>
      </c>
      <c r="Z1418" t="s">
        <v>599</v>
      </c>
      <c r="AC1418" t="s">
        <v>112</v>
      </c>
      <c r="AD1418" t="s">
        <v>1009</v>
      </c>
      <c r="AE1418">
        <v>0</v>
      </c>
      <c r="AH1418" t="s">
        <v>1010</v>
      </c>
      <c r="AI1418" t="s">
        <v>1329</v>
      </c>
      <c r="AJ1418" t="s">
        <v>1010</v>
      </c>
      <c r="AK1418" t="s">
        <v>1010</v>
      </c>
      <c r="AL1418" t="s">
        <v>1010</v>
      </c>
      <c r="AM1418" t="s">
        <v>1010</v>
      </c>
      <c r="AQ1418">
        <v>20</v>
      </c>
      <c r="AR1418" t="s">
        <v>1007</v>
      </c>
      <c r="AS1418">
        <v>0</v>
      </c>
      <c r="AT1418">
        <v>0</v>
      </c>
      <c r="AU1418" t="s">
        <v>248</v>
      </c>
      <c r="AW1418">
        <v>0</v>
      </c>
      <c r="AZ1418">
        <v>0</v>
      </c>
      <c r="BC1418">
        <v>0</v>
      </c>
      <c r="BO1418">
        <v>0</v>
      </c>
      <c r="BP1418">
        <v>0</v>
      </c>
      <c r="BQ1418">
        <v>0</v>
      </c>
      <c r="BR1418">
        <v>0</v>
      </c>
      <c r="BS1418">
        <v>1</v>
      </c>
      <c r="BT1418">
        <v>0</v>
      </c>
      <c r="BU1418">
        <v>0</v>
      </c>
      <c r="BV1418">
        <v>1</v>
      </c>
      <c r="BW1418">
        <v>0</v>
      </c>
      <c r="BX1418">
        <v>0</v>
      </c>
      <c r="BY1418">
        <v>0</v>
      </c>
      <c r="BZ1418">
        <v>0</v>
      </c>
      <c r="CA1418">
        <v>0</v>
      </c>
      <c r="CB1418">
        <v>0</v>
      </c>
      <c r="CC1418">
        <v>0</v>
      </c>
      <c r="CD1418">
        <v>0</v>
      </c>
      <c r="CE1418">
        <v>0</v>
      </c>
      <c r="CF1418">
        <v>0</v>
      </c>
      <c r="CG1418">
        <v>0</v>
      </c>
      <c r="CH1418">
        <v>0</v>
      </c>
      <c r="CI1418">
        <v>0</v>
      </c>
      <c r="CJ1418">
        <v>0</v>
      </c>
      <c r="CK1418">
        <v>0</v>
      </c>
      <c r="CL1418">
        <v>0</v>
      </c>
      <c r="CM1418">
        <v>0</v>
      </c>
      <c r="CN1418">
        <v>0</v>
      </c>
      <c r="CO1418">
        <v>0</v>
      </c>
      <c r="CP1418">
        <v>0</v>
      </c>
      <c r="CQ1418">
        <v>0</v>
      </c>
    </row>
    <row r="1419" spans="1:95" hidden="1">
      <c r="A1419" t="s">
        <v>10159</v>
      </c>
      <c r="B1419" t="s">
        <v>999</v>
      </c>
      <c r="C1419" t="s">
        <v>1000</v>
      </c>
      <c r="D1419" t="s">
        <v>1000</v>
      </c>
      <c r="E1419" t="s">
        <v>146</v>
      </c>
      <c r="F1419" t="s">
        <v>1001</v>
      </c>
      <c r="G1419">
        <v>10</v>
      </c>
      <c r="H1419">
        <v>6</v>
      </c>
      <c r="I1419">
        <f t="shared" si="22"/>
        <v>60</v>
      </c>
      <c r="J1419">
        <v>41</v>
      </c>
      <c r="K1419">
        <v>0</v>
      </c>
      <c r="M1419" t="s">
        <v>10085</v>
      </c>
      <c r="N1419" t="s">
        <v>10160</v>
      </c>
      <c r="O1419" t="s">
        <v>8822</v>
      </c>
      <c r="P1419" t="s">
        <v>214</v>
      </c>
      <c r="Q1419">
        <v>96002</v>
      </c>
      <c r="R1419" t="s">
        <v>107</v>
      </c>
      <c r="S1419" t="s">
        <v>1005</v>
      </c>
      <c r="U1419" t="s">
        <v>10156</v>
      </c>
      <c r="X1419" t="s">
        <v>1007</v>
      </c>
      <c r="Y1419" t="s">
        <v>10088</v>
      </c>
      <c r="Z1419" t="s">
        <v>599</v>
      </c>
      <c r="AC1419" t="s">
        <v>112</v>
      </c>
      <c r="AD1419" t="s">
        <v>1009</v>
      </c>
      <c r="AE1419">
        <v>0</v>
      </c>
      <c r="AH1419" t="s">
        <v>1010</v>
      </c>
      <c r="AI1419" t="s">
        <v>1329</v>
      </c>
      <c r="AJ1419" t="s">
        <v>1010</v>
      </c>
      <c r="AK1419" t="s">
        <v>1010</v>
      </c>
      <c r="AL1419" t="s">
        <v>1010</v>
      </c>
      <c r="AM1419" t="s">
        <v>1010</v>
      </c>
      <c r="AQ1419">
        <v>20</v>
      </c>
      <c r="AR1419" t="s">
        <v>1007</v>
      </c>
      <c r="AS1419">
        <v>0</v>
      </c>
      <c r="AT1419">
        <v>0</v>
      </c>
      <c r="AU1419" t="s">
        <v>248</v>
      </c>
      <c r="AW1419">
        <v>0</v>
      </c>
      <c r="AZ1419">
        <v>0</v>
      </c>
      <c r="BC1419">
        <v>0</v>
      </c>
      <c r="BO1419">
        <v>0</v>
      </c>
      <c r="BP1419">
        <v>0</v>
      </c>
      <c r="BQ1419">
        <v>0</v>
      </c>
      <c r="BR1419">
        <v>0</v>
      </c>
      <c r="BS1419">
        <v>1</v>
      </c>
      <c r="BT1419">
        <v>0</v>
      </c>
      <c r="BU1419">
        <v>0</v>
      </c>
      <c r="BV1419">
        <v>1</v>
      </c>
      <c r="BW1419">
        <v>0</v>
      </c>
      <c r="BX1419">
        <v>0</v>
      </c>
      <c r="BY1419">
        <v>0</v>
      </c>
      <c r="BZ1419">
        <v>0</v>
      </c>
      <c r="CA1419">
        <v>0</v>
      </c>
      <c r="CB1419">
        <v>0</v>
      </c>
      <c r="CC1419">
        <v>0</v>
      </c>
      <c r="CD1419">
        <v>0</v>
      </c>
      <c r="CE1419">
        <v>0</v>
      </c>
      <c r="CF1419">
        <v>0</v>
      </c>
      <c r="CG1419">
        <v>0</v>
      </c>
      <c r="CH1419">
        <v>0</v>
      </c>
      <c r="CI1419">
        <v>0</v>
      </c>
      <c r="CJ1419">
        <v>0</v>
      </c>
      <c r="CK1419">
        <v>0</v>
      </c>
      <c r="CL1419">
        <v>0</v>
      </c>
      <c r="CM1419">
        <v>0</v>
      </c>
      <c r="CN1419">
        <v>0</v>
      </c>
      <c r="CO1419">
        <v>0</v>
      </c>
      <c r="CP1419">
        <v>0</v>
      </c>
      <c r="CQ1419">
        <v>0</v>
      </c>
    </row>
    <row r="1420" spans="1:95" hidden="1">
      <c r="A1420" t="s">
        <v>10161</v>
      </c>
      <c r="B1420" t="s">
        <v>999</v>
      </c>
      <c r="C1420" t="s">
        <v>1000</v>
      </c>
      <c r="D1420" t="s">
        <v>1000</v>
      </c>
      <c r="E1420" t="s">
        <v>146</v>
      </c>
      <c r="F1420" t="s">
        <v>1001</v>
      </c>
      <c r="G1420">
        <v>120</v>
      </c>
      <c r="H1420">
        <v>6</v>
      </c>
      <c r="I1420">
        <f t="shared" si="22"/>
        <v>720</v>
      </c>
      <c r="J1420">
        <v>41</v>
      </c>
      <c r="K1420">
        <v>0</v>
      </c>
      <c r="M1420" t="s">
        <v>10085</v>
      </c>
      <c r="N1420" t="s">
        <v>10162</v>
      </c>
      <c r="O1420" t="s">
        <v>8822</v>
      </c>
      <c r="P1420" t="s">
        <v>214</v>
      </c>
      <c r="Q1420">
        <v>96002</v>
      </c>
      <c r="R1420" t="s">
        <v>107</v>
      </c>
      <c r="S1420" t="s">
        <v>1005</v>
      </c>
      <c r="U1420" t="s">
        <v>10087</v>
      </c>
      <c r="X1420" t="s">
        <v>1007</v>
      </c>
      <c r="Y1420" t="s">
        <v>10088</v>
      </c>
      <c r="Z1420" t="s">
        <v>599</v>
      </c>
      <c r="AC1420" t="s">
        <v>112</v>
      </c>
      <c r="AD1420" t="s">
        <v>1009</v>
      </c>
      <c r="AE1420">
        <v>0</v>
      </c>
      <c r="AH1420" t="s">
        <v>1010</v>
      </c>
      <c r="AI1420" t="s">
        <v>1329</v>
      </c>
      <c r="AJ1420" t="s">
        <v>1010</v>
      </c>
      <c r="AK1420" t="s">
        <v>1010</v>
      </c>
      <c r="AL1420" t="s">
        <v>1010</v>
      </c>
      <c r="AM1420" t="s">
        <v>1010</v>
      </c>
      <c r="AQ1420">
        <v>20</v>
      </c>
      <c r="AR1420" t="s">
        <v>1007</v>
      </c>
      <c r="AS1420">
        <v>0</v>
      </c>
      <c r="AT1420">
        <v>0</v>
      </c>
      <c r="AU1420" t="s">
        <v>248</v>
      </c>
      <c r="AW1420">
        <v>0</v>
      </c>
      <c r="AZ1420">
        <v>0</v>
      </c>
      <c r="BC1420">
        <v>0</v>
      </c>
      <c r="BO1420">
        <v>0</v>
      </c>
      <c r="BP1420">
        <v>0</v>
      </c>
      <c r="BQ1420">
        <v>0</v>
      </c>
      <c r="BR1420">
        <v>0</v>
      </c>
      <c r="BS1420">
        <v>1</v>
      </c>
      <c r="BT1420">
        <v>0</v>
      </c>
      <c r="BU1420">
        <v>0</v>
      </c>
      <c r="BV1420">
        <v>1</v>
      </c>
      <c r="BW1420">
        <v>0</v>
      </c>
      <c r="BX1420">
        <v>0</v>
      </c>
      <c r="BY1420">
        <v>0</v>
      </c>
      <c r="BZ1420">
        <v>0</v>
      </c>
      <c r="CA1420">
        <v>0</v>
      </c>
      <c r="CB1420">
        <v>0</v>
      </c>
      <c r="CC1420">
        <v>0</v>
      </c>
      <c r="CD1420">
        <v>0</v>
      </c>
      <c r="CE1420">
        <v>0</v>
      </c>
      <c r="CF1420">
        <v>0</v>
      </c>
      <c r="CG1420">
        <v>0</v>
      </c>
      <c r="CH1420">
        <v>0</v>
      </c>
      <c r="CI1420">
        <v>0</v>
      </c>
      <c r="CJ1420">
        <v>0</v>
      </c>
      <c r="CK1420">
        <v>0</v>
      </c>
      <c r="CL1420">
        <v>0</v>
      </c>
      <c r="CM1420">
        <v>0</v>
      </c>
      <c r="CN1420">
        <v>0</v>
      </c>
      <c r="CO1420">
        <v>0</v>
      </c>
      <c r="CP1420">
        <v>0</v>
      </c>
      <c r="CQ1420">
        <v>0</v>
      </c>
    </row>
    <row r="1421" spans="1:95" hidden="1">
      <c r="A1421" t="s">
        <v>10163</v>
      </c>
      <c r="B1421" t="s">
        <v>904</v>
      </c>
      <c r="C1421" t="s">
        <v>826</v>
      </c>
      <c r="D1421" t="s">
        <v>826</v>
      </c>
      <c r="E1421" t="s">
        <v>146</v>
      </c>
      <c r="F1421" t="s">
        <v>7111</v>
      </c>
      <c r="G1421">
        <v>30</v>
      </c>
      <c r="H1421">
        <v>1</v>
      </c>
      <c r="I1421">
        <f t="shared" si="22"/>
        <v>30</v>
      </c>
      <c r="J1421">
        <v>37</v>
      </c>
      <c r="K1421">
        <v>0</v>
      </c>
      <c r="M1421" t="s">
        <v>1198</v>
      </c>
      <c r="N1421" t="s">
        <v>10164</v>
      </c>
      <c r="O1421" t="s">
        <v>9433</v>
      </c>
      <c r="P1421" t="s">
        <v>214</v>
      </c>
      <c r="Q1421">
        <v>94062</v>
      </c>
      <c r="R1421" t="s">
        <v>107</v>
      </c>
      <c r="S1421" t="s">
        <v>10165</v>
      </c>
      <c r="T1421" t="s">
        <v>9396</v>
      </c>
      <c r="X1421" t="s">
        <v>218</v>
      </c>
      <c r="Y1421" t="s">
        <v>219</v>
      </c>
      <c r="Z1421" t="s">
        <v>92</v>
      </c>
      <c r="AC1421" t="s">
        <v>95</v>
      </c>
      <c r="AD1421" t="s">
        <v>10166</v>
      </c>
      <c r="AE1421">
        <v>0</v>
      </c>
      <c r="AH1421" t="s">
        <v>1291</v>
      </c>
      <c r="AI1421" t="s">
        <v>7117</v>
      </c>
      <c r="AJ1421" t="s">
        <v>1291</v>
      </c>
      <c r="AL1421" t="s">
        <v>1291</v>
      </c>
      <c r="AQ1421">
        <v>13</v>
      </c>
      <c r="AR1421" t="s">
        <v>1007</v>
      </c>
      <c r="AS1421">
        <v>0</v>
      </c>
      <c r="AT1421">
        <v>0</v>
      </c>
      <c r="AW1421">
        <v>0</v>
      </c>
      <c r="AZ1421">
        <v>0</v>
      </c>
      <c r="BC1421">
        <v>0</v>
      </c>
      <c r="BO1421">
        <v>0</v>
      </c>
      <c r="BP1421">
        <v>0</v>
      </c>
      <c r="BQ1421">
        <v>0</v>
      </c>
      <c r="BR1421">
        <v>0</v>
      </c>
      <c r="BS1421">
        <v>1</v>
      </c>
      <c r="BT1421">
        <v>0</v>
      </c>
      <c r="BU1421">
        <v>0</v>
      </c>
      <c r="BV1421">
        <v>0</v>
      </c>
      <c r="BW1421">
        <v>0</v>
      </c>
      <c r="BX1421">
        <v>0</v>
      </c>
      <c r="BY1421">
        <v>0</v>
      </c>
      <c r="BZ1421">
        <v>0</v>
      </c>
      <c r="CA1421">
        <v>0</v>
      </c>
      <c r="CB1421">
        <v>0</v>
      </c>
      <c r="CC1421">
        <v>0</v>
      </c>
      <c r="CD1421">
        <v>0</v>
      </c>
      <c r="CE1421">
        <v>0</v>
      </c>
      <c r="CF1421">
        <v>0</v>
      </c>
      <c r="CG1421">
        <v>0</v>
      </c>
      <c r="CH1421">
        <v>0</v>
      </c>
      <c r="CI1421">
        <v>0</v>
      </c>
      <c r="CJ1421">
        <v>0</v>
      </c>
      <c r="CK1421">
        <v>0</v>
      </c>
      <c r="CL1421">
        <v>0</v>
      </c>
      <c r="CM1421">
        <v>0</v>
      </c>
      <c r="CN1421">
        <v>0</v>
      </c>
      <c r="CO1421">
        <v>0</v>
      </c>
      <c r="CP1421">
        <v>0</v>
      </c>
      <c r="CQ1421">
        <v>0</v>
      </c>
    </row>
    <row r="1422" spans="1:95" hidden="1">
      <c r="A1422" t="s">
        <v>10167</v>
      </c>
      <c r="B1422" t="s">
        <v>904</v>
      </c>
      <c r="C1422" t="s">
        <v>826</v>
      </c>
      <c r="D1422" t="s">
        <v>826</v>
      </c>
      <c r="E1422" t="s">
        <v>146</v>
      </c>
      <c r="F1422" t="s">
        <v>7111</v>
      </c>
      <c r="G1422">
        <v>30</v>
      </c>
      <c r="H1422">
        <v>1</v>
      </c>
      <c r="I1422">
        <f t="shared" si="22"/>
        <v>30</v>
      </c>
      <c r="J1422">
        <v>38</v>
      </c>
      <c r="K1422">
        <v>0</v>
      </c>
      <c r="M1422" t="s">
        <v>9697</v>
      </c>
      <c r="N1422" t="s">
        <v>10168</v>
      </c>
      <c r="O1422" t="s">
        <v>9433</v>
      </c>
      <c r="P1422" t="s">
        <v>214</v>
      </c>
      <c r="Q1422">
        <v>94063</v>
      </c>
      <c r="R1422" t="s">
        <v>107</v>
      </c>
      <c r="S1422" t="s">
        <v>10165</v>
      </c>
      <c r="U1422" t="s">
        <v>4371</v>
      </c>
      <c r="V1422" t="s">
        <v>6467</v>
      </c>
      <c r="X1422" t="s">
        <v>218</v>
      </c>
      <c r="Y1422" t="s">
        <v>219</v>
      </c>
      <c r="Z1422" t="s">
        <v>92</v>
      </c>
      <c r="AC1422" t="s">
        <v>95</v>
      </c>
      <c r="AD1422" t="s">
        <v>10166</v>
      </c>
      <c r="AE1422">
        <v>0</v>
      </c>
      <c r="AH1422" t="s">
        <v>1291</v>
      </c>
      <c r="AI1422" t="s">
        <v>7117</v>
      </c>
      <c r="AJ1422" t="s">
        <v>1291</v>
      </c>
      <c r="AL1422" t="s">
        <v>1291</v>
      </c>
      <c r="AQ1422">
        <v>13</v>
      </c>
      <c r="AR1422" t="s">
        <v>1007</v>
      </c>
      <c r="AS1422">
        <v>0</v>
      </c>
      <c r="AT1422">
        <v>0</v>
      </c>
      <c r="AW1422">
        <v>0</v>
      </c>
      <c r="AZ1422">
        <v>0</v>
      </c>
      <c r="BC1422">
        <v>0</v>
      </c>
      <c r="BO1422">
        <v>0</v>
      </c>
      <c r="BP1422">
        <v>0</v>
      </c>
      <c r="BQ1422">
        <v>0</v>
      </c>
      <c r="BR1422">
        <v>0</v>
      </c>
      <c r="BS1422">
        <v>1</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v>0</v>
      </c>
      <c r="CN1422">
        <v>0</v>
      </c>
      <c r="CO1422">
        <v>0</v>
      </c>
      <c r="CP1422">
        <v>1</v>
      </c>
      <c r="CQ1422">
        <v>0</v>
      </c>
    </row>
    <row r="1423" spans="1:95" hidden="1">
      <c r="A1423" t="s">
        <v>10169</v>
      </c>
      <c r="B1423" t="s">
        <v>999</v>
      </c>
      <c r="C1423" t="s">
        <v>2502</v>
      </c>
      <c r="D1423" t="s">
        <v>2502</v>
      </c>
      <c r="E1423" t="s">
        <v>13</v>
      </c>
      <c r="F1423" t="s">
        <v>10170</v>
      </c>
      <c r="G1423">
        <v>1400</v>
      </c>
      <c r="H1423">
        <v>4</v>
      </c>
      <c r="I1423">
        <f t="shared" si="22"/>
        <v>5600</v>
      </c>
      <c r="J1423">
        <v>52.906367000000003</v>
      </c>
      <c r="K1423">
        <v>-1.26</v>
      </c>
      <c r="M1423" t="s">
        <v>10171</v>
      </c>
      <c r="O1423" t="s">
        <v>10172</v>
      </c>
      <c r="P1423" t="s">
        <v>10173</v>
      </c>
      <c r="R1423" t="s">
        <v>119</v>
      </c>
      <c r="S1423" t="s">
        <v>10174</v>
      </c>
      <c r="T1423" t="s">
        <v>10175</v>
      </c>
      <c r="X1423" t="s">
        <v>1007</v>
      </c>
      <c r="Y1423" t="s">
        <v>1544</v>
      </c>
      <c r="Z1423" t="s">
        <v>92</v>
      </c>
      <c r="AA1423" t="s">
        <v>518</v>
      </c>
      <c r="AC1423" t="s">
        <v>124</v>
      </c>
      <c r="AD1423" t="s">
        <v>10176</v>
      </c>
      <c r="AE1423">
        <v>0</v>
      </c>
      <c r="AH1423" t="s">
        <v>10176</v>
      </c>
      <c r="AQ1423">
        <v>0</v>
      </c>
      <c r="AR1423" t="s">
        <v>1007</v>
      </c>
      <c r="AS1423">
        <v>0</v>
      </c>
      <c r="AT1423">
        <v>0</v>
      </c>
      <c r="AU1423" t="s">
        <v>1133</v>
      </c>
      <c r="AV1423" t="s">
        <v>10177</v>
      </c>
      <c r="AW1423">
        <v>14000000</v>
      </c>
      <c r="AZ1423">
        <v>0</v>
      </c>
      <c r="BC1423">
        <v>0</v>
      </c>
      <c r="BO1423">
        <v>0</v>
      </c>
      <c r="BP1423">
        <v>0</v>
      </c>
      <c r="BQ1423">
        <v>0</v>
      </c>
      <c r="BR1423">
        <v>0</v>
      </c>
      <c r="BS1423">
        <v>0</v>
      </c>
      <c r="BT1423">
        <v>0</v>
      </c>
      <c r="BU1423">
        <v>1</v>
      </c>
      <c r="BV1423">
        <v>0</v>
      </c>
      <c r="BW1423">
        <v>0</v>
      </c>
      <c r="BX1423">
        <v>0</v>
      </c>
      <c r="BY1423">
        <v>1</v>
      </c>
      <c r="BZ1423">
        <v>0</v>
      </c>
      <c r="CA1423">
        <v>0</v>
      </c>
      <c r="CB1423">
        <v>0</v>
      </c>
      <c r="CC1423">
        <v>0</v>
      </c>
      <c r="CD1423">
        <v>0</v>
      </c>
      <c r="CE1423">
        <v>0</v>
      </c>
      <c r="CF1423">
        <v>0</v>
      </c>
      <c r="CG1423">
        <v>0</v>
      </c>
      <c r="CH1423">
        <v>1</v>
      </c>
      <c r="CI1423">
        <v>0</v>
      </c>
      <c r="CJ1423">
        <v>1</v>
      </c>
      <c r="CK1423">
        <v>0</v>
      </c>
      <c r="CL1423">
        <v>0</v>
      </c>
      <c r="CM1423">
        <v>0</v>
      </c>
      <c r="CN1423">
        <v>0</v>
      </c>
      <c r="CO1423">
        <v>0</v>
      </c>
      <c r="CP1423">
        <v>0</v>
      </c>
      <c r="CQ1423">
        <v>1</v>
      </c>
    </row>
    <row r="1424" spans="1:95" hidden="1">
      <c r="A1424" t="s">
        <v>10178</v>
      </c>
      <c r="B1424" t="s">
        <v>904</v>
      </c>
      <c r="C1424" t="s">
        <v>1022</v>
      </c>
      <c r="D1424" t="s">
        <v>1800</v>
      </c>
      <c r="E1424" t="s">
        <v>146</v>
      </c>
      <c r="F1424" t="s">
        <v>10179</v>
      </c>
      <c r="G1424">
        <v>180</v>
      </c>
      <c r="H1424">
        <v>1.27</v>
      </c>
      <c r="I1424">
        <f t="shared" si="22"/>
        <v>228.6</v>
      </c>
      <c r="J1424">
        <v>45</v>
      </c>
      <c r="K1424">
        <v>0</v>
      </c>
      <c r="M1424" t="s">
        <v>544</v>
      </c>
      <c r="N1424" t="s">
        <v>10180</v>
      </c>
      <c r="O1424" t="s">
        <v>10181</v>
      </c>
      <c r="P1424" t="s">
        <v>2200</v>
      </c>
      <c r="Q1424">
        <v>36045</v>
      </c>
      <c r="R1424" t="s">
        <v>1803</v>
      </c>
      <c r="S1424" t="s">
        <v>10182</v>
      </c>
      <c r="T1424" t="s">
        <v>652</v>
      </c>
      <c r="V1424" t="s">
        <v>619</v>
      </c>
      <c r="X1424" t="s">
        <v>1007</v>
      </c>
      <c r="Y1424" t="s">
        <v>6392</v>
      </c>
      <c r="Z1424" t="s">
        <v>92</v>
      </c>
      <c r="AC1424" t="s">
        <v>112</v>
      </c>
      <c r="AD1424" t="s">
        <v>10183</v>
      </c>
      <c r="AE1424">
        <v>0</v>
      </c>
      <c r="AH1424" t="s">
        <v>1807</v>
      </c>
      <c r="AI1424" t="s">
        <v>1807</v>
      </c>
      <c r="AJ1424" t="s">
        <v>1807</v>
      </c>
      <c r="AQ1424">
        <v>0</v>
      </c>
      <c r="AR1424" t="s">
        <v>1007</v>
      </c>
      <c r="AS1424">
        <v>0</v>
      </c>
      <c r="AT1424">
        <v>0</v>
      </c>
      <c r="AW1424">
        <v>0</v>
      </c>
      <c r="AZ1424">
        <v>0</v>
      </c>
      <c r="BC1424">
        <v>0</v>
      </c>
      <c r="BD1424" t="s">
        <v>10184</v>
      </c>
      <c r="BO1424">
        <v>0</v>
      </c>
      <c r="BP1424">
        <v>0</v>
      </c>
      <c r="BQ1424">
        <v>0</v>
      </c>
      <c r="BR1424">
        <v>0</v>
      </c>
      <c r="BS1424">
        <v>0</v>
      </c>
      <c r="BT1424">
        <v>0</v>
      </c>
      <c r="BU1424">
        <v>0</v>
      </c>
      <c r="BV1424">
        <v>0</v>
      </c>
      <c r="BW1424">
        <v>0</v>
      </c>
      <c r="BX1424">
        <v>0</v>
      </c>
      <c r="BY1424">
        <v>0</v>
      </c>
      <c r="BZ1424">
        <v>0</v>
      </c>
      <c r="CA1424">
        <v>0</v>
      </c>
      <c r="CB1424">
        <v>0</v>
      </c>
      <c r="CC1424">
        <v>0</v>
      </c>
      <c r="CD1424">
        <v>1</v>
      </c>
      <c r="CE1424">
        <v>0</v>
      </c>
      <c r="CF1424">
        <v>0</v>
      </c>
      <c r="CG1424">
        <v>0</v>
      </c>
      <c r="CH1424">
        <v>0</v>
      </c>
      <c r="CI1424">
        <v>0</v>
      </c>
      <c r="CJ1424">
        <v>0</v>
      </c>
      <c r="CK1424">
        <v>0</v>
      </c>
      <c r="CL1424">
        <v>0</v>
      </c>
      <c r="CM1424">
        <v>0</v>
      </c>
      <c r="CN1424">
        <v>0</v>
      </c>
      <c r="CO1424">
        <v>0</v>
      </c>
      <c r="CP1424">
        <v>0</v>
      </c>
      <c r="CQ1424">
        <v>0</v>
      </c>
    </row>
    <row r="1425" spans="1:95" hidden="1">
      <c r="A1425" t="s">
        <v>10185</v>
      </c>
      <c r="B1425" t="s">
        <v>904</v>
      </c>
      <c r="C1425" t="s">
        <v>1022</v>
      </c>
      <c r="D1425" t="s">
        <v>1800</v>
      </c>
      <c r="E1425" t="s">
        <v>146</v>
      </c>
      <c r="F1425" t="s">
        <v>10186</v>
      </c>
      <c r="G1425">
        <v>25</v>
      </c>
      <c r="H1425">
        <v>2</v>
      </c>
      <c r="I1425">
        <f t="shared" si="22"/>
        <v>50</v>
      </c>
      <c r="J1425">
        <v>39.755625000000002</v>
      </c>
      <c r="K1425">
        <v>-104.62</v>
      </c>
      <c r="M1425" t="s">
        <v>10187</v>
      </c>
      <c r="N1425" t="s">
        <v>10188</v>
      </c>
      <c r="O1425" t="s">
        <v>10189</v>
      </c>
      <c r="P1425" t="s">
        <v>4188</v>
      </c>
      <c r="Q1425">
        <v>80137</v>
      </c>
      <c r="R1425" t="s">
        <v>107</v>
      </c>
      <c r="S1425" t="s">
        <v>10190</v>
      </c>
      <c r="T1425" t="s">
        <v>618</v>
      </c>
      <c r="U1425" t="s">
        <v>618</v>
      </c>
      <c r="X1425" t="s">
        <v>1007</v>
      </c>
      <c r="Y1425" t="s">
        <v>5132</v>
      </c>
      <c r="Z1425" t="s">
        <v>92</v>
      </c>
      <c r="AA1425" t="s">
        <v>164</v>
      </c>
      <c r="AC1425" t="s">
        <v>124</v>
      </c>
      <c r="AD1425" t="s">
        <v>1009</v>
      </c>
      <c r="AE1425">
        <v>0</v>
      </c>
      <c r="AH1425" t="s">
        <v>1807</v>
      </c>
      <c r="AI1425" t="s">
        <v>5389</v>
      </c>
      <c r="AJ1425" t="s">
        <v>10191</v>
      </c>
      <c r="AQ1425">
        <v>0</v>
      </c>
      <c r="AR1425" t="s">
        <v>1007</v>
      </c>
      <c r="AS1425">
        <v>0</v>
      </c>
      <c r="AT1425">
        <v>0</v>
      </c>
      <c r="AW1425">
        <v>0</v>
      </c>
      <c r="AZ1425">
        <v>0</v>
      </c>
      <c r="BC1425">
        <v>0</v>
      </c>
      <c r="BD1425" t="s">
        <v>10192</v>
      </c>
      <c r="BE1425" t="s">
        <v>10193</v>
      </c>
      <c r="BF1425" t="s">
        <v>10194</v>
      </c>
      <c r="BO1425">
        <v>0</v>
      </c>
      <c r="BP1425">
        <v>0</v>
      </c>
      <c r="BQ1425">
        <v>0</v>
      </c>
      <c r="BR1425">
        <v>0</v>
      </c>
      <c r="BS1425">
        <v>0</v>
      </c>
      <c r="BT1425">
        <v>0</v>
      </c>
      <c r="BU1425">
        <v>0</v>
      </c>
      <c r="BV1425">
        <v>0</v>
      </c>
      <c r="BW1425">
        <v>0</v>
      </c>
      <c r="BX1425">
        <v>0</v>
      </c>
      <c r="BY1425">
        <v>0</v>
      </c>
      <c r="BZ1425">
        <v>0</v>
      </c>
      <c r="CA1425">
        <v>1</v>
      </c>
      <c r="CB1425">
        <v>0</v>
      </c>
      <c r="CC1425">
        <v>0</v>
      </c>
      <c r="CD1425">
        <v>0</v>
      </c>
      <c r="CE1425">
        <v>1</v>
      </c>
      <c r="CF1425">
        <v>0</v>
      </c>
      <c r="CG1425">
        <v>1</v>
      </c>
      <c r="CH1425">
        <v>0</v>
      </c>
      <c r="CI1425">
        <v>0</v>
      </c>
      <c r="CJ1425">
        <v>0</v>
      </c>
      <c r="CK1425">
        <v>0</v>
      </c>
      <c r="CL1425">
        <v>0</v>
      </c>
      <c r="CM1425">
        <v>0</v>
      </c>
      <c r="CN1425">
        <v>0</v>
      </c>
      <c r="CO1425">
        <v>0</v>
      </c>
      <c r="CP1425">
        <v>0</v>
      </c>
      <c r="CQ1425">
        <v>0</v>
      </c>
    </row>
    <row r="1426" spans="1:95" hidden="1">
      <c r="A1426" t="s">
        <v>10195</v>
      </c>
      <c r="B1426" t="s">
        <v>904</v>
      </c>
      <c r="C1426" t="s">
        <v>1022</v>
      </c>
      <c r="D1426" t="s">
        <v>1800</v>
      </c>
      <c r="E1426" t="s">
        <v>146</v>
      </c>
      <c r="F1426" t="s">
        <v>10196</v>
      </c>
      <c r="G1426">
        <v>63</v>
      </c>
      <c r="H1426">
        <v>2.37</v>
      </c>
      <c r="I1426">
        <f t="shared" si="22"/>
        <v>149.31</v>
      </c>
      <c r="J1426">
        <v>44</v>
      </c>
      <c r="K1426">
        <v>0</v>
      </c>
      <c r="M1426" t="s">
        <v>10197</v>
      </c>
      <c r="N1426" t="s">
        <v>10198</v>
      </c>
      <c r="O1426" t="s">
        <v>10199</v>
      </c>
      <c r="P1426" t="s">
        <v>10200</v>
      </c>
      <c r="Q1426" t="s">
        <v>10201</v>
      </c>
      <c r="R1426" t="s">
        <v>1803</v>
      </c>
      <c r="S1426" t="s">
        <v>10202</v>
      </c>
      <c r="T1426" t="s">
        <v>501</v>
      </c>
      <c r="U1426" t="s">
        <v>10203</v>
      </c>
      <c r="X1426" t="s">
        <v>1007</v>
      </c>
      <c r="AB1426" t="s">
        <v>10204</v>
      </c>
      <c r="AC1426" t="s">
        <v>124</v>
      </c>
      <c r="AD1426" t="s">
        <v>10198</v>
      </c>
      <c r="AE1426">
        <v>0</v>
      </c>
      <c r="AH1426" t="s">
        <v>1807</v>
      </c>
      <c r="AI1426" t="s">
        <v>10205</v>
      </c>
      <c r="AJ1426" t="s">
        <v>10206</v>
      </c>
      <c r="AK1426" t="s">
        <v>9995</v>
      </c>
      <c r="AL1426" t="s">
        <v>10198</v>
      </c>
      <c r="AQ1426">
        <v>0</v>
      </c>
      <c r="AR1426" t="s">
        <v>1007</v>
      </c>
      <c r="AS1426">
        <v>0</v>
      </c>
      <c r="AT1426">
        <v>0</v>
      </c>
      <c r="AW1426">
        <v>0</v>
      </c>
      <c r="AZ1426">
        <v>0</v>
      </c>
      <c r="BC1426">
        <v>0</v>
      </c>
      <c r="BD1426" t="s">
        <v>10207</v>
      </c>
      <c r="BF1426" t="s">
        <v>10208</v>
      </c>
      <c r="BO1426">
        <v>0</v>
      </c>
      <c r="BP1426">
        <v>0</v>
      </c>
      <c r="BQ1426">
        <v>0</v>
      </c>
      <c r="BR1426">
        <v>0</v>
      </c>
      <c r="BS1426">
        <v>0</v>
      </c>
      <c r="BT1426">
        <v>0</v>
      </c>
      <c r="BU1426">
        <v>0</v>
      </c>
      <c r="BV1426">
        <v>0</v>
      </c>
      <c r="BW1426">
        <v>0</v>
      </c>
      <c r="BX1426">
        <v>0</v>
      </c>
      <c r="BY1426">
        <v>0</v>
      </c>
      <c r="BZ1426">
        <v>0</v>
      </c>
      <c r="CA1426">
        <v>0</v>
      </c>
      <c r="CB1426">
        <v>0</v>
      </c>
      <c r="CC1426">
        <v>1</v>
      </c>
      <c r="CD1426">
        <v>0</v>
      </c>
      <c r="CE1426">
        <v>0</v>
      </c>
      <c r="CF1426">
        <v>0</v>
      </c>
      <c r="CG1426">
        <v>1</v>
      </c>
      <c r="CH1426">
        <v>1</v>
      </c>
      <c r="CI1426">
        <v>0</v>
      </c>
      <c r="CJ1426">
        <v>0</v>
      </c>
      <c r="CK1426">
        <v>0</v>
      </c>
      <c r="CL1426">
        <v>0</v>
      </c>
      <c r="CM1426">
        <v>0</v>
      </c>
      <c r="CN1426">
        <v>0</v>
      </c>
      <c r="CO1426">
        <v>0</v>
      </c>
      <c r="CP1426">
        <v>0</v>
      </c>
      <c r="CQ1426">
        <v>0</v>
      </c>
    </row>
    <row r="1427" spans="1:95" hidden="1">
      <c r="A1427" t="s">
        <v>10209</v>
      </c>
      <c r="B1427" t="s">
        <v>904</v>
      </c>
      <c r="C1427" t="s">
        <v>1022</v>
      </c>
      <c r="D1427" t="s">
        <v>1800</v>
      </c>
      <c r="E1427" t="s">
        <v>146</v>
      </c>
      <c r="F1427" t="s">
        <v>10210</v>
      </c>
      <c r="G1427">
        <v>50</v>
      </c>
      <c r="H1427">
        <v>2.6</v>
      </c>
      <c r="I1427">
        <f t="shared" si="22"/>
        <v>130</v>
      </c>
      <c r="J1427">
        <v>38.553074000000002</v>
      </c>
      <c r="K1427">
        <v>-121.43</v>
      </c>
      <c r="M1427" t="s">
        <v>10211</v>
      </c>
      <c r="N1427" t="s">
        <v>10212</v>
      </c>
      <c r="O1427" t="s">
        <v>10213</v>
      </c>
      <c r="P1427" t="s">
        <v>214</v>
      </c>
      <c r="Q1427">
        <v>94203</v>
      </c>
      <c r="R1427" t="s">
        <v>107</v>
      </c>
      <c r="S1427" t="s">
        <v>10214</v>
      </c>
      <c r="T1427" t="s">
        <v>501</v>
      </c>
      <c r="U1427" t="s">
        <v>501</v>
      </c>
      <c r="X1427" t="s">
        <v>6707</v>
      </c>
      <c r="Y1427" t="s">
        <v>6708</v>
      </c>
      <c r="Z1427" t="s">
        <v>111</v>
      </c>
      <c r="AA1427" t="s">
        <v>164</v>
      </c>
      <c r="AC1427" t="s">
        <v>124</v>
      </c>
      <c r="AD1427" t="s">
        <v>6708</v>
      </c>
      <c r="AE1427">
        <v>0</v>
      </c>
      <c r="AH1427" t="s">
        <v>1807</v>
      </c>
      <c r="AI1427" t="s">
        <v>10215</v>
      </c>
      <c r="AJ1427" t="s">
        <v>10216</v>
      </c>
      <c r="AQ1427">
        <v>0</v>
      </c>
      <c r="AR1427" t="s">
        <v>1007</v>
      </c>
      <c r="AS1427">
        <v>0</v>
      </c>
      <c r="AT1427">
        <v>0</v>
      </c>
      <c r="AW1427">
        <v>0</v>
      </c>
      <c r="AZ1427">
        <v>0</v>
      </c>
      <c r="BC1427">
        <v>0</v>
      </c>
      <c r="BO1427">
        <v>0</v>
      </c>
      <c r="BP1427">
        <v>0</v>
      </c>
      <c r="BQ1427">
        <v>0</v>
      </c>
      <c r="BR1427">
        <v>0</v>
      </c>
      <c r="BS1427">
        <v>0</v>
      </c>
      <c r="BT1427">
        <v>1</v>
      </c>
      <c r="BU1427">
        <v>0</v>
      </c>
      <c r="BV1427">
        <v>0</v>
      </c>
      <c r="BW1427">
        <v>0</v>
      </c>
      <c r="BX1427">
        <v>0</v>
      </c>
      <c r="BY1427">
        <v>0</v>
      </c>
      <c r="BZ1427">
        <v>0</v>
      </c>
      <c r="CA1427">
        <v>0</v>
      </c>
      <c r="CB1427">
        <v>0</v>
      </c>
      <c r="CC1427">
        <v>0</v>
      </c>
      <c r="CD1427">
        <v>0</v>
      </c>
      <c r="CE1427">
        <v>1</v>
      </c>
      <c r="CF1427">
        <v>0</v>
      </c>
      <c r="CG1427">
        <v>1</v>
      </c>
      <c r="CH1427">
        <v>0</v>
      </c>
      <c r="CI1427">
        <v>0</v>
      </c>
      <c r="CJ1427">
        <v>0</v>
      </c>
      <c r="CK1427">
        <v>0</v>
      </c>
      <c r="CL1427">
        <v>0</v>
      </c>
      <c r="CM1427">
        <v>0</v>
      </c>
      <c r="CN1427">
        <v>0</v>
      </c>
      <c r="CO1427">
        <v>0</v>
      </c>
      <c r="CP1427">
        <v>1</v>
      </c>
      <c r="CQ1427">
        <v>1</v>
      </c>
    </row>
    <row r="1428" spans="1:95" hidden="1">
      <c r="A1428" t="s">
        <v>10217</v>
      </c>
      <c r="B1428" t="s">
        <v>999</v>
      </c>
      <c r="C1428" t="s">
        <v>1000</v>
      </c>
      <c r="D1428" t="s">
        <v>1000</v>
      </c>
      <c r="E1428" t="s">
        <v>146</v>
      </c>
      <c r="F1428" t="s">
        <v>1001</v>
      </c>
      <c r="G1428">
        <v>40</v>
      </c>
      <c r="H1428">
        <v>6</v>
      </c>
      <c r="I1428">
        <f t="shared" si="22"/>
        <v>240</v>
      </c>
      <c r="J1428">
        <v>34</v>
      </c>
      <c r="K1428">
        <v>0</v>
      </c>
      <c r="M1428" t="s">
        <v>10085</v>
      </c>
      <c r="N1428" t="s">
        <v>10218</v>
      </c>
      <c r="O1428" t="s">
        <v>10219</v>
      </c>
      <c r="P1428" t="s">
        <v>214</v>
      </c>
      <c r="Q1428">
        <v>91702</v>
      </c>
      <c r="R1428" t="s">
        <v>107</v>
      </c>
      <c r="S1428" t="s">
        <v>1005</v>
      </c>
      <c r="U1428" t="s">
        <v>10220</v>
      </c>
      <c r="X1428" t="s">
        <v>218</v>
      </c>
      <c r="Y1428" t="s">
        <v>10221</v>
      </c>
      <c r="Z1428" t="s">
        <v>599</v>
      </c>
      <c r="AC1428" t="s">
        <v>112</v>
      </c>
      <c r="AD1428" t="s">
        <v>1009</v>
      </c>
      <c r="AE1428">
        <v>0</v>
      </c>
      <c r="AH1428" t="s">
        <v>1010</v>
      </c>
      <c r="AI1428" t="s">
        <v>1329</v>
      </c>
      <c r="AJ1428" t="s">
        <v>1010</v>
      </c>
      <c r="AK1428" t="s">
        <v>1010</v>
      </c>
      <c r="AL1428" t="s">
        <v>1010</v>
      </c>
      <c r="AM1428" t="s">
        <v>1010</v>
      </c>
      <c r="AQ1428">
        <v>20</v>
      </c>
      <c r="AR1428" t="s">
        <v>1007</v>
      </c>
      <c r="AS1428">
        <v>0</v>
      </c>
      <c r="AT1428">
        <v>0</v>
      </c>
      <c r="AU1428" t="s">
        <v>248</v>
      </c>
      <c r="AW1428">
        <v>0</v>
      </c>
      <c r="AZ1428">
        <v>0</v>
      </c>
      <c r="BC1428">
        <v>0</v>
      </c>
      <c r="BO1428">
        <v>0</v>
      </c>
      <c r="BP1428">
        <v>0</v>
      </c>
      <c r="BQ1428">
        <v>0</v>
      </c>
      <c r="BR1428">
        <v>0</v>
      </c>
      <c r="BS1428">
        <v>1</v>
      </c>
      <c r="BT1428">
        <v>0</v>
      </c>
      <c r="BU1428">
        <v>0</v>
      </c>
      <c r="BV1428">
        <v>1</v>
      </c>
      <c r="BW1428">
        <v>0</v>
      </c>
      <c r="BX1428">
        <v>0</v>
      </c>
      <c r="BY1428">
        <v>0</v>
      </c>
      <c r="BZ1428">
        <v>0</v>
      </c>
      <c r="CA1428">
        <v>0</v>
      </c>
      <c r="CB1428">
        <v>0</v>
      </c>
      <c r="CC1428">
        <v>0</v>
      </c>
      <c r="CD1428">
        <v>0</v>
      </c>
      <c r="CE1428">
        <v>0</v>
      </c>
      <c r="CF1428">
        <v>0</v>
      </c>
      <c r="CG1428">
        <v>0</v>
      </c>
      <c r="CH1428">
        <v>0</v>
      </c>
      <c r="CI1428">
        <v>0</v>
      </c>
      <c r="CJ1428">
        <v>0</v>
      </c>
      <c r="CK1428">
        <v>0</v>
      </c>
      <c r="CL1428">
        <v>0</v>
      </c>
      <c r="CM1428">
        <v>0</v>
      </c>
      <c r="CN1428">
        <v>0</v>
      </c>
      <c r="CO1428">
        <v>0</v>
      </c>
      <c r="CP1428">
        <v>0</v>
      </c>
      <c r="CQ1428">
        <v>0</v>
      </c>
    </row>
    <row r="1429" spans="1:95" hidden="1">
      <c r="A1429" t="s">
        <v>10222</v>
      </c>
      <c r="B1429" t="s">
        <v>999</v>
      </c>
      <c r="C1429" t="s">
        <v>1000</v>
      </c>
      <c r="D1429" t="s">
        <v>1000</v>
      </c>
      <c r="E1429" t="s">
        <v>146</v>
      </c>
      <c r="F1429" t="s">
        <v>1001</v>
      </c>
      <c r="G1429">
        <v>120</v>
      </c>
      <c r="H1429">
        <v>6</v>
      </c>
      <c r="I1429">
        <f t="shared" si="22"/>
        <v>720</v>
      </c>
      <c r="J1429">
        <v>34</v>
      </c>
      <c r="K1429">
        <v>0</v>
      </c>
      <c r="M1429" t="s">
        <v>10085</v>
      </c>
      <c r="N1429" t="s">
        <v>10223</v>
      </c>
      <c r="O1429" t="s">
        <v>10219</v>
      </c>
      <c r="P1429" t="s">
        <v>214</v>
      </c>
      <c r="Q1429">
        <v>91702</v>
      </c>
      <c r="R1429" t="s">
        <v>107</v>
      </c>
      <c r="S1429" t="s">
        <v>1005</v>
      </c>
      <c r="U1429" t="s">
        <v>10224</v>
      </c>
      <c r="X1429" t="s">
        <v>218</v>
      </c>
      <c r="Y1429" t="s">
        <v>10221</v>
      </c>
      <c r="Z1429" t="s">
        <v>599</v>
      </c>
      <c r="AC1429" t="s">
        <v>112</v>
      </c>
      <c r="AD1429" t="s">
        <v>1009</v>
      </c>
      <c r="AE1429">
        <v>0</v>
      </c>
      <c r="AH1429" t="s">
        <v>1010</v>
      </c>
      <c r="AI1429" t="s">
        <v>1329</v>
      </c>
      <c r="AJ1429" t="s">
        <v>1010</v>
      </c>
      <c r="AK1429" t="s">
        <v>1010</v>
      </c>
      <c r="AL1429" t="s">
        <v>1010</v>
      </c>
      <c r="AM1429" t="s">
        <v>1010</v>
      </c>
      <c r="AQ1429">
        <v>20</v>
      </c>
      <c r="AR1429" t="s">
        <v>1007</v>
      </c>
      <c r="AS1429">
        <v>0</v>
      </c>
      <c r="AT1429">
        <v>0</v>
      </c>
      <c r="AU1429" t="s">
        <v>248</v>
      </c>
      <c r="AW1429">
        <v>0</v>
      </c>
      <c r="AZ1429">
        <v>0</v>
      </c>
      <c r="BC1429">
        <v>0</v>
      </c>
      <c r="BO1429">
        <v>0</v>
      </c>
      <c r="BP1429">
        <v>0</v>
      </c>
      <c r="BQ1429">
        <v>0</v>
      </c>
      <c r="BR1429">
        <v>0</v>
      </c>
      <c r="BS1429">
        <v>1</v>
      </c>
      <c r="BT1429">
        <v>0</v>
      </c>
      <c r="BU1429">
        <v>0</v>
      </c>
      <c r="BV1429">
        <v>1</v>
      </c>
      <c r="BW1429">
        <v>0</v>
      </c>
      <c r="BX1429">
        <v>0</v>
      </c>
      <c r="BY1429">
        <v>0</v>
      </c>
      <c r="BZ1429">
        <v>0</v>
      </c>
      <c r="CA1429">
        <v>0</v>
      </c>
      <c r="CB1429">
        <v>0</v>
      </c>
      <c r="CC1429">
        <v>0</v>
      </c>
      <c r="CD1429">
        <v>0</v>
      </c>
      <c r="CE1429">
        <v>0</v>
      </c>
      <c r="CF1429">
        <v>0</v>
      </c>
      <c r="CG1429">
        <v>0</v>
      </c>
      <c r="CH1429">
        <v>0</v>
      </c>
      <c r="CI1429">
        <v>0</v>
      </c>
      <c r="CJ1429">
        <v>0</v>
      </c>
      <c r="CK1429">
        <v>0</v>
      </c>
      <c r="CL1429">
        <v>0</v>
      </c>
      <c r="CM1429">
        <v>0</v>
      </c>
      <c r="CN1429">
        <v>0</v>
      </c>
      <c r="CO1429">
        <v>0</v>
      </c>
      <c r="CP1429">
        <v>0</v>
      </c>
      <c r="CQ1429">
        <v>0</v>
      </c>
    </row>
    <row r="1430" spans="1:95" hidden="1">
      <c r="A1430" t="s">
        <v>10225</v>
      </c>
      <c r="B1430" t="s">
        <v>999</v>
      </c>
      <c r="C1430" t="s">
        <v>1000</v>
      </c>
      <c r="D1430" t="s">
        <v>1000</v>
      </c>
      <c r="E1430" t="s">
        <v>146</v>
      </c>
      <c r="F1430" t="s">
        <v>1001</v>
      </c>
      <c r="G1430">
        <v>120</v>
      </c>
      <c r="H1430">
        <v>6</v>
      </c>
      <c r="I1430">
        <f t="shared" si="22"/>
        <v>720</v>
      </c>
      <c r="J1430">
        <v>34</v>
      </c>
      <c r="K1430">
        <v>0</v>
      </c>
      <c r="M1430" t="s">
        <v>10085</v>
      </c>
      <c r="N1430" t="s">
        <v>10226</v>
      </c>
      <c r="O1430" t="s">
        <v>10219</v>
      </c>
      <c r="P1430" t="s">
        <v>214</v>
      </c>
      <c r="Q1430">
        <v>91702</v>
      </c>
      <c r="R1430" t="s">
        <v>107</v>
      </c>
      <c r="S1430" t="s">
        <v>1005</v>
      </c>
      <c r="U1430" t="s">
        <v>10224</v>
      </c>
      <c r="X1430" t="s">
        <v>218</v>
      </c>
      <c r="Y1430" t="s">
        <v>10221</v>
      </c>
      <c r="Z1430" t="s">
        <v>599</v>
      </c>
      <c r="AC1430" t="s">
        <v>112</v>
      </c>
      <c r="AD1430" t="s">
        <v>1009</v>
      </c>
      <c r="AE1430">
        <v>0</v>
      </c>
      <c r="AH1430" t="s">
        <v>1010</v>
      </c>
      <c r="AI1430" t="s">
        <v>1329</v>
      </c>
      <c r="AJ1430" t="s">
        <v>1010</v>
      </c>
      <c r="AK1430" t="s">
        <v>1010</v>
      </c>
      <c r="AL1430" t="s">
        <v>1010</v>
      </c>
      <c r="AM1430" t="s">
        <v>1010</v>
      </c>
      <c r="AQ1430">
        <v>20</v>
      </c>
      <c r="AR1430" t="s">
        <v>1007</v>
      </c>
      <c r="AS1430">
        <v>0</v>
      </c>
      <c r="AT1430">
        <v>0</v>
      </c>
      <c r="AU1430" t="s">
        <v>248</v>
      </c>
      <c r="AW1430">
        <v>0</v>
      </c>
      <c r="AZ1430">
        <v>0</v>
      </c>
      <c r="BC1430">
        <v>0</v>
      </c>
      <c r="BO1430">
        <v>0</v>
      </c>
      <c r="BP1430">
        <v>0</v>
      </c>
      <c r="BQ1430">
        <v>0</v>
      </c>
      <c r="BR1430">
        <v>0</v>
      </c>
      <c r="BS1430">
        <v>1</v>
      </c>
      <c r="BT1430">
        <v>0</v>
      </c>
      <c r="BU1430">
        <v>0</v>
      </c>
      <c r="BV1430">
        <v>1</v>
      </c>
      <c r="BW1430">
        <v>0</v>
      </c>
      <c r="BX1430">
        <v>0</v>
      </c>
      <c r="BY1430">
        <v>0</v>
      </c>
      <c r="BZ1430">
        <v>0</v>
      </c>
      <c r="CA1430">
        <v>0</v>
      </c>
      <c r="CB1430">
        <v>0</v>
      </c>
      <c r="CC1430">
        <v>0</v>
      </c>
      <c r="CD1430">
        <v>0</v>
      </c>
      <c r="CE1430">
        <v>0</v>
      </c>
      <c r="CF1430">
        <v>0</v>
      </c>
      <c r="CG1430">
        <v>0</v>
      </c>
      <c r="CH1430">
        <v>0</v>
      </c>
      <c r="CI1430">
        <v>0</v>
      </c>
      <c r="CJ1430">
        <v>0</v>
      </c>
      <c r="CK1430">
        <v>0</v>
      </c>
      <c r="CL1430">
        <v>0</v>
      </c>
      <c r="CM1430">
        <v>0</v>
      </c>
      <c r="CN1430">
        <v>0</v>
      </c>
      <c r="CO1430">
        <v>0</v>
      </c>
      <c r="CP1430">
        <v>0</v>
      </c>
      <c r="CQ1430">
        <v>0</v>
      </c>
    </row>
    <row r="1431" spans="1:95" hidden="1">
      <c r="A1431" t="s">
        <v>10227</v>
      </c>
      <c r="B1431" t="s">
        <v>999</v>
      </c>
      <c r="C1431" t="s">
        <v>1000</v>
      </c>
      <c r="D1431" t="s">
        <v>1000</v>
      </c>
      <c r="E1431" t="s">
        <v>146</v>
      </c>
      <c r="F1431" t="s">
        <v>1001</v>
      </c>
      <c r="G1431">
        <v>10</v>
      </c>
      <c r="H1431">
        <v>6</v>
      </c>
      <c r="I1431">
        <f t="shared" si="22"/>
        <v>60</v>
      </c>
      <c r="J1431">
        <v>42</v>
      </c>
      <c r="K1431">
        <v>0</v>
      </c>
      <c r="M1431" t="s">
        <v>10085</v>
      </c>
      <c r="N1431" t="s">
        <v>10228</v>
      </c>
      <c r="O1431" t="s">
        <v>10229</v>
      </c>
      <c r="P1431" t="s">
        <v>435</v>
      </c>
      <c r="Q1431">
        <v>60201</v>
      </c>
      <c r="R1431" t="s">
        <v>107</v>
      </c>
      <c r="S1431" t="s">
        <v>1005</v>
      </c>
      <c r="U1431" t="s">
        <v>10014</v>
      </c>
      <c r="X1431" t="s">
        <v>1007</v>
      </c>
      <c r="Y1431" t="s">
        <v>10230</v>
      </c>
      <c r="Z1431" t="s">
        <v>599</v>
      </c>
      <c r="AC1431" t="s">
        <v>112</v>
      </c>
      <c r="AD1431" t="s">
        <v>1009</v>
      </c>
      <c r="AE1431">
        <v>0</v>
      </c>
      <c r="AH1431" t="s">
        <v>1010</v>
      </c>
      <c r="AI1431" t="s">
        <v>1329</v>
      </c>
      <c r="AJ1431" t="s">
        <v>1010</v>
      </c>
      <c r="AK1431" t="s">
        <v>1010</v>
      </c>
      <c r="AL1431" t="s">
        <v>1010</v>
      </c>
      <c r="AM1431" t="s">
        <v>1010</v>
      </c>
      <c r="AQ1431">
        <v>20</v>
      </c>
      <c r="AR1431" t="s">
        <v>1007</v>
      </c>
      <c r="AS1431">
        <v>0</v>
      </c>
      <c r="AT1431">
        <v>0</v>
      </c>
      <c r="AU1431" t="s">
        <v>248</v>
      </c>
      <c r="AW1431">
        <v>0</v>
      </c>
      <c r="AZ1431">
        <v>0</v>
      </c>
      <c r="BC1431">
        <v>0</v>
      </c>
      <c r="BO1431">
        <v>0</v>
      </c>
      <c r="BP1431">
        <v>0</v>
      </c>
      <c r="BQ1431">
        <v>0</v>
      </c>
      <c r="BR1431">
        <v>0</v>
      </c>
      <c r="BS1431">
        <v>1</v>
      </c>
      <c r="BT1431">
        <v>0</v>
      </c>
      <c r="BU1431">
        <v>0</v>
      </c>
      <c r="BV1431">
        <v>1</v>
      </c>
      <c r="BW1431">
        <v>0</v>
      </c>
      <c r="BX1431">
        <v>0</v>
      </c>
      <c r="BY1431">
        <v>0</v>
      </c>
      <c r="BZ1431">
        <v>0</v>
      </c>
      <c r="CA1431">
        <v>0</v>
      </c>
      <c r="CB1431">
        <v>0</v>
      </c>
      <c r="CC1431">
        <v>0</v>
      </c>
      <c r="CD1431">
        <v>0</v>
      </c>
      <c r="CE1431">
        <v>0</v>
      </c>
      <c r="CF1431">
        <v>0</v>
      </c>
      <c r="CG1431">
        <v>0</v>
      </c>
      <c r="CH1431">
        <v>0</v>
      </c>
      <c r="CI1431">
        <v>0</v>
      </c>
      <c r="CJ1431">
        <v>0</v>
      </c>
      <c r="CK1431">
        <v>0</v>
      </c>
      <c r="CL1431">
        <v>0</v>
      </c>
      <c r="CM1431">
        <v>0</v>
      </c>
      <c r="CN1431">
        <v>0</v>
      </c>
      <c r="CO1431">
        <v>0</v>
      </c>
      <c r="CP1431">
        <v>0</v>
      </c>
      <c r="CQ1431">
        <v>0</v>
      </c>
    </row>
    <row r="1432" spans="1:95" hidden="1">
      <c r="A1432" t="s">
        <v>10231</v>
      </c>
      <c r="B1432" t="s">
        <v>999</v>
      </c>
      <c r="C1432" t="s">
        <v>1000</v>
      </c>
      <c r="D1432" t="s">
        <v>1000</v>
      </c>
      <c r="E1432" t="s">
        <v>146</v>
      </c>
      <c r="F1432" t="s">
        <v>1001</v>
      </c>
      <c r="G1432">
        <v>20</v>
      </c>
      <c r="H1432">
        <v>6</v>
      </c>
      <c r="I1432">
        <f t="shared" si="22"/>
        <v>120</v>
      </c>
      <c r="J1432">
        <v>34</v>
      </c>
      <c r="K1432">
        <v>0</v>
      </c>
      <c r="M1432" t="s">
        <v>10085</v>
      </c>
      <c r="N1432" t="s">
        <v>10232</v>
      </c>
      <c r="O1432" t="s">
        <v>1833</v>
      </c>
      <c r="P1432" t="s">
        <v>214</v>
      </c>
      <c r="Q1432">
        <v>92337</v>
      </c>
      <c r="R1432" t="s">
        <v>107</v>
      </c>
      <c r="S1432" t="s">
        <v>1005</v>
      </c>
      <c r="U1432" t="s">
        <v>7504</v>
      </c>
      <c r="X1432" t="s">
        <v>218</v>
      </c>
      <c r="Z1432" t="s">
        <v>599</v>
      </c>
      <c r="AC1432" t="s">
        <v>124</v>
      </c>
      <c r="AD1432" t="s">
        <v>1009</v>
      </c>
      <c r="AE1432">
        <v>0</v>
      </c>
      <c r="AH1432" t="s">
        <v>1010</v>
      </c>
      <c r="AI1432" t="s">
        <v>1329</v>
      </c>
      <c r="AJ1432" t="s">
        <v>1010</v>
      </c>
      <c r="AK1432" t="s">
        <v>1010</v>
      </c>
      <c r="AL1432" t="s">
        <v>1010</v>
      </c>
      <c r="AM1432" t="s">
        <v>1010</v>
      </c>
      <c r="AQ1432">
        <v>20</v>
      </c>
      <c r="AR1432" t="s">
        <v>1007</v>
      </c>
      <c r="AS1432">
        <v>0</v>
      </c>
      <c r="AT1432">
        <v>0</v>
      </c>
      <c r="AU1432" t="s">
        <v>248</v>
      </c>
      <c r="AW1432">
        <v>0</v>
      </c>
      <c r="AZ1432">
        <v>0</v>
      </c>
      <c r="BC1432">
        <v>0</v>
      </c>
      <c r="BO1432">
        <v>0</v>
      </c>
      <c r="BP1432">
        <v>0</v>
      </c>
      <c r="BQ1432">
        <v>0</v>
      </c>
      <c r="BR1432">
        <v>0</v>
      </c>
      <c r="BS1432">
        <v>1</v>
      </c>
      <c r="BT1432">
        <v>0</v>
      </c>
      <c r="BU1432">
        <v>0</v>
      </c>
      <c r="BV1432">
        <v>1</v>
      </c>
      <c r="BW1432">
        <v>0</v>
      </c>
      <c r="BX1432">
        <v>0</v>
      </c>
      <c r="BY1432">
        <v>0</v>
      </c>
      <c r="BZ1432">
        <v>0</v>
      </c>
      <c r="CA1432">
        <v>0</v>
      </c>
      <c r="CB1432">
        <v>0</v>
      </c>
      <c r="CC1432">
        <v>0</v>
      </c>
      <c r="CD1432">
        <v>0</v>
      </c>
      <c r="CE1432">
        <v>0</v>
      </c>
      <c r="CF1432">
        <v>0</v>
      </c>
      <c r="CG1432">
        <v>0</v>
      </c>
      <c r="CH1432">
        <v>0</v>
      </c>
      <c r="CI1432">
        <v>0</v>
      </c>
      <c r="CJ1432">
        <v>0</v>
      </c>
      <c r="CK1432">
        <v>0</v>
      </c>
      <c r="CL1432">
        <v>0</v>
      </c>
      <c r="CM1432">
        <v>0</v>
      </c>
      <c r="CN1432">
        <v>0</v>
      </c>
      <c r="CO1432">
        <v>0</v>
      </c>
      <c r="CP1432">
        <v>0</v>
      </c>
      <c r="CQ1432">
        <v>0</v>
      </c>
    </row>
    <row r="1433" spans="1:95" hidden="1">
      <c r="A1433" t="s">
        <v>10233</v>
      </c>
      <c r="B1433" t="s">
        <v>999</v>
      </c>
      <c r="C1433" t="s">
        <v>1000</v>
      </c>
      <c r="D1433" t="s">
        <v>1000</v>
      </c>
      <c r="E1433" t="s">
        <v>146</v>
      </c>
      <c r="F1433" t="s">
        <v>1001</v>
      </c>
      <c r="G1433">
        <v>10</v>
      </c>
      <c r="H1433">
        <v>6</v>
      </c>
      <c r="I1433">
        <f t="shared" si="22"/>
        <v>60</v>
      </c>
      <c r="J1433">
        <v>34</v>
      </c>
      <c r="K1433">
        <v>0</v>
      </c>
      <c r="M1433" t="s">
        <v>10085</v>
      </c>
      <c r="N1433" t="s">
        <v>10234</v>
      </c>
      <c r="O1433" t="s">
        <v>5882</v>
      </c>
      <c r="P1433" t="s">
        <v>214</v>
      </c>
      <c r="Q1433">
        <v>93510</v>
      </c>
      <c r="R1433" t="s">
        <v>107</v>
      </c>
      <c r="S1433" t="s">
        <v>1005</v>
      </c>
      <c r="U1433" t="s">
        <v>10129</v>
      </c>
      <c r="X1433" t="s">
        <v>218</v>
      </c>
      <c r="Z1433" t="s">
        <v>599</v>
      </c>
      <c r="AC1433" t="s">
        <v>124</v>
      </c>
      <c r="AD1433" t="s">
        <v>1009</v>
      </c>
      <c r="AE1433">
        <v>0</v>
      </c>
      <c r="AH1433" t="s">
        <v>1010</v>
      </c>
      <c r="AI1433" t="s">
        <v>1329</v>
      </c>
      <c r="AJ1433" t="s">
        <v>1010</v>
      </c>
      <c r="AK1433" t="s">
        <v>1010</v>
      </c>
      <c r="AL1433" t="s">
        <v>1010</v>
      </c>
      <c r="AM1433" t="s">
        <v>1010</v>
      </c>
      <c r="AQ1433">
        <v>20</v>
      </c>
      <c r="AR1433" t="s">
        <v>1007</v>
      </c>
      <c r="AS1433">
        <v>0</v>
      </c>
      <c r="AT1433">
        <v>0</v>
      </c>
      <c r="AU1433" t="s">
        <v>248</v>
      </c>
      <c r="AW1433">
        <v>0</v>
      </c>
      <c r="AZ1433">
        <v>0</v>
      </c>
      <c r="BC1433">
        <v>0</v>
      </c>
      <c r="BO1433">
        <v>0</v>
      </c>
      <c r="BP1433">
        <v>0</v>
      </c>
      <c r="BQ1433">
        <v>0</v>
      </c>
      <c r="BR1433">
        <v>0</v>
      </c>
      <c r="BS1433">
        <v>1</v>
      </c>
      <c r="BT1433">
        <v>0</v>
      </c>
      <c r="BU1433">
        <v>0</v>
      </c>
      <c r="BV1433">
        <v>1</v>
      </c>
      <c r="BW1433">
        <v>0</v>
      </c>
      <c r="BX1433">
        <v>0</v>
      </c>
      <c r="BY1433">
        <v>0</v>
      </c>
      <c r="BZ1433">
        <v>0</v>
      </c>
      <c r="CA1433">
        <v>0</v>
      </c>
      <c r="CB1433">
        <v>0</v>
      </c>
      <c r="CC1433">
        <v>0</v>
      </c>
      <c r="CD1433">
        <v>0</v>
      </c>
      <c r="CE1433">
        <v>0</v>
      </c>
      <c r="CF1433">
        <v>0</v>
      </c>
      <c r="CG1433">
        <v>0</v>
      </c>
      <c r="CH1433">
        <v>0</v>
      </c>
      <c r="CI1433">
        <v>0</v>
      </c>
      <c r="CJ1433">
        <v>0</v>
      </c>
      <c r="CK1433">
        <v>0</v>
      </c>
      <c r="CL1433">
        <v>0</v>
      </c>
      <c r="CM1433">
        <v>0</v>
      </c>
      <c r="CN1433">
        <v>0</v>
      </c>
      <c r="CO1433">
        <v>0</v>
      </c>
      <c r="CP1433">
        <v>0</v>
      </c>
      <c r="CQ1433">
        <v>0</v>
      </c>
    </row>
    <row r="1434" spans="1:95" hidden="1">
      <c r="A1434" t="s">
        <v>10235</v>
      </c>
      <c r="B1434" t="s">
        <v>999</v>
      </c>
      <c r="C1434" t="s">
        <v>1000</v>
      </c>
      <c r="D1434" t="s">
        <v>1000</v>
      </c>
      <c r="E1434" t="s">
        <v>146</v>
      </c>
      <c r="F1434" t="s">
        <v>1001</v>
      </c>
      <c r="G1434">
        <v>10</v>
      </c>
      <c r="H1434">
        <v>6</v>
      </c>
      <c r="I1434">
        <f t="shared" si="22"/>
        <v>60</v>
      </c>
      <c r="J1434">
        <v>35</v>
      </c>
      <c r="K1434">
        <v>0</v>
      </c>
      <c r="M1434" t="s">
        <v>10085</v>
      </c>
      <c r="N1434" t="s">
        <v>10236</v>
      </c>
      <c r="O1434" t="s">
        <v>5882</v>
      </c>
      <c r="P1434" t="s">
        <v>214</v>
      </c>
      <c r="Q1434">
        <v>93534</v>
      </c>
      <c r="R1434" t="s">
        <v>107</v>
      </c>
      <c r="S1434" t="s">
        <v>1005</v>
      </c>
      <c r="U1434" t="s">
        <v>10129</v>
      </c>
      <c r="X1434" t="s">
        <v>218</v>
      </c>
      <c r="Z1434" t="s">
        <v>599</v>
      </c>
      <c r="AC1434" t="s">
        <v>124</v>
      </c>
      <c r="AD1434" t="s">
        <v>1009</v>
      </c>
      <c r="AE1434">
        <v>0</v>
      </c>
      <c r="AH1434" t="s">
        <v>1010</v>
      </c>
      <c r="AI1434" t="s">
        <v>1329</v>
      </c>
      <c r="AJ1434" t="s">
        <v>1010</v>
      </c>
      <c r="AK1434" t="s">
        <v>1010</v>
      </c>
      <c r="AL1434" t="s">
        <v>1010</v>
      </c>
      <c r="AM1434" t="s">
        <v>1010</v>
      </c>
      <c r="AQ1434">
        <v>20</v>
      </c>
      <c r="AR1434" t="s">
        <v>1007</v>
      </c>
      <c r="AS1434">
        <v>0</v>
      </c>
      <c r="AT1434">
        <v>0</v>
      </c>
      <c r="AU1434" t="s">
        <v>248</v>
      </c>
      <c r="AW1434">
        <v>0</v>
      </c>
      <c r="AZ1434">
        <v>0</v>
      </c>
      <c r="BC1434">
        <v>0</v>
      </c>
      <c r="BO1434">
        <v>0</v>
      </c>
      <c r="BP1434">
        <v>0</v>
      </c>
      <c r="BQ1434">
        <v>0</v>
      </c>
      <c r="BR1434">
        <v>0</v>
      </c>
      <c r="BS1434">
        <v>1</v>
      </c>
      <c r="BT1434">
        <v>0</v>
      </c>
      <c r="BU1434">
        <v>0</v>
      </c>
      <c r="BV1434">
        <v>1</v>
      </c>
      <c r="BW1434">
        <v>0</v>
      </c>
      <c r="BX1434">
        <v>0</v>
      </c>
      <c r="BY1434">
        <v>0</v>
      </c>
      <c r="BZ1434">
        <v>0</v>
      </c>
      <c r="CA1434">
        <v>0</v>
      </c>
      <c r="CB1434">
        <v>0</v>
      </c>
      <c r="CC1434">
        <v>0</v>
      </c>
      <c r="CD1434">
        <v>0</v>
      </c>
      <c r="CE1434">
        <v>0</v>
      </c>
      <c r="CF1434">
        <v>0</v>
      </c>
      <c r="CG1434">
        <v>0</v>
      </c>
      <c r="CH1434">
        <v>0</v>
      </c>
      <c r="CI1434">
        <v>0</v>
      </c>
      <c r="CJ1434">
        <v>0</v>
      </c>
      <c r="CK1434">
        <v>0</v>
      </c>
      <c r="CL1434">
        <v>0</v>
      </c>
      <c r="CM1434">
        <v>0</v>
      </c>
      <c r="CN1434">
        <v>0</v>
      </c>
      <c r="CO1434">
        <v>0</v>
      </c>
      <c r="CP1434">
        <v>0</v>
      </c>
      <c r="CQ1434">
        <v>0</v>
      </c>
    </row>
    <row r="1435" spans="1:95" hidden="1">
      <c r="A1435" t="s">
        <v>10237</v>
      </c>
      <c r="B1435" t="s">
        <v>904</v>
      </c>
      <c r="C1435" t="s">
        <v>826</v>
      </c>
      <c r="D1435" t="s">
        <v>1538</v>
      </c>
      <c r="E1435" t="s">
        <v>146</v>
      </c>
      <c r="F1435" t="s">
        <v>10238</v>
      </c>
      <c r="G1435">
        <v>50</v>
      </c>
      <c r="H1435">
        <v>2</v>
      </c>
      <c r="I1435">
        <f t="shared" si="22"/>
        <v>100</v>
      </c>
      <c r="J1435">
        <v>52</v>
      </c>
      <c r="K1435">
        <v>0</v>
      </c>
      <c r="M1435" t="s">
        <v>10239</v>
      </c>
      <c r="O1435" t="s">
        <v>10240</v>
      </c>
      <c r="P1435" t="s">
        <v>10240</v>
      </c>
      <c r="R1435" t="s">
        <v>682</v>
      </c>
      <c r="S1435" t="s">
        <v>10241</v>
      </c>
      <c r="T1435" t="s">
        <v>10242</v>
      </c>
      <c r="X1435" t="s">
        <v>1007</v>
      </c>
      <c r="AC1435" t="s">
        <v>95</v>
      </c>
      <c r="AD1435" t="s">
        <v>10243</v>
      </c>
      <c r="AE1435">
        <v>0</v>
      </c>
      <c r="AH1435" t="s">
        <v>10244</v>
      </c>
      <c r="AI1435" t="s">
        <v>10244</v>
      </c>
      <c r="AK1435" t="s">
        <v>10244</v>
      </c>
      <c r="AL1435" t="s">
        <v>10245</v>
      </c>
      <c r="AQ1435">
        <v>15</v>
      </c>
      <c r="AR1435" t="s">
        <v>1007</v>
      </c>
      <c r="AS1435">
        <v>0</v>
      </c>
      <c r="AT1435">
        <v>0</v>
      </c>
      <c r="AW1435">
        <v>0</v>
      </c>
      <c r="AZ1435">
        <v>0</v>
      </c>
      <c r="BC1435">
        <v>0</v>
      </c>
      <c r="BD1435" t="s">
        <v>10246</v>
      </c>
      <c r="BO1435">
        <v>0</v>
      </c>
      <c r="BP1435">
        <v>0</v>
      </c>
      <c r="BQ1435">
        <v>1</v>
      </c>
      <c r="BR1435">
        <v>0</v>
      </c>
      <c r="BS1435">
        <v>0</v>
      </c>
      <c r="BT1435">
        <v>0</v>
      </c>
      <c r="BU1435">
        <v>0</v>
      </c>
      <c r="BV1435">
        <v>1</v>
      </c>
      <c r="BW1435">
        <v>0</v>
      </c>
      <c r="BX1435">
        <v>0</v>
      </c>
      <c r="BY1435">
        <v>0</v>
      </c>
      <c r="BZ1435">
        <v>0</v>
      </c>
      <c r="CA1435">
        <v>0</v>
      </c>
      <c r="CB1435">
        <v>0</v>
      </c>
      <c r="CC1435">
        <v>0</v>
      </c>
      <c r="CD1435">
        <v>1</v>
      </c>
      <c r="CE1435">
        <v>0</v>
      </c>
      <c r="CF1435">
        <v>0</v>
      </c>
      <c r="CG1435">
        <v>0</v>
      </c>
      <c r="CH1435">
        <v>0</v>
      </c>
      <c r="CI1435">
        <v>0</v>
      </c>
      <c r="CJ1435">
        <v>0</v>
      </c>
      <c r="CK1435">
        <v>0</v>
      </c>
      <c r="CL1435">
        <v>0</v>
      </c>
      <c r="CM1435">
        <v>0</v>
      </c>
      <c r="CN1435">
        <v>0</v>
      </c>
      <c r="CO1435">
        <v>0</v>
      </c>
      <c r="CP1435">
        <v>0</v>
      </c>
      <c r="CQ1435">
        <v>0</v>
      </c>
    </row>
    <row r="1436" spans="1:95" hidden="1">
      <c r="A1436" t="s">
        <v>10247</v>
      </c>
      <c r="B1436" t="s">
        <v>904</v>
      </c>
      <c r="C1436" t="s">
        <v>826</v>
      </c>
      <c r="D1436" t="s">
        <v>1538</v>
      </c>
      <c r="E1436" t="s">
        <v>146</v>
      </c>
      <c r="F1436" t="s">
        <v>10238</v>
      </c>
      <c r="G1436">
        <v>50</v>
      </c>
      <c r="H1436">
        <v>2</v>
      </c>
      <c r="I1436">
        <f t="shared" si="22"/>
        <v>100</v>
      </c>
      <c r="J1436">
        <v>52</v>
      </c>
      <c r="K1436">
        <v>0</v>
      </c>
      <c r="M1436" t="s">
        <v>10239</v>
      </c>
      <c r="O1436" t="s">
        <v>10248</v>
      </c>
      <c r="P1436" t="s">
        <v>10248</v>
      </c>
      <c r="R1436" t="s">
        <v>682</v>
      </c>
      <c r="S1436" t="s">
        <v>10241</v>
      </c>
      <c r="T1436" t="s">
        <v>10242</v>
      </c>
      <c r="X1436" t="s">
        <v>1007</v>
      </c>
      <c r="AC1436" t="s">
        <v>95</v>
      </c>
      <c r="AD1436" t="s">
        <v>10243</v>
      </c>
      <c r="AE1436">
        <v>0</v>
      </c>
      <c r="AH1436" t="s">
        <v>10244</v>
      </c>
      <c r="AI1436" t="s">
        <v>10244</v>
      </c>
      <c r="AK1436" t="s">
        <v>10244</v>
      </c>
      <c r="AL1436" t="s">
        <v>10245</v>
      </c>
      <c r="AQ1436">
        <v>15</v>
      </c>
      <c r="AR1436" t="s">
        <v>1007</v>
      </c>
      <c r="AS1436">
        <v>0</v>
      </c>
      <c r="AT1436">
        <v>0</v>
      </c>
      <c r="AW1436">
        <v>0</v>
      </c>
      <c r="AZ1436">
        <v>0</v>
      </c>
      <c r="BC1436">
        <v>0</v>
      </c>
      <c r="BD1436" t="s">
        <v>10246</v>
      </c>
      <c r="BO1436">
        <v>0</v>
      </c>
      <c r="BP1436">
        <v>0</v>
      </c>
      <c r="BQ1436">
        <v>1</v>
      </c>
      <c r="BR1436">
        <v>0</v>
      </c>
      <c r="BS1436">
        <v>0</v>
      </c>
      <c r="BT1436">
        <v>0</v>
      </c>
      <c r="BU1436">
        <v>0</v>
      </c>
      <c r="BV1436">
        <v>1</v>
      </c>
      <c r="BW1436">
        <v>0</v>
      </c>
      <c r="BX1436">
        <v>0</v>
      </c>
      <c r="BY1436">
        <v>0</v>
      </c>
      <c r="BZ1436">
        <v>0</v>
      </c>
      <c r="CA1436">
        <v>0</v>
      </c>
      <c r="CB1436">
        <v>0</v>
      </c>
      <c r="CC1436">
        <v>0</v>
      </c>
      <c r="CD1436">
        <v>1</v>
      </c>
      <c r="CE1436">
        <v>0</v>
      </c>
      <c r="CF1436">
        <v>0</v>
      </c>
      <c r="CG1436">
        <v>0</v>
      </c>
      <c r="CH1436">
        <v>0</v>
      </c>
      <c r="CI1436">
        <v>0</v>
      </c>
      <c r="CJ1436">
        <v>0</v>
      </c>
      <c r="CK1436">
        <v>0</v>
      </c>
      <c r="CL1436">
        <v>0</v>
      </c>
      <c r="CM1436">
        <v>0</v>
      </c>
      <c r="CN1436">
        <v>0</v>
      </c>
      <c r="CO1436">
        <v>0</v>
      </c>
      <c r="CP1436">
        <v>0</v>
      </c>
      <c r="CQ1436">
        <v>0</v>
      </c>
    </row>
    <row r="1437" spans="1:95" hidden="1">
      <c r="A1437" t="s">
        <v>10249</v>
      </c>
      <c r="B1437" t="s">
        <v>904</v>
      </c>
      <c r="C1437" t="s">
        <v>826</v>
      </c>
      <c r="D1437" t="s">
        <v>1538</v>
      </c>
      <c r="E1437" t="s">
        <v>146</v>
      </c>
      <c r="F1437" t="s">
        <v>10238</v>
      </c>
      <c r="G1437">
        <v>50</v>
      </c>
      <c r="H1437">
        <v>2</v>
      </c>
      <c r="I1437">
        <f t="shared" si="22"/>
        <v>100</v>
      </c>
      <c r="J1437">
        <v>52</v>
      </c>
      <c r="K1437">
        <v>0</v>
      </c>
      <c r="M1437" t="s">
        <v>10239</v>
      </c>
      <c r="O1437" t="s">
        <v>10250</v>
      </c>
      <c r="P1437" t="s">
        <v>9936</v>
      </c>
      <c r="R1437" t="s">
        <v>682</v>
      </c>
      <c r="S1437" t="s">
        <v>10241</v>
      </c>
      <c r="T1437" t="s">
        <v>10242</v>
      </c>
      <c r="X1437" t="s">
        <v>1007</v>
      </c>
      <c r="AC1437" t="s">
        <v>95</v>
      </c>
      <c r="AD1437" t="s">
        <v>10243</v>
      </c>
      <c r="AE1437">
        <v>0</v>
      </c>
      <c r="AH1437" t="s">
        <v>10244</v>
      </c>
      <c r="AI1437" t="s">
        <v>10244</v>
      </c>
      <c r="AK1437" t="s">
        <v>10244</v>
      </c>
      <c r="AL1437" t="s">
        <v>10245</v>
      </c>
      <c r="AQ1437">
        <v>15</v>
      </c>
      <c r="AR1437" t="s">
        <v>1007</v>
      </c>
      <c r="AS1437">
        <v>0</v>
      </c>
      <c r="AT1437">
        <v>0</v>
      </c>
      <c r="AW1437">
        <v>0</v>
      </c>
      <c r="AZ1437">
        <v>0</v>
      </c>
      <c r="BC1437">
        <v>0</v>
      </c>
      <c r="BD1437" t="s">
        <v>10246</v>
      </c>
      <c r="BO1437">
        <v>0</v>
      </c>
      <c r="BP1437">
        <v>0</v>
      </c>
      <c r="BQ1437">
        <v>1</v>
      </c>
      <c r="BR1437">
        <v>0</v>
      </c>
      <c r="BS1437">
        <v>0</v>
      </c>
      <c r="BT1437">
        <v>0</v>
      </c>
      <c r="BU1437">
        <v>0</v>
      </c>
      <c r="BV1437">
        <v>1</v>
      </c>
      <c r="BW1437">
        <v>0</v>
      </c>
      <c r="BX1437">
        <v>0</v>
      </c>
      <c r="BY1437">
        <v>0</v>
      </c>
      <c r="BZ1437">
        <v>0</v>
      </c>
      <c r="CA1437">
        <v>0</v>
      </c>
      <c r="CB1437">
        <v>0</v>
      </c>
      <c r="CC1437">
        <v>0</v>
      </c>
      <c r="CD1437">
        <v>1</v>
      </c>
      <c r="CE1437">
        <v>0</v>
      </c>
      <c r="CF1437">
        <v>0</v>
      </c>
      <c r="CG1437">
        <v>0</v>
      </c>
      <c r="CH1437">
        <v>0</v>
      </c>
      <c r="CI1437">
        <v>0</v>
      </c>
      <c r="CJ1437">
        <v>0</v>
      </c>
      <c r="CK1437">
        <v>0</v>
      </c>
      <c r="CL1437">
        <v>0</v>
      </c>
      <c r="CM1437">
        <v>0</v>
      </c>
      <c r="CN1437">
        <v>0</v>
      </c>
      <c r="CO1437">
        <v>0</v>
      </c>
      <c r="CP1437">
        <v>0</v>
      </c>
      <c r="CQ1437">
        <v>0</v>
      </c>
    </row>
    <row r="1438" spans="1:95" hidden="1">
      <c r="A1438" t="s">
        <v>10251</v>
      </c>
      <c r="B1438" t="s">
        <v>904</v>
      </c>
      <c r="C1438" t="s">
        <v>826</v>
      </c>
      <c r="D1438" t="s">
        <v>1538</v>
      </c>
      <c r="E1438" t="s">
        <v>146</v>
      </c>
      <c r="F1438" t="s">
        <v>10238</v>
      </c>
      <c r="G1438">
        <v>50</v>
      </c>
      <c r="H1438">
        <v>2</v>
      </c>
      <c r="I1438">
        <f t="shared" si="22"/>
        <v>100</v>
      </c>
      <c r="J1438">
        <v>53</v>
      </c>
      <c r="K1438">
        <v>0</v>
      </c>
      <c r="M1438" t="s">
        <v>10239</v>
      </c>
      <c r="N1438" t="s">
        <v>10252</v>
      </c>
      <c r="O1438" t="s">
        <v>10253</v>
      </c>
      <c r="P1438" t="s">
        <v>10254</v>
      </c>
      <c r="R1438" t="s">
        <v>682</v>
      </c>
      <c r="S1438" t="s">
        <v>10241</v>
      </c>
      <c r="T1438" t="s">
        <v>10242</v>
      </c>
      <c r="X1438" t="s">
        <v>1007</v>
      </c>
      <c r="AC1438" t="s">
        <v>95</v>
      </c>
      <c r="AD1438" t="s">
        <v>10243</v>
      </c>
      <c r="AE1438">
        <v>0</v>
      </c>
      <c r="AH1438" t="s">
        <v>10244</v>
      </c>
      <c r="AI1438" t="s">
        <v>10244</v>
      </c>
      <c r="AK1438" t="s">
        <v>10244</v>
      </c>
      <c r="AL1438" t="s">
        <v>10245</v>
      </c>
      <c r="AQ1438">
        <v>15</v>
      </c>
      <c r="AR1438" t="s">
        <v>1007</v>
      </c>
      <c r="AS1438">
        <v>0</v>
      </c>
      <c r="AT1438">
        <v>0</v>
      </c>
      <c r="AW1438">
        <v>0</v>
      </c>
      <c r="AZ1438">
        <v>0</v>
      </c>
      <c r="BC1438">
        <v>0</v>
      </c>
      <c r="BD1438" t="s">
        <v>10246</v>
      </c>
      <c r="BO1438">
        <v>0</v>
      </c>
      <c r="BP1438">
        <v>0</v>
      </c>
      <c r="BQ1438">
        <v>1</v>
      </c>
      <c r="BR1438">
        <v>0</v>
      </c>
      <c r="BS1438">
        <v>0</v>
      </c>
      <c r="BT1438">
        <v>0</v>
      </c>
      <c r="BU1438">
        <v>0</v>
      </c>
      <c r="BV1438">
        <v>1</v>
      </c>
      <c r="BW1438">
        <v>0</v>
      </c>
      <c r="BX1438">
        <v>0</v>
      </c>
      <c r="BY1438">
        <v>0</v>
      </c>
      <c r="BZ1438">
        <v>0</v>
      </c>
      <c r="CA1438">
        <v>0</v>
      </c>
      <c r="CB1438">
        <v>0</v>
      </c>
      <c r="CC1438">
        <v>0</v>
      </c>
      <c r="CD1438">
        <v>1</v>
      </c>
      <c r="CE1438">
        <v>0</v>
      </c>
      <c r="CF1438">
        <v>0</v>
      </c>
      <c r="CG1438">
        <v>0</v>
      </c>
      <c r="CH1438">
        <v>0</v>
      </c>
      <c r="CI1438">
        <v>0</v>
      </c>
      <c r="CJ1438">
        <v>0</v>
      </c>
      <c r="CK1438">
        <v>0</v>
      </c>
      <c r="CL1438">
        <v>0</v>
      </c>
      <c r="CM1438">
        <v>0</v>
      </c>
      <c r="CN1438">
        <v>0</v>
      </c>
      <c r="CO1438">
        <v>0</v>
      </c>
      <c r="CP1438">
        <v>0</v>
      </c>
      <c r="CQ1438">
        <v>0</v>
      </c>
    </row>
    <row r="1439" spans="1:95" hidden="1">
      <c r="A1439" t="s">
        <v>10255</v>
      </c>
      <c r="B1439" t="s">
        <v>904</v>
      </c>
      <c r="C1439" t="s">
        <v>826</v>
      </c>
      <c r="D1439" t="s">
        <v>1538</v>
      </c>
      <c r="E1439" t="s">
        <v>146</v>
      </c>
      <c r="F1439" t="s">
        <v>10238</v>
      </c>
      <c r="G1439">
        <v>50</v>
      </c>
      <c r="H1439">
        <v>2</v>
      </c>
      <c r="I1439">
        <f t="shared" si="22"/>
        <v>100</v>
      </c>
      <c r="J1439">
        <v>52</v>
      </c>
      <c r="K1439">
        <v>0</v>
      </c>
      <c r="M1439" t="s">
        <v>10239</v>
      </c>
      <c r="O1439" t="s">
        <v>10256</v>
      </c>
      <c r="P1439" t="s">
        <v>10256</v>
      </c>
      <c r="R1439" t="s">
        <v>682</v>
      </c>
      <c r="S1439" t="s">
        <v>10241</v>
      </c>
      <c r="T1439" t="s">
        <v>10242</v>
      </c>
      <c r="X1439" t="s">
        <v>1007</v>
      </c>
      <c r="AC1439" t="s">
        <v>95</v>
      </c>
      <c r="AD1439" t="s">
        <v>10243</v>
      </c>
      <c r="AE1439">
        <v>0</v>
      </c>
      <c r="AH1439" t="s">
        <v>10244</v>
      </c>
      <c r="AI1439" t="s">
        <v>10244</v>
      </c>
      <c r="AK1439" t="s">
        <v>10244</v>
      </c>
      <c r="AL1439" t="s">
        <v>10245</v>
      </c>
      <c r="AQ1439">
        <v>15</v>
      </c>
      <c r="AR1439" t="s">
        <v>1007</v>
      </c>
      <c r="AS1439">
        <v>0</v>
      </c>
      <c r="AT1439">
        <v>0</v>
      </c>
      <c r="AW1439">
        <v>0</v>
      </c>
      <c r="AZ1439">
        <v>0</v>
      </c>
      <c r="BC1439">
        <v>0</v>
      </c>
      <c r="BD1439" t="s">
        <v>10246</v>
      </c>
      <c r="BO1439">
        <v>0</v>
      </c>
      <c r="BP1439">
        <v>0</v>
      </c>
      <c r="BQ1439">
        <v>1</v>
      </c>
      <c r="BR1439">
        <v>0</v>
      </c>
      <c r="BS1439">
        <v>0</v>
      </c>
      <c r="BT1439">
        <v>0</v>
      </c>
      <c r="BU1439">
        <v>0</v>
      </c>
      <c r="BV1439">
        <v>1</v>
      </c>
      <c r="BW1439">
        <v>0</v>
      </c>
      <c r="BX1439">
        <v>0</v>
      </c>
      <c r="BY1439">
        <v>0</v>
      </c>
      <c r="BZ1439">
        <v>0</v>
      </c>
      <c r="CA1439">
        <v>0</v>
      </c>
      <c r="CB1439">
        <v>0</v>
      </c>
      <c r="CC1439">
        <v>0</v>
      </c>
      <c r="CD1439">
        <v>1</v>
      </c>
      <c r="CE1439">
        <v>0</v>
      </c>
      <c r="CF1439">
        <v>0</v>
      </c>
      <c r="CG1439">
        <v>0</v>
      </c>
      <c r="CH1439">
        <v>0</v>
      </c>
      <c r="CI1439">
        <v>0</v>
      </c>
      <c r="CJ1439">
        <v>0</v>
      </c>
      <c r="CK1439">
        <v>0</v>
      </c>
      <c r="CL1439">
        <v>0</v>
      </c>
      <c r="CM1439">
        <v>0</v>
      </c>
      <c r="CN1439">
        <v>0</v>
      </c>
      <c r="CO1439">
        <v>0</v>
      </c>
      <c r="CP1439">
        <v>0</v>
      </c>
      <c r="CQ1439">
        <v>0</v>
      </c>
    </row>
    <row r="1440" spans="1:95" hidden="1">
      <c r="A1440" t="s">
        <v>10257</v>
      </c>
      <c r="B1440" t="s">
        <v>904</v>
      </c>
      <c r="C1440" t="s">
        <v>826</v>
      </c>
      <c r="D1440" t="s">
        <v>1538</v>
      </c>
      <c r="E1440" t="s">
        <v>146</v>
      </c>
      <c r="F1440" t="s">
        <v>10238</v>
      </c>
      <c r="G1440">
        <v>50</v>
      </c>
      <c r="H1440">
        <v>2</v>
      </c>
      <c r="I1440">
        <f t="shared" si="22"/>
        <v>100</v>
      </c>
      <c r="J1440">
        <v>52</v>
      </c>
      <c r="K1440">
        <v>0</v>
      </c>
      <c r="M1440" t="s">
        <v>10239</v>
      </c>
      <c r="O1440" t="s">
        <v>10258</v>
      </c>
      <c r="P1440" t="s">
        <v>10258</v>
      </c>
      <c r="R1440" t="s">
        <v>682</v>
      </c>
      <c r="S1440" t="s">
        <v>10241</v>
      </c>
      <c r="T1440" t="s">
        <v>10242</v>
      </c>
      <c r="X1440" t="s">
        <v>1007</v>
      </c>
      <c r="AC1440" t="s">
        <v>95</v>
      </c>
      <c r="AD1440" t="s">
        <v>10243</v>
      </c>
      <c r="AE1440">
        <v>0</v>
      </c>
      <c r="AH1440" t="s">
        <v>10244</v>
      </c>
      <c r="AI1440" t="s">
        <v>10244</v>
      </c>
      <c r="AK1440" t="s">
        <v>10244</v>
      </c>
      <c r="AL1440" t="s">
        <v>10245</v>
      </c>
      <c r="AQ1440">
        <v>15</v>
      </c>
      <c r="AR1440" t="s">
        <v>1007</v>
      </c>
      <c r="AS1440">
        <v>0</v>
      </c>
      <c r="AT1440">
        <v>0</v>
      </c>
      <c r="AW1440">
        <v>0</v>
      </c>
      <c r="AZ1440">
        <v>0</v>
      </c>
      <c r="BC1440">
        <v>0</v>
      </c>
      <c r="BD1440" t="s">
        <v>10246</v>
      </c>
      <c r="BO1440">
        <v>0</v>
      </c>
      <c r="BP1440">
        <v>0</v>
      </c>
      <c r="BQ1440">
        <v>1</v>
      </c>
      <c r="BR1440">
        <v>0</v>
      </c>
      <c r="BS1440">
        <v>0</v>
      </c>
      <c r="BT1440">
        <v>0</v>
      </c>
      <c r="BU1440">
        <v>0</v>
      </c>
      <c r="BV1440">
        <v>1</v>
      </c>
      <c r="BW1440">
        <v>0</v>
      </c>
      <c r="BX1440">
        <v>0</v>
      </c>
      <c r="BY1440">
        <v>0</v>
      </c>
      <c r="BZ1440">
        <v>0</v>
      </c>
      <c r="CA1440">
        <v>0</v>
      </c>
      <c r="CB1440">
        <v>0</v>
      </c>
      <c r="CC1440">
        <v>0</v>
      </c>
      <c r="CD1440">
        <v>1</v>
      </c>
      <c r="CE1440">
        <v>0</v>
      </c>
      <c r="CF1440">
        <v>0</v>
      </c>
      <c r="CG1440">
        <v>0</v>
      </c>
      <c r="CH1440">
        <v>0</v>
      </c>
      <c r="CI1440">
        <v>0</v>
      </c>
      <c r="CJ1440">
        <v>0</v>
      </c>
      <c r="CK1440">
        <v>0</v>
      </c>
      <c r="CL1440">
        <v>0</v>
      </c>
      <c r="CM1440">
        <v>0</v>
      </c>
      <c r="CN1440">
        <v>0</v>
      </c>
      <c r="CO1440">
        <v>0</v>
      </c>
      <c r="CP1440">
        <v>0</v>
      </c>
      <c r="CQ1440">
        <v>0</v>
      </c>
    </row>
    <row r="1441" spans="1:95" hidden="1">
      <c r="A1441" t="s">
        <v>10259</v>
      </c>
      <c r="B1441" t="s">
        <v>904</v>
      </c>
      <c r="C1441" t="s">
        <v>1313</v>
      </c>
      <c r="D1441" t="s">
        <v>5110</v>
      </c>
      <c r="E1441" t="s">
        <v>719</v>
      </c>
      <c r="F1441" t="s">
        <v>10260</v>
      </c>
      <c r="G1441">
        <v>100</v>
      </c>
      <c r="H1441">
        <v>5</v>
      </c>
      <c r="I1441">
        <f t="shared" si="22"/>
        <v>500</v>
      </c>
      <c r="J1441">
        <v>-33</v>
      </c>
      <c r="K1441">
        <v>0</v>
      </c>
      <c r="M1441" t="s">
        <v>10261</v>
      </c>
      <c r="N1441" t="s">
        <v>10262</v>
      </c>
      <c r="O1441" t="s">
        <v>9299</v>
      </c>
      <c r="P1441" t="s">
        <v>1072</v>
      </c>
      <c r="Q1441">
        <v>2304</v>
      </c>
      <c r="R1441" t="s">
        <v>636</v>
      </c>
      <c r="S1441" t="s">
        <v>10263</v>
      </c>
      <c r="T1441" t="s">
        <v>10264</v>
      </c>
      <c r="U1441" t="s">
        <v>10265</v>
      </c>
      <c r="V1441" t="s">
        <v>10266</v>
      </c>
      <c r="W1441" t="s">
        <v>10267</v>
      </c>
      <c r="X1441" t="s">
        <v>1007</v>
      </c>
      <c r="Y1441" t="s">
        <v>9779</v>
      </c>
      <c r="Z1441" t="s">
        <v>307</v>
      </c>
      <c r="AB1441" t="s">
        <v>10268</v>
      </c>
      <c r="AC1441" t="s">
        <v>124</v>
      </c>
      <c r="AD1441" t="s">
        <v>5168</v>
      </c>
      <c r="AE1441">
        <v>100</v>
      </c>
      <c r="AH1441" t="s">
        <v>7256</v>
      </c>
      <c r="AI1441" t="s">
        <v>10269</v>
      </c>
      <c r="AJ1441" t="s">
        <v>7256</v>
      </c>
      <c r="AQ1441">
        <v>0</v>
      </c>
      <c r="AS1441">
        <v>0</v>
      </c>
      <c r="AT1441">
        <v>0</v>
      </c>
      <c r="AU1441" t="s">
        <v>705</v>
      </c>
      <c r="AV1441" t="s">
        <v>10270</v>
      </c>
      <c r="AW1441">
        <v>2900000</v>
      </c>
      <c r="AZ1441">
        <v>0</v>
      </c>
      <c r="BC1441">
        <v>0</v>
      </c>
      <c r="BD1441" t="s">
        <v>5168</v>
      </c>
      <c r="BE1441" t="s">
        <v>10271</v>
      </c>
      <c r="BF1441" t="s">
        <v>10272</v>
      </c>
      <c r="BO1441">
        <v>0</v>
      </c>
      <c r="BP1441">
        <v>0</v>
      </c>
      <c r="BQ1441">
        <v>0</v>
      </c>
      <c r="BR1441">
        <v>0</v>
      </c>
      <c r="BS1441">
        <v>1</v>
      </c>
      <c r="BT1441">
        <v>0</v>
      </c>
      <c r="BU1441">
        <v>0</v>
      </c>
      <c r="BV1441">
        <v>0</v>
      </c>
      <c r="BW1441">
        <v>0</v>
      </c>
      <c r="BX1441">
        <v>0</v>
      </c>
      <c r="BY1441">
        <v>0</v>
      </c>
      <c r="BZ1441">
        <v>0</v>
      </c>
      <c r="CA1441">
        <v>0</v>
      </c>
      <c r="CB1441">
        <v>0</v>
      </c>
      <c r="CC1441">
        <v>0</v>
      </c>
      <c r="CD1441">
        <v>0</v>
      </c>
      <c r="CE1441">
        <v>0</v>
      </c>
      <c r="CF1441">
        <v>0</v>
      </c>
      <c r="CG1441">
        <v>0</v>
      </c>
      <c r="CH1441">
        <v>1</v>
      </c>
      <c r="CI1441">
        <v>0</v>
      </c>
      <c r="CJ1441">
        <v>0</v>
      </c>
      <c r="CK1441">
        <v>0</v>
      </c>
      <c r="CL1441">
        <v>0</v>
      </c>
      <c r="CM1441">
        <v>0</v>
      </c>
      <c r="CN1441">
        <v>0</v>
      </c>
      <c r="CO1441">
        <v>0</v>
      </c>
      <c r="CP1441">
        <v>0</v>
      </c>
      <c r="CQ1441">
        <v>0</v>
      </c>
    </row>
    <row r="1442" spans="1:95" hidden="1">
      <c r="A1442" t="s">
        <v>10273</v>
      </c>
      <c r="B1442" t="s">
        <v>904</v>
      </c>
      <c r="C1442" t="s">
        <v>826</v>
      </c>
      <c r="D1442" t="s">
        <v>1538</v>
      </c>
      <c r="E1442" t="s">
        <v>146</v>
      </c>
      <c r="F1442" t="s">
        <v>10274</v>
      </c>
      <c r="G1442">
        <v>30</v>
      </c>
      <c r="H1442">
        <v>12</v>
      </c>
      <c r="I1442">
        <f t="shared" si="22"/>
        <v>360</v>
      </c>
      <c r="J1442">
        <v>47.5877433</v>
      </c>
      <c r="K1442">
        <v>-122.24</v>
      </c>
      <c r="M1442" t="s">
        <v>10275</v>
      </c>
      <c r="O1442" t="s">
        <v>10276</v>
      </c>
      <c r="P1442" t="s">
        <v>1932</v>
      </c>
      <c r="Q1442">
        <v>98040</v>
      </c>
      <c r="R1442" t="s">
        <v>107</v>
      </c>
      <c r="S1442" t="s">
        <v>10277</v>
      </c>
      <c r="T1442" t="s">
        <v>6467</v>
      </c>
      <c r="X1442" t="s">
        <v>1007</v>
      </c>
      <c r="Y1442" t="s">
        <v>1935</v>
      </c>
      <c r="Z1442" t="s">
        <v>92</v>
      </c>
      <c r="AA1442" t="s">
        <v>164</v>
      </c>
      <c r="AC1442" t="s">
        <v>124</v>
      </c>
      <c r="AD1442" t="s">
        <v>9649</v>
      </c>
      <c r="AE1442">
        <v>0</v>
      </c>
      <c r="AH1442" t="s">
        <v>9649</v>
      </c>
      <c r="AI1442" t="s">
        <v>9649</v>
      </c>
      <c r="AJ1442" t="s">
        <v>10278</v>
      </c>
      <c r="AK1442" t="s">
        <v>10278</v>
      </c>
      <c r="AQ1442">
        <v>20</v>
      </c>
      <c r="AR1442" t="s">
        <v>3283</v>
      </c>
      <c r="AS1442">
        <v>0</v>
      </c>
      <c r="AT1442">
        <v>0</v>
      </c>
      <c r="AU1442" t="s">
        <v>187</v>
      </c>
      <c r="AW1442">
        <v>0</v>
      </c>
      <c r="AZ1442">
        <v>0</v>
      </c>
      <c r="BC1442">
        <v>0</v>
      </c>
      <c r="BO1442">
        <v>0</v>
      </c>
      <c r="BP1442">
        <v>0</v>
      </c>
      <c r="BQ1442">
        <v>0</v>
      </c>
      <c r="BR1442">
        <v>0</v>
      </c>
      <c r="BS1442">
        <v>0</v>
      </c>
      <c r="BT1442">
        <v>1</v>
      </c>
      <c r="BU1442">
        <v>0</v>
      </c>
      <c r="BV1442">
        <v>1</v>
      </c>
      <c r="BW1442">
        <v>1</v>
      </c>
      <c r="BX1442">
        <v>0</v>
      </c>
      <c r="BY1442">
        <v>0</v>
      </c>
      <c r="BZ1442">
        <v>0</v>
      </c>
      <c r="CA1442">
        <v>0</v>
      </c>
      <c r="CB1442">
        <v>0</v>
      </c>
      <c r="CC1442">
        <v>0</v>
      </c>
      <c r="CD1442">
        <v>0</v>
      </c>
      <c r="CE1442">
        <v>1</v>
      </c>
      <c r="CF1442">
        <v>0</v>
      </c>
      <c r="CG1442">
        <v>0</v>
      </c>
      <c r="CH1442">
        <v>1</v>
      </c>
      <c r="CI1442">
        <v>0</v>
      </c>
      <c r="CJ1442">
        <v>0</v>
      </c>
      <c r="CK1442">
        <v>0</v>
      </c>
      <c r="CL1442">
        <v>0</v>
      </c>
      <c r="CM1442">
        <v>0</v>
      </c>
      <c r="CN1442">
        <v>0</v>
      </c>
      <c r="CO1442">
        <v>0</v>
      </c>
      <c r="CP1442">
        <v>0</v>
      </c>
      <c r="CQ1442">
        <v>0</v>
      </c>
    </row>
    <row r="1443" spans="1:95" hidden="1">
      <c r="A1443" t="s">
        <v>10279</v>
      </c>
      <c r="B1443" t="s">
        <v>904</v>
      </c>
      <c r="C1443" t="s">
        <v>826</v>
      </c>
      <c r="D1443" t="s">
        <v>826</v>
      </c>
      <c r="E1443" t="s">
        <v>146</v>
      </c>
      <c r="F1443" t="s">
        <v>7111</v>
      </c>
      <c r="G1443">
        <v>96</v>
      </c>
      <c r="H1443">
        <v>1</v>
      </c>
      <c r="I1443">
        <f t="shared" si="22"/>
        <v>96</v>
      </c>
      <c r="J1443">
        <v>41</v>
      </c>
      <c r="K1443">
        <v>0</v>
      </c>
      <c r="M1443" t="s">
        <v>10280</v>
      </c>
      <c r="O1443" t="s">
        <v>4369</v>
      </c>
      <c r="P1443" t="s">
        <v>817</v>
      </c>
      <c r="Q1443">
        <v>10703</v>
      </c>
      <c r="R1443" t="s">
        <v>107</v>
      </c>
      <c r="S1443" t="s">
        <v>7115</v>
      </c>
      <c r="V1443" t="s">
        <v>10281</v>
      </c>
      <c r="X1443" t="s">
        <v>819</v>
      </c>
      <c r="Y1443" t="s">
        <v>4372</v>
      </c>
      <c r="Z1443" t="s">
        <v>92</v>
      </c>
      <c r="AC1443" t="s">
        <v>95</v>
      </c>
      <c r="AD1443" t="s">
        <v>10166</v>
      </c>
      <c r="AE1443">
        <v>0</v>
      </c>
      <c r="AH1443" t="s">
        <v>1291</v>
      </c>
      <c r="AI1443" t="s">
        <v>7117</v>
      </c>
      <c r="AJ1443" t="s">
        <v>1291</v>
      </c>
      <c r="AL1443" t="s">
        <v>1291</v>
      </c>
      <c r="AQ1443">
        <v>13</v>
      </c>
      <c r="AR1443" t="s">
        <v>1007</v>
      </c>
      <c r="AS1443">
        <v>0</v>
      </c>
      <c r="AT1443">
        <v>0</v>
      </c>
      <c r="AW1443">
        <v>0</v>
      </c>
      <c r="AZ1443">
        <v>0</v>
      </c>
      <c r="BC1443">
        <v>0</v>
      </c>
      <c r="BO1443">
        <v>0</v>
      </c>
      <c r="BP1443">
        <v>0</v>
      </c>
      <c r="BQ1443">
        <v>0</v>
      </c>
      <c r="BR1443">
        <v>0</v>
      </c>
      <c r="BS1443">
        <v>1</v>
      </c>
      <c r="BT1443">
        <v>0</v>
      </c>
      <c r="BU1443">
        <v>0</v>
      </c>
      <c r="BV1443">
        <v>0</v>
      </c>
      <c r="BW1443">
        <v>0</v>
      </c>
      <c r="BX1443">
        <v>0</v>
      </c>
      <c r="BY1443">
        <v>0</v>
      </c>
      <c r="BZ1443">
        <v>1</v>
      </c>
      <c r="CA1443">
        <v>0</v>
      </c>
      <c r="CB1443">
        <v>0</v>
      </c>
      <c r="CC1443">
        <v>0</v>
      </c>
      <c r="CD1443">
        <v>0</v>
      </c>
      <c r="CE1443">
        <v>0</v>
      </c>
      <c r="CF1443">
        <v>0</v>
      </c>
      <c r="CG1443">
        <v>0</v>
      </c>
      <c r="CH1443">
        <v>0</v>
      </c>
      <c r="CI1443">
        <v>0</v>
      </c>
      <c r="CJ1443">
        <v>0</v>
      </c>
      <c r="CK1443">
        <v>0</v>
      </c>
      <c r="CL1443">
        <v>0</v>
      </c>
      <c r="CM1443">
        <v>0</v>
      </c>
      <c r="CN1443">
        <v>0</v>
      </c>
      <c r="CO1443">
        <v>0</v>
      </c>
      <c r="CP1443">
        <v>0</v>
      </c>
      <c r="CQ1443">
        <v>0</v>
      </c>
    </row>
    <row r="1444" spans="1:95" hidden="1">
      <c r="A1444" t="s">
        <v>10282</v>
      </c>
      <c r="B1444" t="s">
        <v>904</v>
      </c>
      <c r="C1444" t="s">
        <v>826</v>
      </c>
      <c r="D1444" t="s">
        <v>826</v>
      </c>
      <c r="E1444" t="s">
        <v>146</v>
      </c>
      <c r="F1444" t="s">
        <v>7111</v>
      </c>
      <c r="G1444">
        <v>30</v>
      </c>
      <c r="H1444">
        <v>1</v>
      </c>
      <c r="I1444">
        <f t="shared" si="22"/>
        <v>30</v>
      </c>
      <c r="J1444">
        <v>33.121631000000001</v>
      </c>
      <c r="K1444">
        <v>-117.32</v>
      </c>
      <c r="M1444" t="s">
        <v>1198</v>
      </c>
      <c r="N1444" t="s">
        <v>10283</v>
      </c>
      <c r="O1444" t="s">
        <v>4026</v>
      </c>
      <c r="P1444" t="s">
        <v>214</v>
      </c>
      <c r="Q1444">
        <v>92011</v>
      </c>
      <c r="R1444" t="s">
        <v>107</v>
      </c>
      <c r="S1444" t="s">
        <v>7115</v>
      </c>
      <c r="U1444" t="s">
        <v>7191</v>
      </c>
      <c r="V1444" t="s">
        <v>7191</v>
      </c>
      <c r="X1444" t="s">
        <v>218</v>
      </c>
      <c r="Y1444" t="s">
        <v>1881</v>
      </c>
      <c r="Z1444" t="s">
        <v>92</v>
      </c>
      <c r="AC1444" t="s">
        <v>95</v>
      </c>
      <c r="AD1444" t="s">
        <v>10166</v>
      </c>
      <c r="AE1444">
        <v>0</v>
      </c>
      <c r="AH1444" t="s">
        <v>1291</v>
      </c>
      <c r="AI1444" t="s">
        <v>7117</v>
      </c>
      <c r="AJ1444" t="s">
        <v>1291</v>
      </c>
      <c r="AL1444" t="s">
        <v>1291</v>
      </c>
      <c r="AQ1444">
        <v>13</v>
      </c>
      <c r="AR1444" t="s">
        <v>1007</v>
      </c>
      <c r="AS1444">
        <v>0</v>
      </c>
      <c r="AT1444">
        <v>0</v>
      </c>
      <c r="AW1444">
        <v>0</v>
      </c>
      <c r="AZ1444">
        <v>0</v>
      </c>
      <c r="BC1444">
        <v>0</v>
      </c>
      <c r="BO1444">
        <v>0</v>
      </c>
      <c r="BP1444">
        <v>0</v>
      </c>
      <c r="BQ1444">
        <v>0</v>
      </c>
      <c r="BR1444">
        <v>0</v>
      </c>
      <c r="BS1444">
        <v>1</v>
      </c>
      <c r="BT1444">
        <v>0</v>
      </c>
      <c r="BU1444">
        <v>0</v>
      </c>
      <c r="BV1444">
        <v>0</v>
      </c>
      <c r="BW1444">
        <v>0</v>
      </c>
      <c r="BX1444">
        <v>0</v>
      </c>
      <c r="BY1444">
        <v>0</v>
      </c>
      <c r="BZ1444">
        <v>0</v>
      </c>
      <c r="CA1444">
        <v>0</v>
      </c>
      <c r="CB1444">
        <v>0</v>
      </c>
      <c r="CC1444">
        <v>0</v>
      </c>
      <c r="CD1444">
        <v>0</v>
      </c>
      <c r="CE1444">
        <v>0</v>
      </c>
      <c r="CF1444">
        <v>0</v>
      </c>
      <c r="CG1444">
        <v>0</v>
      </c>
      <c r="CH1444">
        <v>0</v>
      </c>
      <c r="CI1444">
        <v>0</v>
      </c>
      <c r="CJ1444">
        <v>0</v>
      </c>
      <c r="CK1444">
        <v>0</v>
      </c>
      <c r="CL1444">
        <v>0</v>
      </c>
      <c r="CM1444">
        <v>0</v>
      </c>
      <c r="CN1444">
        <v>0</v>
      </c>
      <c r="CO1444">
        <v>0</v>
      </c>
      <c r="CP1444">
        <v>0</v>
      </c>
      <c r="CQ1444">
        <v>0</v>
      </c>
    </row>
    <row r="1445" spans="1:95" hidden="1">
      <c r="A1445" t="s">
        <v>10284</v>
      </c>
      <c r="B1445" t="s">
        <v>904</v>
      </c>
      <c r="C1445" t="s">
        <v>826</v>
      </c>
      <c r="D1445" t="s">
        <v>826</v>
      </c>
      <c r="E1445" t="s">
        <v>146</v>
      </c>
      <c r="F1445" t="s">
        <v>7111</v>
      </c>
      <c r="G1445">
        <v>30</v>
      </c>
      <c r="H1445">
        <v>1</v>
      </c>
      <c r="I1445">
        <f t="shared" si="22"/>
        <v>30</v>
      </c>
      <c r="J1445">
        <v>34</v>
      </c>
      <c r="K1445">
        <v>0</v>
      </c>
      <c r="M1445" t="s">
        <v>1198</v>
      </c>
      <c r="N1445" t="s">
        <v>10285</v>
      </c>
      <c r="O1445" t="s">
        <v>3876</v>
      </c>
      <c r="P1445" t="s">
        <v>214</v>
      </c>
      <c r="Q1445">
        <v>90650</v>
      </c>
      <c r="R1445" t="s">
        <v>107</v>
      </c>
      <c r="S1445" t="s">
        <v>7115</v>
      </c>
      <c r="V1445" t="s">
        <v>7191</v>
      </c>
      <c r="X1445" t="s">
        <v>218</v>
      </c>
      <c r="Y1445" t="s">
        <v>1881</v>
      </c>
      <c r="Z1445" t="s">
        <v>92</v>
      </c>
      <c r="AC1445" t="s">
        <v>95</v>
      </c>
      <c r="AD1445" t="s">
        <v>10166</v>
      </c>
      <c r="AE1445">
        <v>0</v>
      </c>
      <c r="AH1445" t="s">
        <v>1291</v>
      </c>
      <c r="AI1445" t="s">
        <v>7117</v>
      </c>
      <c r="AJ1445" t="s">
        <v>1291</v>
      </c>
      <c r="AL1445" t="s">
        <v>1291</v>
      </c>
      <c r="AQ1445">
        <v>13</v>
      </c>
      <c r="AR1445" t="s">
        <v>1007</v>
      </c>
      <c r="AS1445">
        <v>0</v>
      </c>
      <c r="AT1445">
        <v>0</v>
      </c>
      <c r="AW1445">
        <v>0</v>
      </c>
      <c r="AZ1445">
        <v>0</v>
      </c>
      <c r="BC1445">
        <v>0</v>
      </c>
      <c r="BO1445">
        <v>0</v>
      </c>
      <c r="BP1445">
        <v>0</v>
      </c>
      <c r="BQ1445">
        <v>0</v>
      </c>
      <c r="BR1445">
        <v>0</v>
      </c>
      <c r="BS1445">
        <v>1</v>
      </c>
      <c r="BT1445">
        <v>0</v>
      </c>
      <c r="BU1445">
        <v>0</v>
      </c>
      <c r="BV1445">
        <v>0</v>
      </c>
      <c r="BW1445">
        <v>0</v>
      </c>
      <c r="BX1445">
        <v>0</v>
      </c>
      <c r="BY1445">
        <v>0</v>
      </c>
      <c r="BZ1445">
        <v>0</v>
      </c>
      <c r="CA1445">
        <v>0</v>
      </c>
      <c r="CB1445">
        <v>0</v>
      </c>
      <c r="CC1445">
        <v>0</v>
      </c>
      <c r="CD1445">
        <v>0</v>
      </c>
      <c r="CE1445">
        <v>0</v>
      </c>
      <c r="CF1445">
        <v>0</v>
      </c>
      <c r="CG1445">
        <v>0</v>
      </c>
      <c r="CH1445">
        <v>0</v>
      </c>
      <c r="CI1445">
        <v>0</v>
      </c>
      <c r="CJ1445">
        <v>0</v>
      </c>
      <c r="CK1445">
        <v>0</v>
      </c>
      <c r="CL1445">
        <v>0</v>
      </c>
      <c r="CM1445">
        <v>0</v>
      </c>
      <c r="CN1445">
        <v>0</v>
      </c>
      <c r="CO1445">
        <v>0</v>
      </c>
      <c r="CP1445">
        <v>0</v>
      </c>
      <c r="CQ1445">
        <v>0</v>
      </c>
    </row>
    <row r="1446" spans="1:95" hidden="1">
      <c r="A1446" t="s">
        <v>10286</v>
      </c>
      <c r="B1446" t="s">
        <v>904</v>
      </c>
      <c r="C1446" t="s">
        <v>826</v>
      </c>
      <c r="D1446" t="s">
        <v>826</v>
      </c>
      <c r="E1446" t="s">
        <v>146</v>
      </c>
      <c r="F1446" t="s">
        <v>7111</v>
      </c>
      <c r="G1446">
        <v>30</v>
      </c>
      <c r="H1446">
        <v>1</v>
      </c>
      <c r="I1446">
        <f t="shared" si="22"/>
        <v>30</v>
      </c>
      <c r="J1446">
        <v>32.816842000000001</v>
      </c>
      <c r="K1446">
        <v>-117.16</v>
      </c>
      <c r="M1446" t="s">
        <v>1198</v>
      </c>
      <c r="N1446" t="s">
        <v>10287</v>
      </c>
      <c r="O1446" t="s">
        <v>1670</v>
      </c>
      <c r="P1446" t="s">
        <v>214</v>
      </c>
      <c r="Q1446">
        <v>92111</v>
      </c>
      <c r="R1446" t="s">
        <v>107</v>
      </c>
      <c r="S1446" t="s">
        <v>7115</v>
      </c>
      <c r="V1446" t="s">
        <v>7191</v>
      </c>
      <c r="X1446" t="s">
        <v>218</v>
      </c>
      <c r="Y1446" t="s">
        <v>1881</v>
      </c>
      <c r="Z1446" t="s">
        <v>92</v>
      </c>
      <c r="AC1446" t="s">
        <v>95</v>
      </c>
      <c r="AD1446" t="s">
        <v>10166</v>
      </c>
      <c r="AE1446">
        <v>0</v>
      </c>
      <c r="AH1446" t="s">
        <v>1291</v>
      </c>
      <c r="AI1446" t="s">
        <v>7117</v>
      </c>
      <c r="AJ1446" t="s">
        <v>1291</v>
      </c>
      <c r="AL1446" t="s">
        <v>1291</v>
      </c>
      <c r="AQ1446">
        <v>13</v>
      </c>
      <c r="AR1446" t="s">
        <v>1007</v>
      </c>
      <c r="AS1446">
        <v>0</v>
      </c>
      <c r="AT1446">
        <v>0</v>
      </c>
      <c r="AW1446">
        <v>0</v>
      </c>
      <c r="AZ1446">
        <v>0</v>
      </c>
      <c r="BC1446">
        <v>0</v>
      </c>
      <c r="BO1446">
        <v>0</v>
      </c>
      <c r="BP1446">
        <v>0</v>
      </c>
      <c r="BQ1446">
        <v>0</v>
      </c>
      <c r="BR1446">
        <v>0</v>
      </c>
      <c r="BS1446">
        <v>1</v>
      </c>
      <c r="BT1446">
        <v>0</v>
      </c>
      <c r="BU1446">
        <v>0</v>
      </c>
      <c r="BV1446">
        <v>0</v>
      </c>
      <c r="BW1446">
        <v>0</v>
      </c>
      <c r="BX1446">
        <v>0</v>
      </c>
      <c r="BY1446">
        <v>0</v>
      </c>
      <c r="BZ1446">
        <v>0</v>
      </c>
      <c r="CA1446">
        <v>0</v>
      </c>
      <c r="CB1446">
        <v>0</v>
      </c>
      <c r="CC1446">
        <v>0</v>
      </c>
      <c r="CD1446">
        <v>0</v>
      </c>
      <c r="CE1446">
        <v>0</v>
      </c>
      <c r="CF1446">
        <v>0</v>
      </c>
      <c r="CG1446">
        <v>0</v>
      </c>
      <c r="CH1446">
        <v>0</v>
      </c>
      <c r="CI1446">
        <v>0</v>
      </c>
      <c r="CJ1446">
        <v>0</v>
      </c>
      <c r="CK1446">
        <v>0</v>
      </c>
      <c r="CL1446">
        <v>0</v>
      </c>
      <c r="CM1446">
        <v>0</v>
      </c>
      <c r="CN1446">
        <v>0</v>
      </c>
      <c r="CO1446">
        <v>0</v>
      </c>
      <c r="CP1446">
        <v>0</v>
      </c>
      <c r="CQ1446">
        <v>0</v>
      </c>
    </row>
    <row r="1447" spans="1:95" hidden="1">
      <c r="A1447" t="s">
        <v>10288</v>
      </c>
      <c r="B1447" t="s">
        <v>904</v>
      </c>
      <c r="C1447" t="s">
        <v>826</v>
      </c>
      <c r="D1447" t="s">
        <v>826</v>
      </c>
      <c r="E1447" t="s">
        <v>146</v>
      </c>
      <c r="F1447" t="s">
        <v>7111</v>
      </c>
      <c r="G1447">
        <v>30</v>
      </c>
      <c r="H1447">
        <v>1</v>
      </c>
      <c r="I1447">
        <f t="shared" si="22"/>
        <v>30</v>
      </c>
      <c r="J1447">
        <v>32.805856900000002</v>
      </c>
      <c r="K1447">
        <v>-117.22</v>
      </c>
      <c r="M1447" t="s">
        <v>1198</v>
      </c>
      <c r="N1447" t="s">
        <v>10289</v>
      </c>
      <c r="O1447" t="s">
        <v>1670</v>
      </c>
      <c r="P1447" t="s">
        <v>214</v>
      </c>
      <c r="Q1447">
        <v>92109</v>
      </c>
      <c r="R1447" t="s">
        <v>107</v>
      </c>
      <c r="S1447" t="s">
        <v>7115</v>
      </c>
      <c r="V1447" t="s">
        <v>7191</v>
      </c>
      <c r="X1447" t="s">
        <v>218</v>
      </c>
      <c r="Y1447" t="s">
        <v>1881</v>
      </c>
      <c r="Z1447" t="s">
        <v>92</v>
      </c>
      <c r="AC1447" t="s">
        <v>95</v>
      </c>
      <c r="AD1447" t="s">
        <v>10166</v>
      </c>
      <c r="AE1447">
        <v>0</v>
      </c>
      <c r="AH1447" t="s">
        <v>1291</v>
      </c>
      <c r="AI1447" t="s">
        <v>7117</v>
      </c>
      <c r="AJ1447" t="s">
        <v>1291</v>
      </c>
      <c r="AL1447" t="s">
        <v>1291</v>
      </c>
      <c r="AQ1447">
        <v>13</v>
      </c>
      <c r="AR1447" t="s">
        <v>1007</v>
      </c>
      <c r="AS1447">
        <v>0</v>
      </c>
      <c r="AT1447">
        <v>0</v>
      </c>
      <c r="AW1447">
        <v>0</v>
      </c>
      <c r="AZ1447">
        <v>0</v>
      </c>
      <c r="BC1447">
        <v>0</v>
      </c>
      <c r="BO1447">
        <v>0</v>
      </c>
      <c r="BP1447">
        <v>0</v>
      </c>
      <c r="BQ1447">
        <v>0</v>
      </c>
      <c r="BR1447">
        <v>0</v>
      </c>
      <c r="BS1447">
        <v>1</v>
      </c>
      <c r="BT1447">
        <v>0</v>
      </c>
      <c r="BU1447">
        <v>0</v>
      </c>
      <c r="BV1447">
        <v>0</v>
      </c>
      <c r="BW1447">
        <v>0</v>
      </c>
      <c r="BX1447">
        <v>0</v>
      </c>
      <c r="BY1447">
        <v>0</v>
      </c>
      <c r="BZ1447">
        <v>0</v>
      </c>
      <c r="CA1447">
        <v>0</v>
      </c>
      <c r="CB1447">
        <v>0</v>
      </c>
      <c r="CC1447">
        <v>0</v>
      </c>
      <c r="CD1447">
        <v>0</v>
      </c>
      <c r="CE1447">
        <v>0</v>
      </c>
      <c r="CF1447">
        <v>0</v>
      </c>
      <c r="CG1447">
        <v>0</v>
      </c>
      <c r="CH1447">
        <v>0</v>
      </c>
      <c r="CI1447">
        <v>0</v>
      </c>
      <c r="CJ1447">
        <v>0</v>
      </c>
      <c r="CK1447">
        <v>0</v>
      </c>
      <c r="CL1447">
        <v>0</v>
      </c>
      <c r="CM1447">
        <v>0</v>
      </c>
      <c r="CN1447">
        <v>0</v>
      </c>
      <c r="CO1447">
        <v>0</v>
      </c>
      <c r="CP1447">
        <v>0</v>
      </c>
      <c r="CQ1447">
        <v>0</v>
      </c>
    </row>
    <row r="1448" spans="1:95" hidden="1">
      <c r="A1448" t="s">
        <v>10290</v>
      </c>
      <c r="B1448" t="s">
        <v>904</v>
      </c>
      <c r="C1448" t="s">
        <v>826</v>
      </c>
      <c r="D1448" t="s">
        <v>826</v>
      </c>
      <c r="E1448" t="s">
        <v>146</v>
      </c>
      <c r="F1448" t="s">
        <v>7111</v>
      </c>
      <c r="G1448">
        <v>30</v>
      </c>
      <c r="H1448">
        <v>1</v>
      </c>
      <c r="I1448">
        <f t="shared" si="22"/>
        <v>30</v>
      </c>
      <c r="J1448">
        <v>35</v>
      </c>
      <c r="K1448">
        <v>0</v>
      </c>
      <c r="M1448" t="s">
        <v>9697</v>
      </c>
      <c r="N1448" t="s">
        <v>10291</v>
      </c>
      <c r="O1448" t="s">
        <v>5882</v>
      </c>
      <c r="P1448" t="s">
        <v>214</v>
      </c>
      <c r="Q1448">
        <v>93534</v>
      </c>
      <c r="R1448" t="s">
        <v>107</v>
      </c>
      <c r="S1448" t="s">
        <v>10292</v>
      </c>
      <c r="T1448" t="s">
        <v>6972</v>
      </c>
      <c r="U1448" t="s">
        <v>10293</v>
      </c>
      <c r="V1448" t="s">
        <v>6467</v>
      </c>
      <c r="X1448" t="s">
        <v>218</v>
      </c>
      <c r="Y1448" t="s">
        <v>322</v>
      </c>
      <c r="Z1448" t="s">
        <v>92</v>
      </c>
      <c r="AB1448" t="s">
        <v>10294</v>
      </c>
      <c r="AC1448" t="s">
        <v>95</v>
      </c>
      <c r="AD1448" t="s">
        <v>10166</v>
      </c>
      <c r="AE1448">
        <v>0</v>
      </c>
      <c r="AH1448" t="s">
        <v>1291</v>
      </c>
      <c r="AI1448" t="s">
        <v>7117</v>
      </c>
      <c r="AJ1448" t="s">
        <v>1291</v>
      </c>
      <c r="AL1448" t="s">
        <v>1291</v>
      </c>
      <c r="AQ1448">
        <v>13</v>
      </c>
      <c r="AR1448" t="s">
        <v>1007</v>
      </c>
      <c r="AS1448">
        <v>0</v>
      </c>
      <c r="AT1448">
        <v>0</v>
      </c>
      <c r="AU1448" t="s">
        <v>296</v>
      </c>
      <c r="AV1448" t="s">
        <v>323</v>
      </c>
      <c r="AW1448">
        <v>0</v>
      </c>
      <c r="AZ1448">
        <v>0</v>
      </c>
      <c r="BC1448">
        <v>0</v>
      </c>
      <c r="BO1448">
        <v>0</v>
      </c>
      <c r="BP1448">
        <v>0</v>
      </c>
      <c r="BQ1448">
        <v>0</v>
      </c>
      <c r="BR1448">
        <v>0</v>
      </c>
      <c r="BS1448">
        <v>1</v>
      </c>
      <c r="BT1448">
        <v>0</v>
      </c>
      <c r="BU1448">
        <v>0</v>
      </c>
      <c r="BV1448">
        <v>0</v>
      </c>
      <c r="BW1448">
        <v>0</v>
      </c>
      <c r="BX1448">
        <v>0</v>
      </c>
      <c r="BY1448">
        <v>0</v>
      </c>
      <c r="BZ1448">
        <v>0</v>
      </c>
      <c r="CA1448">
        <v>0</v>
      </c>
      <c r="CB1448">
        <v>0</v>
      </c>
      <c r="CC1448">
        <v>0</v>
      </c>
      <c r="CD1448">
        <v>0</v>
      </c>
      <c r="CE1448">
        <v>0</v>
      </c>
      <c r="CF1448">
        <v>0</v>
      </c>
      <c r="CG1448">
        <v>0</v>
      </c>
      <c r="CH1448">
        <v>0</v>
      </c>
      <c r="CI1448">
        <v>0</v>
      </c>
      <c r="CJ1448">
        <v>0</v>
      </c>
      <c r="CK1448">
        <v>0</v>
      </c>
      <c r="CL1448">
        <v>0</v>
      </c>
      <c r="CM1448">
        <v>0</v>
      </c>
      <c r="CN1448">
        <v>0</v>
      </c>
      <c r="CO1448">
        <v>0</v>
      </c>
      <c r="CP1448">
        <v>1</v>
      </c>
      <c r="CQ1448">
        <v>0</v>
      </c>
    </row>
    <row r="1449" spans="1:95" hidden="1">
      <c r="A1449" t="s">
        <v>10295</v>
      </c>
      <c r="B1449" t="s">
        <v>904</v>
      </c>
      <c r="C1449" t="s">
        <v>826</v>
      </c>
      <c r="D1449" t="s">
        <v>826</v>
      </c>
      <c r="E1449" t="s">
        <v>146</v>
      </c>
      <c r="F1449" t="s">
        <v>7111</v>
      </c>
      <c r="G1449">
        <v>30</v>
      </c>
      <c r="H1449">
        <v>1</v>
      </c>
      <c r="I1449">
        <f t="shared" si="22"/>
        <v>30</v>
      </c>
      <c r="J1449">
        <v>34</v>
      </c>
      <c r="K1449">
        <v>0</v>
      </c>
      <c r="M1449" t="s">
        <v>1198</v>
      </c>
      <c r="O1449" t="s">
        <v>10296</v>
      </c>
      <c r="P1449" t="s">
        <v>214</v>
      </c>
      <c r="Q1449">
        <v>90094</v>
      </c>
      <c r="R1449" t="s">
        <v>107</v>
      </c>
      <c r="S1449" t="s">
        <v>7115</v>
      </c>
      <c r="V1449" t="s">
        <v>6467</v>
      </c>
      <c r="X1449" t="s">
        <v>218</v>
      </c>
      <c r="Y1449" t="s">
        <v>3769</v>
      </c>
      <c r="Z1449" t="s">
        <v>307</v>
      </c>
      <c r="AC1449" t="s">
        <v>95</v>
      </c>
      <c r="AD1449" t="s">
        <v>10166</v>
      </c>
      <c r="AE1449">
        <v>0</v>
      </c>
      <c r="AH1449" t="s">
        <v>1291</v>
      </c>
      <c r="AI1449" t="s">
        <v>7117</v>
      </c>
      <c r="AJ1449" t="s">
        <v>1291</v>
      </c>
      <c r="AL1449" t="s">
        <v>1291</v>
      </c>
      <c r="AQ1449">
        <v>13</v>
      </c>
      <c r="AR1449" t="s">
        <v>1007</v>
      </c>
      <c r="AS1449">
        <v>0</v>
      </c>
      <c r="AT1449">
        <v>0</v>
      </c>
      <c r="AW1449">
        <v>0</v>
      </c>
      <c r="AZ1449">
        <v>0</v>
      </c>
      <c r="BC1449">
        <v>0</v>
      </c>
      <c r="BO1449">
        <v>0</v>
      </c>
      <c r="BP1449">
        <v>0</v>
      </c>
      <c r="BQ1449">
        <v>0</v>
      </c>
      <c r="BR1449">
        <v>0</v>
      </c>
      <c r="BS1449">
        <v>1</v>
      </c>
      <c r="BT1449">
        <v>0</v>
      </c>
      <c r="BU1449">
        <v>0</v>
      </c>
      <c r="BV1449">
        <v>0</v>
      </c>
      <c r="BW1449">
        <v>0</v>
      </c>
      <c r="BX1449">
        <v>0</v>
      </c>
      <c r="BY1449">
        <v>0</v>
      </c>
      <c r="BZ1449">
        <v>0</v>
      </c>
      <c r="CA1449">
        <v>0</v>
      </c>
      <c r="CB1449">
        <v>0</v>
      </c>
      <c r="CC1449">
        <v>0</v>
      </c>
      <c r="CD1449">
        <v>0</v>
      </c>
      <c r="CE1449">
        <v>0</v>
      </c>
      <c r="CF1449">
        <v>0</v>
      </c>
      <c r="CG1449">
        <v>0</v>
      </c>
      <c r="CH1449">
        <v>0</v>
      </c>
      <c r="CI1449">
        <v>0</v>
      </c>
      <c r="CJ1449">
        <v>0</v>
      </c>
      <c r="CK1449">
        <v>0</v>
      </c>
      <c r="CL1449">
        <v>0</v>
      </c>
      <c r="CM1449">
        <v>0</v>
      </c>
      <c r="CN1449">
        <v>0</v>
      </c>
      <c r="CO1449">
        <v>0</v>
      </c>
      <c r="CP1449">
        <v>0</v>
      </c>
      <c r="CQ1449">
        <v>0</v>
      </c>
    </row>
    <row r="1450" spans="1:95" hidden="1">
      <c r="A1450" t="s">
        <v>10297</v>
      </c>
      <c r="B1450" t="s">
        <v>904</v>
      </c>
      <c r="C1450" t="s">
        <v>826</v>
      </c>
      <c r="D1450" t="s">
        <v>826</v>
      </c>
      <c r="E1450" t="s">
        <v>146</v>
      </c>
      <c r="F1450" t="s">
        <v>7111</v>
      </c>
      <c r="G1450">
        <v>30</v>
      </c>
      <c r="H1450">
        <v>1</v>
      </c>
      <c r="I1450">
        <f t="shared" si="22"/>
        <v>30</v>
      </c>
      <c r="J1450">
        <v>34</v>
      </c>
      <c r="K1450">
        <v>0</v>
      </c>
      <c r="M1450" t="s">
        <v>1402</v>
      </c>
      <c r="N1450" t="s">
        <v>10298</v>
      </c>
      <c r="O1450" t="s">
        <v>10299</v>
      </c>
      <c r="P1450" t="s">
        <v>214</v>
      </c>
      <c r="Q1450">
        <v>92656</v>
      </c>
      <c r="R1450" t="s">
        <v>107</v>
      </c>
      <c r="S1450" t="s">
        <v>7115</v>
      </c>
      <c r="V1450" t="s">
        <v>6467</v>
      </c>
      <c r="X1450" t="s">
        <v>218</v>
      </c>
      <c r="Y1450" t="s">
        <v>322</v>
      </c>
      <c r="Z1450" t="s">
        <v>92</v>
      </c>
      <c r="AC1450" t="s">
        <v>124</v>
      </c>
      <c r="AD1450" t="s">
        <v>10166</v>
      </c>
      <c r="AE1450">
        <v>0</v>
      </c>
      <c r="AH1450" t="s">
        <v>1291</v>
      </c>
      <c r="AI1450" t="s">
        <v>7117</v>
      </c>
      <c r="AJ1450" t="s">
        <v>1291</v>
      </c>
      <c r="AL1450" t="s">
        <v>1291</v>
      </c>
      <c r="AQ1450">
        <v>13</v>
      </c>
      <c r="AR1450" t="s">
        <v>1007</v>
      </c>
      <c r="AS1450">
        <v>0</v>
      </c>
      <c r="AT1450">
        <v>0</v>
      </c>
      <c r="AW1450">
        <v>0</v>
      </c>
      <c r="AZ1450">
        <v>0</v>
      </c>
      <c r="BC1450">
        <v>0</v>
      </c>
      <c r="BO1450">
        <v>0</v>
      </c>
      <c r="BP1450">
        <v>0</v>
      </c>
      <c r="BQ1450">
        <v>0</v>
      </c>
      <c r="BR1450">
        <v>0</v>
      </c>
      <c r="BS1450">
        <v>0</v>
      </c>
      <c r="BT1450">
        <v>1</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0</v>
      </c>
      <c r="CP1450">
        <v>0</v>
      </c>
      <c r="CQ1450">
        <v>0</v>
      </c>
    </row>
    <row r="1451" spans="1:95" hidden="1">
      <c r="A1451" t="s">
        <v>10300</v>
      </c>
      <c r="B1451" t="s">
        <v>904</v>
      </c>
      <c r="C1451" t="s">
        <v>826</v>
      </c>
      <c r="D1451" t="s">
        <v>1538</v>
      </c>
      <c r="E1451" t="s">
        <v>146</v>
      </c>
      <c r="F1451" t="s">
        <v>10301</v>
      </c>
      <c r="G1451">
        <v>50</v>
      </c>
      <c r="H1451">
        <v>2</v>
      </c>
      <c r="I1451">
        <f t="shared" si="22"/>
        <v>100</v>
      </c>
      <c r="J1451">
        <v>52</v>
      </c>
      <c r="K1451">
        <v>0</v>
      </c>
      <c r="M1451" t="s">
        <v>10302</v>
      </c>
      <c r="N1451" t="s">
        <v>10303</v>
      </c>
      <c r="O1451" t="s">
        <v>10304</v>
      </c>
      <c r="P1451" t="s">
        <v>10305</v>
      </c>
      <c r="R1451" t="s">
        <v>682</v>
      </c>
      <c r="S1451" t="s">
        <v>10306</v>
      </c>
      <c r="V1451" t="s">
        <v>3030</v>
      </c>
      <c r="X1451" t="s">
        <v>1007</v>
      </c>
      <c r="Z1451" t="s">
        <v>92</v>
      </c>
      <c r="AA1451" t="s">
        <v>93</v>
      </c>
      <c r="AC1451" t="s">
        <v>95</v>
      </c>
      <c r="AD1451" t="s">
        <v>10243</v>
      </c>
      <c r="AE1451">
        <v>0</v>
      </c>
      <c r="AH1451" t="s">
        <v>10244</v>
      </c>
      <c r="AI1451" t="s">
        <v>10244</v>
      </c>
      <c r="AK1451" t="s">
        <v>10244</v>
      </c>
      <c r="AL1451" t="s">
        <v>10245</v>
      </c>
      <c r="AQ1451">
        <v>15</v>
      </c>
      <c r="AS1451">
        <v>0</v>
      </c>
      <c r="AT1451">
        <v>0</v>
      </c>
      <c r="AU1451" t="s">
        <v>1133</v>
      </c>
      <c r="AW1451">
        <v>0</v>
      </c>
      <c r="AZ1451">
        <v>0</v>
      </c>
      <c r="BC1451">
        <v>0</v>
      </c>
      <c r="BD1451" t="s">
        <v>10246</v>
      </c>
      <c r="BO1451">
        <v>0</v>
      </c>
      <c r="BP1451">
        <v>0</v>
      </c>
      <c r="BQ1451">
        <v>1</v>
      </c>
      <c r="BR1451">
        <v>0</v>
      </c>
      <c r="BS1451">
        <v>0</v>
      </c>
      <c r="BT1451">
        <v>0</v>
      </c>
      <c r="BU1451">
        <v>0</v>
      </c>
      <c r="BV1451">
        <v>1</v>
      </c>
      <c r="BW1451">
        <v>0</v>
      </c>
      <c r="BX1451">
        <v>0</v>
      </c>
      <c r="BY1451">
        <v>0</v>
      </c>
      <c r="BZ1451">
        <v>1</v>
      </c>
      <c r="CA1451">
        <v>0</v>
      </c>
      <c r="CB1451">
        <v>0</v>
      </c>
      <c r="CC1451">
        <v>0</v>
      </c>
      <c r="CD1451">
        <v>1</v>
      </c>
      <c r="CE1451">
        <v>0</v>
      </c>
      <c r="CF1451">
        <v>0</v>
      </c>
      <c r="CG1451">
        <v>0</v>
      </c>
      <c r="CH1451">
        <v>0</v>
      </c>
      <c r="CI1451">
        <v>0</v>
      </c>
      <c r="CJ1451">
        <v>0</v>
      </c>
      <c r="CK1451">
        <v>0</v>
      </c>
      <c r="CL1451">
        <v>0</v>
      </c>
      <c r="CM1451">
        <v>0</v>
      </c>
      <c r="CN1451">
        <v>0</v>
      </c>
      <c r="CO1451">
        <v>0</v>
      </c>
      <c r="CP1451">
        <v>0</v>
      </c>
      <c r="CQ1451">
        <v>0</v>
      </c>
    </row>
    <row r="1452" spans="1:95" hidden="1">
      <c r="A1452" t="s">
        <v>10307</v>
      </c>
      <c r="B1452" t="s">
        <v>904</v>
      </c>
      <c r="C1452" t="s">
        <v>826</v>
      </c>
      <c r="D1452" t="s">
        <v>1538</v>
      </c>
      <c r="E1452" t="s">
        <v>146</v>
      </c>
      <c r="F1452" t="s">
        <v>10308</v>
      </c>
      <c r="G1452">
        <v>106</v>
      </c>
      <c r="H1452">
        <v>1</v>
      </c>
      <c r="I1452">
        <f t="shared" si="22"/>
        <v>106</v>
      </c>
      <c r="J1452">
        <v>36.721260999999998</v>
      </c>
      <c r="K1452">
        <v>-4.42</v>
      </c>
      <c r="M1452" t="s">
        <v>10309</v>
      </c>
      <c r="O1452" t="s">
        <v>10310</v>
      </c>
      <c r="P1452" t="s">
        <v>2297</v>
      </c>
      <c r="R1452" t="s">
        <v>607</v>
      </c>
      <c r="S1452" t="s">
        <v>10311</v>
      </c>
      <c r="T1452" t="s">
        <v>652</v>
      </c>
      <c r="X1452" t="s">
        <v>1007</v>
      </c>
      <c r="Y1452" t="s">
        <v>611</v>
      </c>
      <c r="Z1452" t="s">
        <v>92</v>
      </c>
      <c r="AC1452" t="s">
        <v>112</v>
      </c>
      <c r="AD1452" t="s">
        <v>611</v>
      </c>
      <c r="AE1452">
        <v>0</v>
      </c>
      <c r="AQ1452">
        <v>0</v>
      </c>
      <c r="AR1452" t="s">
        <v>10312</v>
      </c>
      <c r="AS1452">
        <v>0</v>
      </c>
      <c r="AT1452">
        <v>0</v>
      </c>
      <c r="AW1452">
        <v>0</v>
      </c>
      <c r="AZ1452">
        <v>0</v>
      </c>
      <c r="BC1452">
        <v>0</v>
      </c>
      <c r="BO1452">
        <v>0</v>
      </c>
      <c r="BP1452">
        <v>0</v>
      </c>
      <c r="BQ1452">
        <v>0</v>
      </c>
      <c r="BR1452">
        <v>0</v>
      </c>
      <c r="BS1452">
        <v>0</v>
      </c>
      <c r="BT1452">
        <v>0</v>
      </c>
      <c r="BU1452">
        <v>0</v>
      </c>
      <c r="BV1452">
        <v>0</v>
      </c>
      <c r="BW1452">
        <v>0</v>
      </c>
      <c r="BX1452">
        <v>1</v>
      </c>
      <c r="BY1452">
        <v>0</v>
      </c>
      <c r="BZ1452">
        <v>0</v>
      </c>
      <c r="CA1452">
        <v>0</v>
      </c>
      <c r="CB1452">
        <v>0</v>
      </c>
      <c r="CC1452">
        <v>0</v>
      </c>
      <c r="CD1452">
        <v>0</v>
      </c>
      <c r="CE1452">
        <v>0</v>
      </c>
      <c r="CF1452">
        <v>0</v>
      </c>
      <c r="CG1452">
        <v>0</v>
      </c>
      <c r="CH1452">
        <v>0</v>
      </c>
      <c r="CI1452">
        <v>0</v>
      </c>
      <c r="CJ1452">
        <v>0</v>
      </c>
      <c r="CK1452">
        <v>0</v>
      </c>
      <c r="CL1452">
        <v>1</v>
      </c>
      <c r="CM1452">
        <v>0</v>
      </c>
      <c r="CN1452">
        <v>0</v>
      </c>
      <c r="CO1452">
        <v>0</v>
      </c>
      <c r="CP1452">
        <v>0</v>
      </c>
      <c r="CQ1452">
        <v>0</v>
      </c>
    </row>
    <row r="1453" spans="1:95" hidden="1">
      <c r="A1453" t="s">
        <v>10313</v>
      </c>
      <c r="B1453" t="s">
        <v>904</v>
      </c>
      <c r="C1453" t="s">
        <v>826</v>
      </c>
      <c r="D1453" t="s">
        <v>826</v>
      </c>
      <c r="E1453" t="s">
        <v>146</v>
      </c>
      <c r="F1453" t="s">
        <v>10314</v>
      </c>
      <c r="G1453">
        <v>47</v>
      </c>
      <c r="H1453">
        <v>1</v>
      </c>
      <c r="I1453">
        <f t="shared" si="22"/>
        <v>47</v>
      </c>
      <c r="J1453">
        <v>41.684124199999999</v>
      </c>
      <c r="K1453">
        <v>-0.88</v>
      </c>
      <c r="M1453" t="s">
        <v>10315</v>
      </c>
      <c r="N1453" t="s">
        <v>10316</v>
      </c>
      <c r="O1453" t="s">
        <v>10317</v>
      </c>
      <c r="P1453" t="s">
        <v>2179</v>
      </c>
      <c r="Q1453">
        <v>50018</v>
      </c>
      <c r="R1453" t="s">
        <v>607</v>
      </c>
      <c r="S1453" t="s">
        <v>10318</v>
      </c>
      <c r="T1453" t="s">
        <v>10242</v>
      </c>
      <c r="X1453" t="s">
        <v>1007</v>
      </c>
      <c r="Y1453" t="s">
        <v>611</v>
      </c>
      <c r="Z1453" t="s">
        <v>92</v>
      </c>
      <c r="AC1453" t="s">
        <v>112</v>
      </c>
      <c r="AD1453" t="s">
        <v>611</v>
      </c>
      <c r="AE1453">
        <v>0</v>
      </c>
      <c r="AQ1453">
        <v>0</v>
      </c>
      <c r="AR1453" t="s">
        <v>1007</v>
      </c>
      <c r="AS1453">
        <v>0</v>
      </c>
      <c r="AT1453">
        <v>0</v>
      </c>
      <c r="AW1453">
        <v>0</v>
      </c>
      <c r="AZ1453">
        <v>0</v>
      </c>
      <c r="BC1453">
        <v>0</v>
      </c>
      <c r="BD1453" t="s">
        <v>10319</v>
      </c>
      <c r="BF1453" t="s">
        <v>10320</v>
      </c>
      <c r="BO1453">
        <v>0</v>
      </c>
      <c r="BP1453">
        <v>0</v>
      </c>
      <c r="BQ1453">
        <v>0</v>
      </c>
      <c r="BR1453">
        <v>0</v>
      </c>
      <c r="BS1453">
        <v>0</v>
      </c>
      <c r="BT1453">
        <v>0</v>
      </c>
      <c r="BU1453">
        <v>1</v>
      </c>
      <c r="BV1453">
        <v>0</v>
      </c>
      <c r="BW1453">
        <v>0</v>
      </c>
      <c r="BX1453">
        <v>1</v>
      </c>
      <c r="BY1453">
        <v>0</v>
      </c>
      <c r="BZ1453">
        <v>0</v>
      </c>
      <c r="CA1453">
        <v>0</v>
      </c>
      <c r="CB1453">
        <v>1</v>
      </c>
      <c r="CC1453">
        <v>0</v>
      </c>
      <c r="CD1453">
        <v>0</v>
      </c>
      <c r="CE1453">
        <v>0</v>
      </c>
      <c r="CF1453">
        <v>0</v>
      </c>
      <c r="CG1453">
        <v>0</v>
      </c>
      <c r="CH1453">
        <v>0</v>
      </c>
      <c r="CI1453">
        <v>0</v>
      </c>
      <c r="CJ1453">
        <v>0</v>
      </c>
      <c r="CK1453">
        <v>0</v>
      </c>
      <c r="CL1453">
        <v>0</v>
      </c>
      <c r="CM1453">
        <v>0</v>
      </c>
      <c r="CN1453">
        <v>0</v>
      </c>
      <c r="CO1453">
        <v>0</v>
      </c>
      <c r="CP1453">
        <v>0</v>
      </c>
      <c r="CQ1453">
        <v>0</v>
      </c>
    </row>
    <row r="1454" spans="1:95" hidden="1">
      <c r="A1454" t="s">
        <v>10321</v>
      </c>
      <c r="B1454" t="s">
        <v>904</v>
      </c>
      <c r="C1454" t="s">
        <v>826</v>
      </c>
      <c r="D1454" t="s">
        <v>826</v>
      </c>
      <c r="E1454" t="s">
        <v>146</v>
      </c>
      <c r="F1454" t="s">
        <v>10322</v>
      </c>
      <c r="G1454">
        <v>80</v>
      </c>
      <c r="H1454">
        <v>1</v>
      </c>
      <c r="I1454">
        <f t="shared" si="22"/>
        <v>80</v>
      </c>
      <c r="J1454">
        <v>36.721260999999998</v>
      </c>
      <c r="K1454">
        <v>-4.42</v>
      </c>
      <c r="M1454" t="s">
        <v>10323</v>
      </c>
      <c r="O1454" t="s">
        <v>10310</v>
      </c>
      <c r="P1454" t="s">
        <v>2297</v>
      </c>
      <c r="R1454" t="s">
        <v>607</v>
      </c>
      <c r="S1454" t="s">
        <v>10324</v>
      </c>
      <c r="U1454" t="s">
        <v>4889</v>
      </c>
      <c r="X1454" t="s">
        <v>1007</v>
      </c>
      <c r="Y1454" t="s">
        <v>611</v>
      </c>
      <c r="Z1454" t="s">
        <v>92</v>
      </c>
      <c r="AC1454" t="s">
        <v>112</v>
      </c>
      <c r="AD1454" t="s">
        <v>611</v>
      </c>
      <c r="AE1454">
        <v>0</v>
      </c>
      <c r="AQ1454">
        <v>0</v>
      </c>
      <c r="AS1454">
        <v>0</v>
      </c>
      <c r="AT1454">
        <v>0</v>
      </c>
      <c r="AW1454">
        <v>0</v>
      </c>
      <c r="AZ1454">
        <v>0</v>
      </c>
      <c r="BC1454">
        <v>0</v>
      </c>
      <c r="BO1454">
        <v>0</v>
      </c>
      <c r="BP1454">
        <v>0</v>
      </c>
      <c r="BQ1454">
        <v>0</v>
      </c>
      <c r="BR1454">
        <v>0</v>
      </c>
      <c r="BS1454">
        <v>0</v>
      </c>
      <c r="BT1454">
        <v>0</v>
      </c>
      <c r="BU1454">
        <v>1</v>
      </c>
      <c r="BV1454">
        <v>0</v>
      </c>
      <c r="BW1454">
        <v>0</v>
      </c>
      <c r="BX1454">
        <v>0</v>
      </c>
      <c r="BY1454">
        <v>0</v>
      </c>
      <c r="BZ1454">
        <v>0</v>
      </c>
      <c r="CA1454">
        <v>0</v>
      </c>
      <c r="CB1454">
        <v>1</v>
      </c>
      <c r="CC1454">
        <v>0</v>
      </c>
      <c r="CD1454">
        <v>0</v>
      </c>
      <c r="CE1454">
        <v>1</v>
      </c>
      <c r="CF1454">
        <v>0</v>
      </c>
      <c r="CG1454">
        <v>0</v>
      </c>
      <c r="CH1454">
        <v>0</v>
      </c>
      <c r="CI1454">
        <v>0</v>
      </c>
      <c r="CJ1454">
        <v>0</v>
      </c>
      <c r="CK1454">
        <v>0</v>
      </c>
      <c r="CL1454">
        <v>0</v>
      </c>
      <c r="CM1454">
        <v>0</v>
      </c>
      <c r="CN1454">
        <v>0</v>
      </c>
      <c r="CO1454">
        <v>0</v>
      </c>
      <c r="CP1454">
        <v>1</v>
      </c>
      <c r="CQ1454">
        <v>0</v>
      </c>
    </row>
    <row r="1455" spans="1:95" hidden="1">
      <c r="A1455" t="s">
        <v>10325</v>
      </c>
      <c r="B1455" t="s">
        <v>904</v>
      </c>
      <c r="C1455" t="s">
        <v>826</v>
      </c>
      <c r="D1455" t="s">
        <v>826</v>
      </c>
      <c r="E1455" t="s">
        <v>146</v>
      </c>
      <c r="F1455" t="s">
        <v>10326</v>
      </c>
      <c r="G1455">
        <v>23</v>
      </c>
      <c r="H1455">
        <v>1</v>
      </c>
      <c r="I1455">
        <f t="shared" si="22"/>
        <v>23</v>
      </c>
      <c r="J1455">
        <v>41</v>
      </c>
      <c r="K1455">
        <v>0</v>
      </c>
      <c r="M1455" t="s">
        <v>10315</v>
      </c>
      <c r="N1455" t="s">
        <v>10327</v>
      </c>
      <c r="O1455" t="s">
        <v>10328</v>
      </c>
      <c r="P1455" t="s">
        <v>4196</v>
      </c>
      <c r="Q1455">
        <v>8930</v>
      </c>
      <c r="R1455" t="s">
        <v>607</v>
      </c>
      <c r="S1455" t="s">
        <v>10329</v>
      </c>
      <c r="T1455" t="s">
        <v>10242</v>
      </c>
      <c r="X1455" t="s">
        <v>1007</v>
      </c>
      <c r="Y1455" t="s">
        <v>611</v>
      </c>
      <c r="Z1455" t="s">
        <v>92</v>
      </c>
      <c r="AC1455" t="s">
        <v>112</v>
      </c>
      <c r="AD1455" t="s">
        <v>611</v>
      </c>
      <c r="AE1455">
        <v>0</v>
      </c>
      <c r="AQ1455">
        <v>0</v>
      </c>
      <c r="AR1455" t="s">
        <v>1007</v>
      </c>
      <c r="AS1455">
        <v>0</v>
      </c>
      <c r="AT1455">
        <v>0</v>
      </c>
      <c r="AW1455">
        <v>0</v>
      </c>
      <c r="AZ1455">
        <v>0</v>
      </c>
      <c r="BC1455">
        <v>0</v>
      </c>
      <c r="BD1455" t="s">
        <v>10330</v>
      </c>
      <c r="BF1455" t="s">
        <v>10329</v>
      </c>
      <c r="BO1455">
        <v>0</v>
      </c>
      <c r="BP1455">
        <v>0</v>
      </c>
      <c r="BQ1455">
        <v>0</v>
      </c>
      <c r="BR1455">
        <v>0</v>
      </c>
      <c r="BS1455">
        <v>0</v>
      </c>
      <c r="BT1455">
        <v>0</v>
      </c>
      <c r="BU1455">
        <v>1</v>
      </c>
      <c r="BV1455">
        <v>0</v>
      </c>
      <c r="BW1455">
        <v>0</v>
      </c>
      <c r="BX1455">
        <v>1</v>
      </c>
      <c r="BY1455">
        <v>0</v>
      </c>
      <c r="BZ1455">
        <v>0</v>
      </c>
      <c r="CA1455">
        <v>0</v>
      </c>
      <c r="CB1455">
        <v>1</v>
      </c>
      <c r="CC1455">
        <v>0</v>
      </c>
      <c r="CD1455">
        <v>0</v>
      </c>
      <c r="CE1455">
        <v>0</v>
      </c>
      <c r="CF1455">
        <v>0</v>
      </c>
      <c r="CG1455">
        <v>0</v>
      </c>
      <c r="CH1455">
        <v>0</v>
      </c>
      <c r="CI1455">
        <v>0</v>
      </c>
      <c r="CJ1455">
        <v>0</v>
      </c>
      <c r="CK1455">
        <v>0</v>
      </c>
      <c r="CL1455">
        <v>0</v>
      </c>
      <c r="CM1455">
        <v>0</v>
      </c>
      <c r="CN1455">
        <v>0</v>
      </c>
      <c r="CO1455">
        <v>0</v>
      </c>
      <c r="CP1455">
        <v>0</v>
      </c>
      <c r="CQ1455">
        <v>0</v>
      </c>
    </row>
    <row r="1456" spans="1:95" hidden="1">
      <c r="A1456" t="s">
        <v>10331</v>
      </c>
      <c r="B1456" t="s">
        <v>904</v>
      </c>
      <c r="C1456" t="s">
        <v>826</v>
      </c>
      <c r="D1456" t="s">
        <v>826</v>
      </c>
      <c r="E1456" t="s">
        <v>146</v>
      </c>
      <c r="F1456" t="s">
        <v>10332</v>
      </c>
      <c r="G1456">
        <v>20</v>
      </c>
      <c r="H1456">
        <v>1</v>
      </c>
      <c r="I1456">
        <f t="shared" si="22"/>
        <v>20</v>
      </c>
      <c r="J1456">
        <v>41.385063899999999</v>
      </c>
      <c r="K1456">
        <v>2.17</v>
      </c>
      <c r="M1456" t="s">
        <v>10333</v>
      </c>
      <c r="O1456" t="s">
        <v>10334</v>
      </c>
      <c r="P1456" t="s">
        <v>4196</v>
      </c>
      <c r="R1456" t="s">
        <v>607</v>
      </c>
      <c r="S1456" t="s">
        <v>10335</v>
      </c>
      <c r="T1456" t="s">
        <v>4889</v>
      </c>
      <c r="X1456" t="s">
        <v>1007</v>
      </c>
      <c r="Y1456" t="s">
        <v>611</v>
      </c>
      <c r="Z1456" t="s">
        <v>92</v>
      </c>
      <c r="AC1456" t="s">
        <v>112</v>
      </c>
      <c r="AD1456" t="s">
        <v>611</v>
      </c>
      <c r="AE1456">
        <v>0</v>
      </c>
      <c r="AQ1456">
        <v>0</v>
      </c>
      <c r="AR1456" t="s">
        <v>1007</v>
      </c>
      <c r="AS1456">
        <v>0</v>
      </c>
      <c r="AT1456">
        <v>0</v>
      </c>
      <c r="AW1456">
        <v>0</v>
      </c>
      <c r="AZ1456">
        <v>0</v>
      </c>
      <c r="BC1456">
        <v>0</v>
      </c>
      <c r="BO1456">
        <v>0</v>
      </c>
      <c r="BP1456">
        <v>0</v>
      </c>
      <c r="BQ1456">
        <v>0</v>
      </c>
      <c r="BR1456">
        <v>0</v>
      </c>
      <c r="BS1456">
        <v>0</v>
      </c>
      <c r="BT1456">
        <v>0</v>
      </c>
      <c r="BU1456">
        <v>1</v>
      </c>
      <c r="BV1456">
        <v>0</v>
      </c>
      <c r="BW1456">
        <v>0</v>
      </c>
      <c r="BX1456">
        <v>0</v>
      </c>
      <c r="BY1456">
        <v>0</v>
      </c>
      <c r="BZ1456">
        <v>0</v>
      </c>
      <c r="CA1456">
        <v>0</v>
      </c>
      <c r="CB1456">
        <v>1</v>
      </c>
      <c r="CC1456">
        <v>0</v>
      </c>
      <c r="CD1456">
        <v>0</v>
      </c>
      <c r="CE1456">
        <v>1</v>
      </c>
      <c r="CF1456">
        <v>0</v>
      </c>
      <c r="CG1456">
        <v>0</v>
      </c>
      <c r="CH1456">
        <v>0</v>
      </c>
      <c r="CI1456">
        <v>0</v>
      </c>
      <c r="CJ1456">
        <v>0</v>
      </c>
      <c r="CK1456">
        <v>0</v>
      </c>
      <c r="CL1456">
        <v>0</v>
      </c>
      <c r="CM1456">
        <v>0</v>
      </c>
      <c r="CN1456">
        <v>0</v>
      </c>
      <c r="CO1456">
        <v>0</v>
      </c>
      <c r="CP1456">
        <v>0</v>
      </c>
      <c r="CQ1456">
        <v>0</v>
      </c>
    </row>
    <row r="1457" spans="1:95" hidden="1">
      <c r="A1457" t="s">
        <v>10336</v>
      </c>
      <c r="B1457" t="s">
        <v>904</v>
      </c>
      <c r="C1457" t="s">
        <v>826</v>
      </c>
      <c r="D1457" t="s">
        <v>1538</v>
      </c>
      <c r="E1457" t="s">
        <v>146</v>
      </c>
      <c r="F1457" t="s">
        <v>10238</v>
      </c>
      <c r="G1457">
        <v>50</v>
      </c>
      <c r="H1457">
        <v>2</v>
      </c>
      <c r="I1457">
        <f t="shared" si="22"/>
        <v>100</v>
      </c>
      <c r="J1457">
        <v>52</v>
      </c>
      <c r="K1457">
        <v>0</v>
      </c>
      <c r="M1457" t="s">
        <v>10239</v>
      </c>
      <c r="O1457" t="s">
        <v>10337</v>
      </c>
      <c r="P1457" t="s">
        <v>10337</v>
      </c>
      <c r="R1457" t="s">
        <v>682</v>
      </c>
      <c r="S1457" t="s">
        <v>10241</v>
      </c>
      <c r="T1457" t="s">
        <v>10242</v>
      </c>
      <c r="X1457" t="s">
        <v>1007</v>
      </c>
      <c r="AC1457" t="s">
        <v>95</v>
      </c>
      <c r="AD1457" t="s">
        <v>10243</v>
      </c>
      <c r="AE1457">
        <v>0</v>
      </c>
      <c r="AH1457" t="s">
        <v>10244</v>
      </c>
      <c r="AI1457" t="s">
        <v>10244</v>
      </c>
      <c r="AK1457" t="s">
        <v>10244</v>
      </c>
      <c r="AL1457" t="s">
        <v>10245</v>
      </c>
      <c r="AQ1457">
        <v>15</v>
      </c>
      <c r="AR1457" t="s">
        <v>1007</v>
      </c>
      <c r="AS1457">
        <v>0</v>
      </c>
      <c r="AT1457">
        <v>0</v>
      </c>
      <c r="AW1457">
        <v>0</v>
      </c>
      <c r="AZ1457">
        <v>0</v>
      </c>
      <c r="BC1457">
        <v>0</v>
      </c>
      <c r="BD1457" t="s">
        <v>10246</v>
      </c>
      <c r="BO1457">
        <v>0</v>
      </c>
      <c r="BP1457">
        <v>0</v>
      </c>
      <c r="BQ1457">
        <v>1</v>
      </c>
      <c r="BR1457">
        <v>0</v>
      </c>
      <c r="BS1457">
        <v>0</v>
      </c>
      <c r="BT1457">
        <v>0</v>
      </c>
      <c r="BU1457">
        <v>0</v>
      </c>
      <c r="BV1457">
        <v>1</v>
      </c>
      <c r="BW1457">
        <v>0</v>
      </c>
      <c r="BX1457">
        <v>0</v>
      </c>
      <c r="BY1457">
        <v>0</v>
      </c>
      <c r="BZ1457">
        <v>0</v>
      </c>
      <c r="CA1457">
        <v>0</v>
      </c>
      <c r="CB1457">
        <v>0</v>
      </c>
      <c r="CC1457">
        <v>0</v>
      </c>
      <c r="CD1457">
        <v>1</v>
      </c>
      <c r="CE1457">
        <v>0</v>
      </c>
      <c r="CF1457">
        <v>0</v>
      </c>
      <c r="CG1457">
        <v>0</v>
      </c>
      <c r="CH1457">
        <v>0</v>
      </c>
      <c r="CI1457">
        <v>0</v>
      </c>
      <c r="CJ1457">
        <v>0</v>
      </c>
      <c r="CK1457">
        <v>0</v>
      </c>
      <c r="CL1457">
        <v>0</v>
      </c>
      <c r="CM1457">
        <v>0</v>
      </c>
      <c r="CN1457">
        <v>0</v>
      </c>
      <c r="CO1457">
        <v>0</v>
      </c>
      <c r="CP1457">
        <v>0</v>
      </c>
      <c r="CQ1457">
        <v>0</v>
      </c>
    </row>
    <row r="1458" spans="1:95" hidden="1">
      <c r="A1458" t="s">
        <v>10338</v>
      </c>
      <c r="B1458" t="s">
        <v>904</v>
      </c>
      <c r="C1458" t="s">
        <v>826</v>
      </c>
      <c r="D1458" t="s">
        <v>1538</v>
      </c>
      <c r="E1458" t="s">
        <v>146</v>
      </c>
      <c r="F1458" t="s">
        <v>10238</v>
      </c>
      <c r="G1458">
        <v>50</v>
      </c>
      <c r="H1458">
        <v>2</v>
      </c>
      <c r="I1458">
        <f t="shared" si="22"/>
        <v>100</v>
      </c>
      <c r="J1458">
        <v>52</v>
      </c>
      <c r="K1458">
        <v>0</v>
      </c>
      <c r="M1458" t="s">
        <v>10239</v>
      </c>
      <c r="O1458" t="s">
        <v>10339</v>
      </c>
      <c r="P1458" t="s">
        <v>10339</v>
      </c>
      <c r="R1458" t="s">
        <v>682</v>
      </c>
      <c r="S1458" t="s">
        <v>10241</v>
      </c>
      <c r="T1458" t="s">
        <v>10242</v>
      </c>
      <c r="X1458" t="s">
        <v>1007</v>
      </c>
      <c r="AC1458" t="s">
        <v>95</v>
      </c>
      <c r="AD1458" t="s">
        <v>10243</v>
      </c>
      <c r="AE1458">
        <v>0</v>
      </c>
      <c r="AH1458" t="s">
        <v>10244</v>
      </c>
      <c r="AI1458" t="s">
        <v>10244</v>
      </c>
      <c r="AK1458" t="s">
        <v>10244</v>
      </c>
      <c r="AL1458" t="s">
        <v>10245</v>
      </c>
      <c r="AQ1458">
        <v>15</v>
      </c>
      <c r="AR1458" t="s">
        <v>1007</v>
      </c>
      <c r="AS1458">
        <v>0</v>
      </c>
      <c r="AT1458">
        <v>0</v>
      </c>
      <c r="AW1458">
        <v>0</v>
      </c>
      <c r="AZ1458">
        <v>0</v>
      </c>
      <c r="BC1458">
        <v>0</v>
      </c>
      <c r="BD1458" t="s">
        <v>10246</v>
      </c>
      <c r="BO1458">
        <v>0</v>
      </c>
      <c r="BP1458">
        <v>0</v>
      </c>
      <c r="BQ1458">
        <v>1</v>
      </c>
      <c r="BR1458">
        <v>0</v>
      </c>
      <c r="BS1458">
        <v>0</v>
      </c>
      <c r="BT1458">
        <v>0</v>
      </c>
      <c r="BU1458">
        <v>0</v>
      </c>
      <c r="BV1458">
        <v>1</v>
      </c>
      <c r="BW1458">
        <v>0</v>
      </c>
      <c r="BX1458">
        <v>0</v>
      </c>
      <c r="BY1458">
        <v>0</v>
      </c>
      <c r="BZ1458">
        <v>0</v>
      </c>
      <c r="CA1458">
        <v>0</v>
      </c>
      <c r="CB1458">
        <v>0</v>
      </c>
      <c r="CC1458">
        <v>0</v>
      </c>
      <c r="CD1458">
        <v>1</v>
      </c>
      <c r="CE1458">
        <v>0</v>
      </c>
      <c r="CF1458">
        <v>0</v>
      </c>
      <c r="CG1458">
        <v>0</v>
      </c>
      <c r="CH1458">
        <v>0</v>
      </c>
      <c r="CI1458">
        <v>0</v>
      </c>
      <c r="CJ1458">
        <v>0</v>
      </c>
      <c r="CK1458">
        <v>0</v>
      </c>
      <c r="CL1458">
        <v>0</v>
      </c>
      <c r="CM1458">
        <v>0</v>
      </c>
      <c r="CN1458">
        <v>0</v>
      </c>
      <c r="CO1458">
        <v>0</v>
      </c>
      <c r="CP1458">
        <v>0</v>
      </c>
      <c r="CQ1458">
        <v>0</v>
      </c>
    </row>
    <row r="1459" spans="1:95" hidden="1">
      <c r="A1459" t="s">
        <v>10340</v>
      </c>
      <c r="B1459" t="s">
        <v>904</v>
      </c>
      <c r="C1459" t="s">
        <v>826</v>
      </c>
      <c r="D1459" t="s">
        <v>1538</v>
      </c>
      <c r="E1459" t="s">
        <v>146</v>
      </c>
      <c r="F1459" t="s">
        <v>10238</v>
      </c>
      <c r="G1459">
        <v>50</v>
      </c>
      <c r="H1459">
        <v>2</v>
      </c>
      <c r="I1459">
        <f t="shared" si="22"/>
        <v>100</v>
      </c>
      <c r="J1459">
        <v>52</v>
      </c>
      <c r="K1459">
        <v>0</v>
      </c>
      <c r="M1459" t="s">
        <v>10239</v>
      </c>
      <c r="O1459" t="s">
        <v>10341</v>
      </c>
      <c r="P1459" t="s">
        <v>10341</v>
      </c>
      <c r="R1459" t="s">
        <v>682</v>
      </c>
      <c r="S1459" t="s">
        <v>10241</v>
      </c>
      <c r="T1459" t="s">
        <v>10242</v>
      </c>
      <c r="X1459" t="s">
        <v>1007</v>
      </c>
      <c r="AC1459" t="s">
        <v>95</v>
      </c>
      <c r="AD1459" t="s">
        <v>10243</v>
      </c>
      <c r="AE1459">
        <v>0</v>
      </c>
      <c r="AH1459" t="s">
        <v>10244</v>
      </c>
      <c r="AI1459" t="s">
        <v>10244</v>
      </c>
      <c r="AK1459" t="s">
        <v>10244</v>
      </c>
      <c r="AL1459" t="s">
        <v>10245</v>
      </c>
      <c r="AQ1459">
        <v>15</v>
      </c>
      <c r="AR1459" t="s">
        <v>1007</v>
      </c>
      <c r="AS1459">
        <v>0</v>
      </c>
      <c r="AT1459">
        <v>0</v>
      </c>
      <c r="AW1459">
        <v>0</v>
      </c>
      <c r="AZ1459">
        <v>0</v>
      </c>
      <c r="BC1459">
        <v>0</v>
      </c>
      <c r="BD1459" t="s">
        <v>10246</v>
      </c>
      <c r="BO1459">
        <v>0</v>
      </c>
      <c r="BP1459">
        <v>0</v>
      </c>
      <c r="BQ1459">
        <v>1</v>
      </c>
      <c r="BR1459">
        <v>0</v>
      </c>
      <c r="BS1459">
        <v>0</v>
      </c>
      <c r="BT1459">
        <v>0</v>
      </c>
      <c r="BU1459">
        <v>0</v>
      </c>
      <c r="BV1459">
        <v>1</v>
      </c>
      <c r="BW1459">
        <v>0</v>
      </c>
      <c r="BX1459">
        <v>0</v>
      </c>
      <c r="BY1459">
        <v>0</v>
      </c>
      <c r="BZ1459">
        <v>0</v>
      </c>
      <c r="CA1459">
        <v>0</v>
      </c>
      <c r="CB1459">
        <v>0</v>
      </c>
      <c r="CC1459">
        <v>0</v>
      </c>
      <c r="CD1459">
        <v>1</v>
      </c>
      <c r="CE1459">
        <v>0</v>
      </c>
      <c r="CF1459">
        <v>0</v>
      </c>
      <c r="CG1459">
        <v>0</v>
      </c>
      <c r="CH1459">
        <v>0</v>
      </c>
      <c r="CI1459">
        <v>0</v>
      </c>
      <c r="CJ1459">
        <v>0</v>
      </c>
      <c r="CK1459">
        <v>0</v>
      </c>
      <c r="CL1459">
        <v>0</v>
      </c>
      <c r="CM1459">
        <v>0</v>
      </c>
      <c r="CN1459">
        <v>0</v>
      </c>
      <c r="CO1459">
        <v>0</v>
      </c>
      <c r="CP1459">
        <v>0</v>
      </c>
      <c r="CQ1459">
        <v>0</v>
      </c>
    </row>
    <row r="1460" spans="1:95" hidden="1">
      <c r="A1460" t="s">
        <v>10342</v>
      </c>
      <c r="B1460" t="s">
        <v>904</v>
      </c>
      <c r="C1460" t="s">
        <v>826</v>
      </c>
      <c r="D1460" t="s">
        <v>1538</v>
      </c>
      <c r="E1460" t="s">
        <v>146</v>
      </c>
      <c r="F1460" t="s">
        <v>10238</v>
      </c>
      <c r="G1460">
        <v>50</v>
      </c>
      <c r="H1460">
        <v>2</v>
      </c>
      <c r="I1460">
        <f t="shared" si="22"/>
        <v>100</v>
      </c>
      <c r="J1460">
        <v>52</v>
      </c>
      <c r="K1460">
        <v>0</v>
      </c>
      <c r="M1460" t="s">
        <v>10239</v>
      </c>
      <c r="O1460" t="s">
        <v>10343</v>
      </c>
      <c r="P1460" t="s">
        <v>10343</v>
      </c>
      <c r="R1460" t="s">
        <v>682</v>
      </c>
      <c r="S1460" t="s">
        <v>10241</v>
      </c>
      <c r="T1460" t="s">
        <v>10242</v>
      </c>
      <c r="X1460" t="s">
        <v>1007</v>
      </c>
      <c r="AC1460" t="s">
        <v>95</v>
      </c>
      <c r="AD1460" t="s">
        <v>10243</v>
      </c>
      <c r="AE1460">
        <v>0</v>
      </c>
      <c r="AH1460" t="s">
        <v>10244</v>
      </c>
      <c r="AI1460" t="s">
        <v>10244</v>
      </c>
      <c r="AK1460" t="s">
        <v>10244</v>
      </c>
      <c r="AL1460" t="s">
        <v>10245</v>
      </c>
      <c r="AQ1460">
        <v>15</v>
      </c>
      <c r="AR1460" t="s">
        <v>1007</v>
      </c>
      <c r="AS1460">
        <v>0</v>
      </c>
      <c r="AT1460">
        <v>0</v>
      </c>
      <c r="AW1460">
        <v>0</v>
      </c>
      <c r="AZ1460">
        <v>0</v>
      </c>
      <c r="BC1460">
        <v>0</v>
      </c>
      <c r="BD1460" t="s">
        <v>10246</v>
      </c>
      <c r="BO1460">
        <v>0</v>
      </c>
      <c r="BP1460">
        <v>0</v>
      </c>
      <c r="BQ1460">
        <v>1</v>
      </c>
      <c r="BR1460">
        <v>0</v>
      </c>
      <c r="BS1460">
        <v>0</v>
      </c>
      <c r="BT1460">
        <v>0</v>
      </c>
      <c r="BU1460">
        <v>0</v>
      </c>
      <c r="BV1460">
        <v>1</v>
      </c>
      <c r="BW1460">
        <v>0</v>
      </c>
      <c r="BX1460">
        <v>0</v>
      </c>
      <c r="BY1460">
        <v>0</v>
      </c>
      <c r="BZ1460">
        <v>0</v>
      </c>
      <c r="CA1460">
        <v>0</v>
      </c>
      <c r="CB1460">
        <v>0</v>
      </c>
      <c r="CC1460">
        <v>0</v>
      </c>
      <c r="CD1460">
        <v>1</v>
      </c>
      <c r="CE1460">
        <v>0</v>
      </c>
      <c r="CF1460">
        <v>0</v>
      </c>
      <c r="CG1460">
        <v>0</v>
      </c>
      <c r="CH1460">
        <v>0</v>
      </c>
      <c r="CI1460">
        <v>0</v>
      </c>
      <c r="CJ1460">
        <v>0</v>
      </c>
      <c r="CK1460">
        <v>0</v>
      </c>
      <c r="CL1460">
        <v>0</v>
      </c>
      <c r="CM1460">
        <v>0</v>
      </c>
      <c r="CN1460">
        <v>0</v>
      </c>
      <c r="CO1460">
        <v>0</v>
      </c>
      <c r="CP1460">
        <v>0</v>
      </c>
      <c r="CQ1460">
        <v>0</v>
      </c>
    </row>
    <row r="1461" spans="1:95" hidden="1">
      <c r="A1461" t="s">
        <v>10344</v>
      </c>
      <c r="B1461" t="s">
        <v>904</v>
      </c>
      <c r="C1461" t="s">
        <v>826</v>
      </c>
      <c r="D1461" t="s">
        <v>1538</v>
      </c>
      <c r="E1461" t="s">
        <v>146</v>
      </c>
      <c r="F1461" t="s">
        <v>10238</v>
      </c>
      <c r="G1461">
        <v>50</v>
      </c>
      <c r="H1461">
        <v>2</v>
      </c>
      <c r="I1461">
        <f t="shared" si="22"/>
        <v>100</v>
      </c>
      <c r="J1461">
        <v>52</v>
      </c>
      <c r="K1461">
        <v>0</v>
      </c>
      <c r="M1461" t="s">
        <v>10239</v>
      </c>
      <c r="O1461" t="s">
        <v>10345</v>
      </c>
      <c r="P1461" t="s">
        <v>10345</v>
      </c>
      <c r="R1461" t="s">
        <v>682</v>
      </c>
      <c r="S1461" t="s">
        <v>10241</v>
      </c>
      <c r="T1461" t="s">
        <v>10242</v>
      </c>
      <c r="X1461" t="s">
        <v>1007</v>
      </c>
      <c r="AC1461" t="s">
        <v>95</v>
      </c>
      <c r="AD1461" t="s">
        <v>10243</v>
      </c>
      <c r="AE1461">
        <v>0</v>
      </c>
      <c r="AH1461" t="s">
        <v>10244</v>
      </c>
      <c r="AI1461" t="s">
        <v>10244</v>
      </c>
      <c r="AK1461" t="s">
        <v>10244</v>
      </c>
      <c r="AL1461" t="s">
        <v>10245</v>
      </c>
      <c r="AQ1461">
        <v>15</v>
      </c>
      <c r="AR1461" t="s">
        <v>1007</v>
      </c>
      <c r="AS1461">
        <v>0</v>
      </c>
      <c r="AT1461">
        <v>0</v>
      </c>
      <c r="AW1461">
        <v>0</v>
      </c>
      <c r="AZ1461">
        <v>0</v>
      </c>
      <c r="BC1461">
        <v>0</v>
      </c>
      <c r="BD1461" t="s">
        <v>10246</v>
      </c>
      <c r="BO1461">
        <v>0</v>
      </c>
      <c r="BP1461">
        <v>0</v>
      </c>
      <c r="BQ1461">
        <v>1</v>
      </c>
      <c r="BR1461">
        <v>0</v>
      </c>
      <c r="BS1461">
        <v>0</v>
      </c>
      <c r="BT1461">
        <v>0</v>
      </c>
      <c r="BU1461">
        <v>0</v>
      </c>
      <c r="BV1461">
        <v>1</v>
      </c>
      <c r="BW1461">
        <v>0</v>
      </c>
      <c r="BX1461">
        <v>0</v>
      </c>
      <c r="BY1461">
        <v>0</v>
      </c>
      <c r="BZ1461">
        <v>0</v>
      </c>
      <c r="CA1461">
        <v>0</v>
      </c>
      <c r="CB1461">
        <v>0</v>
      </c>
      <c r="CC1461">
        <v>0</v>
      </c>
      <c r="CD1461">
        <v>1</v>
      </c>
      <c r="CE1461">
        <v>0</v>
      </c>
      <c r="CF1461">
        <v>0</v>
      </c>
      <c r="CG1461">
        <v>0</v>
      </c>
      <c r="CH1461">
        <v>0</v>
      </c>
      <c r="CI1461">
        <v>0</v>
      </c>
      <c r="CJ1461">
        <v>0</v>
      </c>
      <c r="CK1461">
        <v>0</v>
      </c>
      <c r="CL1461">
        <v>0</v>
      </c>
      <c r="CM1461">
        <v>0</v>
      </c>
      <c r="CN1461">
        <v>0</v>
      </c>
      <c r="CO1461">
        <v>0</v>
      </c>
      <c r="CP1461">
        <v>0</v>
      </c>
      <c r="CQ1461">
        <v>0</v>
      </c>
    </row>
    <row r="1462" spans="1:95" hidden="1">
      <c r="A1462" t="s">
        <v>10346</v>
      </c>
      <c r="B1462" t="s">
        <v>904</v>
      </c>
      <c r="C1462" t="s">
        <v>826</v>
      </c>
      <c r="D1462" t="s">
        <v>1538</v>
      </c>
      <c r="E1462" t="s">
        <v>146</v>
      </c>
      <c r="F1462" t="s">
        <v>10238</v>
      </c>
      <c r="G1462">
        <v>50</v>
      </c>
      <c r="H1462">
        <v>2</v>
      </c>
      <c r="I1462">
        <f t="shared" si="22"/>
        <v>100</v>
      </c>
      <c r="J1462">
        <v>52</v>
      </c>
      <c r="K1462">
        <v>0</v>
      </c>
      <c r="M1462" t="s">
        <v>10239</v>
      </c>
      <c r="O1462" t="s">
        <v>10347</v>
      </c>
      <c r="P1462" t="s">
        <v>10347</v>
      </c>
      <c r="R1462" t="s">
        <v>682</v>
      </c>
      <c r="S1462" t="s">
        <v>10241</v>
      </c>
      <c r="T1462" t="s">
        <v>10242</v>
      </c>
      <c r="X1462" t="s">
        <v>1007</v>
      </c>
      <c r="AC1462" t="s">
        <v>95</v>
      </c>
      <c r="AD1462" t="s">
        <v>10243</v>
      </c>
      <c r="AE1462">
        <v>0</v>
      </c>
      <c r="AH1462" t="s">
        <v>10244</v>
      </c>
      <c r="AI1462" t="s">
        <v>10244</v>
      </c>
      <c r="AK1462" t="s">
        <v>10244</v>
      </c>
      <c r="AL1462" t="s">
        <v>10245</v>
      </c>
      <c r="AQ1462">
        <v>15</v>
      </c>
      <c r="AR1462" t="s">
        <v>1007</v>
      </c>
      <c r="AS1462">
        <v>0</v>
      </c>
      <c r="AT1462">
        <v>0</v>
      </c>
      <c r="AW1462">
        <v>0</v>
      </c>
      <c r="AZ1462">
        <v>0</v>
      </c>
      <c r="BC1462">
        <v>0</v>
      </c>
      <c r="BD1462" t="s">
        <v>10246</v>
      </c>
      <c r="BO1462">
        <v>0</v>
      </c>
      <c r="BP1462">
        <v>0</v>
      </c>
      <c r="BQ1462">
        <v>1</v>
      </c>
      <c r="BR1462">
        <v>0</v>
      </c>
      <c r="BS1462">
        <v>0</v>
      </c>
      <c r="BT1462">
        <v>0</v>
      </c>
      <c r="BU1462">
        <v>0</v>
      </c>
      <c r="BV1462">
        <v>1</v>
      </c>
      <c r="BW1462">
        <v>0</v>
      </c>
      <c r="BX1462">
        <v>0</v>
      </c>
      <c r="BY1462">
        <v>0</v>
      </c>
      <c r="BZ1462">
        <v>0</v>
      </c>
      <c r="CA1462">
        <v>0</v>
      </c>
      <c r="CB1462">
        <v>0</v>
      </c>
      <c r="CC1462">
        <v>0</v>
      </c>
      <c r="CD1462">
        <v>1</v>
      </c>
      <c r="CE1462">
        <v>0</v>
      </c>
      <c r="CF1462">
        <v>0</v>
      </c>
      <c r="CG1462">
        <v>0</v>
      </c>
      <c r="CH1462">
        <v>0</v>
      </c>
      <c r="CI1462">
        <v>0</v>
      </c>
      <c r="CJ1462">
        <v>0</v>
      </c>
      <c r="CK1462">
        <v>0</v>
      </c>
      <c r="CL1462">
        <v>0</v>
      </c>
      <c r="CM1462">
        <v>0</v>
      </c>
      <c r="CN1462">
        <v>0</v>
      </c>
      <c r="CO1462">
        <v>0</v>
      </c>
      <c r="CP1462">
        <v>0</v>
      </c>
      <c r="CQ1462">
        <v>0</v>
      </c>
    </row>
    <row r="1463" spans="1:95" hidden="1">
      <c r="A1463" t="s">
        <v>10348</v>
      </c>
      <c r="B1463" t="s">
        <v>904</v>
      </c>
      <c r="C1463" t="s">
        <v>826</v>
      </c>
      <c r="D1463" t="s">
        <v>1538</v>
      </c>
      <c r="E1463" t="s">
        <v>146</v>
      </c>
      <c r="F1463" t="s">
        <v>10238</v>
      </c>
      <c r="G1463">
        <v>50</v>
      </c>
      <c r="H1463">
        <v>2</v>
      </c>
      <c r="I1463">
        <f t="shared" si="22"/>
        <v>100</v>
      </c>
      <c r="J1463">
        <v>52</v>
      </c>
      <c r="K1463">
        <v>0</v>
      </c>
      <c r="M1463" t="s">
        <v>10239</v>
      </c>
      <c r="O1463" t="s">
        <v>10349</v>
      </c>
      <c r="P1463" t="s">
        <v>10349</v>
      </c>
      <c r="R1463" t="s">
        <v>682</v>
      </c>
      <c r="S1463" t="s">
        <v>10241</v>
      </c>
      <c r="T1463" t="s">
        <v>10242</v>
      </c>
      <c r="X1463" t="s">
        <v>1007</v>
      </c>
      <c r="AC1463" t="s">
        <v>95</v>
      </c>
      <c r="AD1463" t="s">
        <v>10243</v>
      </c>
      <c r="AE1463">
        <v>0</v>
      </c>
      <c r="AH1463" t="s">
        <v>10244</v>
      </c>
      <c r="AI1463" t="s">
        <v>10244</v>
      </c>
      <c r="AK1463" t="s">
        <v>10244</v>
      </c>
      <c r="AL1463" t="s">
        <v>10245</v>
      </c>
      <c r="AQ1463">
        <v>15</v>
      </c>
      <c r="AR1463" t="s">
        <v>1007</v>
      </c>
      <c r="AS1463">
        <v>0</v>
      </c>
      <c r="AT1463">
        <v>0</v>
      </c>
      <c r="AW1463">
        <v>0</v>
      </c>
      <c r="AZ1463">
        <v>0</v>
      </c>
      <c r="BC1463">
        <v>0</v>
      </c>
      <c r="BD1463" t="s">
        <v>10246</v>
      </c>
      <c r="BO1463">
        <v>0</v>
      </c>
      <c r="BP1463">
        <v>0</v>
      </c>
      <c r="BQ1463">
        <v>1</v>
      </c>
      <c r="BR1463">
        <v>0</v>
      </c>
      <c r="BS1463">
        <v>0</v>
      </c>
      <c r="BT1463">
        <v>0</v>
      </c>
      <c r="BU1463">
        <v>0</v>
      </c>
      <c r="BV1463">
        <v>1</v>
      </c>
      <c r="BW1463">
        <v>0</v>
      </c>
      <c r="BX1463">
        <v>0</v>
      </c>
      <c r="BY1463">
        <v>0</v>
      </c>
      <c r="BZ1463">
        <v>0</v>
      </c>
      <c r="CA1463">
        <v>0</v>
      </c>
      <c r="CB1463">
        <v>0</v>
      </c>
      <c r="CC1463">
        <v>0</v>
      </c>
      <c r="CD1463">
        <v>1</v>
      </c>
      <c r="CE1463">
        <v>0</v>
      </c>
      <c r="CF1463">
        <v>0</v>
      </c>
      <c r="CG1463">
        <v>0</v>
      </c>
      <c r="CH1463">
        <v>0</v>
      </c>
      <c r="CI1463">
        <v>0</v>
      </c>
      <c r="CJ1463">
        <v>0</v>
      </c>
      <c r="CK1463">
        <v>0</v>
      </c>
      <c r="CL1463">
        <v>0</v>
      </c>
      <c r="CM1463">
        <v>0</v>
      </c>
      <c r="CN1463">
        <v>0</v>
      </c>
      <c r="CO1463">
        <v>0</v>
      </c>
      <c r="CP1463">
        <v>0</v>
      </c>
      <c r="CQ1463">
        <v>0</v>
      </c>
    </row>
    <row r="1464" spans="1:95" hidden="1">
      <c r="A1464" t="s">
        <v>10350</v>
      </c>
      <c r="B1464" t="s">
        <v>904</v>
      </c>
      <c r="C1464" t="s">
        <v>826</v>
      </c>
      <c r="D1464" t="s">
        <v>1538</v>
      </c>
      <c r="E1464" t="s">
        <v>146</v>
      </c>
      <c r="F1464" t="s">
        <v>10238</v>
      </c>
      <c r="G1464">
        <v>50</v>
      </c>
      <c r="H1464">
        <v>2</v>
      </c>
      <c r="I1464">
        <f t="shared" si="22"/>
        <v>100</v>
      </c>
      <c r="J1464">
        <v>53</v>
      </c>
      <c r="K1464">
        <v>0</v>
      </c>
      <c r="M1464" t="s">
        <v>10239</v>
      </c>
      <c r="O1464" t="s">
        <v>10351</v>
      </c>
      <c r="P1464" t="s">
        <v>10351</v>
      </c>
      <c r="R1464" t="s">
        <v>682</v>
      </c>
      <c r="S1464" t="s">
        <v>10241</v>
      </c>
      <c r="T1464" t="s">
        <v>10242</v>
      </c>
      <c r="X1464" t="s">
        <v>1007</v>
      </c>
      <c r="AC1464" t="s">
        <v>95</v>
      </c>
      <c r="AD1464" t="s">
        <v>10243</v>
      </c>
      <c r="AE1464">
        <v>0</v>
      </c>
      <c r="AH1464" t="s">
        <v>10244</v>
      </c>
      <c r="AI1464" t="s">
        <v>10244</v>
      </c>
      <c r="AK1464" t="s">
        <v>10244</v>
      </c>
      <c r="AL1464" t="s">
        <v>10245</v>
      </c>
      <c r="AQ1464">
        <v>15</v>
      </c>
      <c r="AR1464" t="s">
        <v>1007</v>
      </c>
      <c r="AS1464">
        <v>0</v>
      </c>
      <c r="AT1464">
        <v>0</v>
      </c>
      <c r="AW1464">
        <v>0</v>
      </c>
      <c r="AZ1464">
        <v>0</v>
      </c>
      <c r="BC1464">
        <v>0</v>
      </c>
      <c r="BD1464" t="s">
        <v>10246</v>
      </c>
      <c r="BO1464">
        <v>0</v>
      </c>
      <c r="BP1464">
        <v>0</v>
      </c>
      <c r="BQ1464">
        <v>1</v>
      </c>
      <c r="BR1464">
        <v>0</v>
      </c>
      <c r="BS1464">
        <v>0</v>
      </c>
      <c r="BT1464">
        <v>0</v>
      </c>
      <c r="BU1464">
        <v>0</v>
      </c>
      <c r="BV1464">
        <v>1</v>
      </c>
      <c r="BW1464">
        <v>0</v>
      </c>
      <c r="BX1464">
        <v>0</v>
      </c>
      <c r="BY1464">
        <v>0</v>
      </c>
      <c r="BZ1464">
        <v>0</v>
      </c>
      <c r="CA1464">
        <v>0</v>
      </c>
      <c r="CB1464">
        <v>0</v>
      </c>
      <c r="CC1464">
        <v>0</v>
      </c>
      <c r="CD1464">
        <v>1</v>
      </c>
      <c r="CE1464">
        <v>0</v>
      </c>
      <c r="CF1464">
        <v>0</v>
      </c>
      <c r="CG1464">
        <v>0</v>
      </c>
      <c r="CH1464">
        <v>0</v>
      </c>
      <c r="CI1464">
        <v>0</v>
      </c>
      <c r="CJ1464">
        <v>0</v>
      </c>
      <c r="CK1464">
        <v>0</v>
      </c>
      <c r="CL1464">
        <v>0</v>
      </c>
      <c r="CM1464">
        <v>0</v>
      </c>
      <c r="CN1464">
        <v>0</v>
      </c>
      <c r="CO1464">
        <v>0</v>
      </c>
      <c r="CP1464">
        <v>0</v>
      </c>
      <c r="CQ1464">
        <v>0</v>
      </c>
    </row>
    <row r="1465" spans="1:95" hidden="1">
      <c r="A1465" t="s">
        <v>10352</v>
      </c>
      <c r="B1465" t="s">
        <v>904</v>
      </c>
      <c r="C1465" t="s">
        <v>1022</v>
      </c>
      <c r="D1465" t="s">
        <v>1800</v>
      </c>
      <c r="E1465" t="s">
        <v>146</v>
      </c>
      <c r="F1465" t="s">
        <v>10353</v>
      </c>
      <c r="G1465">
        <v>100</v>
      </c>
      <c r="H1465">
        <v>5</v>
      </c>
      <c r="I1465">
        <f t="shared" si="22"/>
        <v>500</v>
      </c>
      <c r="J1465">
        <v>34</v>
      </c>
      <c r="K1465">
        <v>0</v>
      </c>
      <c r="M1465" t="s">
        <v>10354</v>
      </c>
      <c r="N1465" t="s">
        <v>10355</v>
      </c>
      <c r="O1465" t="s">
        <v>10356</v>
      </c>
      <c r="P1465" t="s">
        <v>214</v>
      </c>
      <c r="Q1465">
        <v>92705</v>
      </c>
      <c r="R1465" t="s">
        <v>107</v>
      </c>
      <c r="S1465" t="s">
        <v>10357</v>
      </c>
      <c r="V1465" t="s">
        <v>10358</v>
      </c>
      <c r="X1465" t="s">
        <v>218</v>
      </c>
      <c r="Y1465" t="s">
        <v>322</v>
      </c>
      <c r="Z1465" t="s">
        <v>92</v>
      </c>
      <c r="AC1465" t="s">
        <v>112</v>
      </c>
      <c r="AD1465" t="s">
        <v>10359</v>
      </c>
      <c r="AE1465">
        <v>0</v>
      </c>
      <c r="AH1465" t="s">
        <v>5469</v>
      </c>
      <c r="AI1465" t="s">
        <v>2042</v>
      </c>
      <c r="AJ1465" t="s">
        <v>2042</v>
      </c>
      <c r="AL1465" t="s">
        <v>322</v>
      </c>
      <c r="AQ1465">
        <v>0</v>
      </c>
      <c r="AS1465">
        <v>0</v>
      </c>
      <c r="AT1465">
        <v>0</v>
      </c>
      <c r="AW1465">
        <v>0</v>
      </c>
      <c r="AZ1465">
        <v>0</v>
      </c>
      <c r="BC1465">
        <v>0</v>
      </c>
      <c r="BO1465">
        <v>0</v>
      </c>
      <c r="BP1465">
        <v>0</v>
      </c>
      <c r="BQ1465">
        <v>0</v>
      </c>
      <c r="BR1465">
        <v>0</v>
      </c>
      <c r="BS1465">
        <v>1</v>
      </c>
      <c r="BT1465">
        <v>0</v>
      </c>
      <c r="BU1465">
        <v>1</v>
      </c>
      <c r="BV1465">
        <v>0</v>
      </c>
      <c r="BW1465">
        <v>1</v>
      </c>
      <c r="BX1465">
        <v>0</v>
      </c>
      <c r="BY1465">
        <v>1</v>
      </c>
      <c r="BZ1465">
        <v>1</v>
      </c>
      <c r="CA1465">
        <v>0</v>
      </c>
      <c r="CB1465">
        <v>0</v>
      </c>
      <c r="CC1465">
        <v>0</v>
      </c>
      <c r="CD1465">
        <v>0</v>
      </c>
      <c r="CE1465">
        <v>0</v>
      </c>
      <c r="CF1465">
        <v>0</v>
      </c>
      <c r="CG1465">
        <v>0</v>
      </c>
      <c r="CH1465">
        <v>0</v>
      </c>
      <c r="CI1465">
        <v>0</v>
      </c>
      <c r="CJ1465">
        <v>0</v>
      </c>
      <c r="CK1465">
        <v>0</v>
      </c>
      <c r="CL1465">
        <v>0</v>
      </c>
      <c r="CM1465">
        <v>0</v>
      </c>
      <c r="CN1465">
        <v>0</v>
      </c>
      <c r="CO1465">
        <v>0</v>
      </c>
      <c r="CP1465">
        <v>0</v>
      </c>
      <c r="CQ1465">
        <v>0</v>
      </c>
    </row>
    <row r="1466" spans="1:95" hidden="1">
      <c r="A1466" t="s">
        <v>10360</v>
      </c>
      <c r="B1466" t="s">
        <v>904</v>
      </c>
      <c r="C1466" t="s">
        <v>1022</v>
      </c>
      <c r="D1466" t="s">
        <v>1800</v>
      </c>
      <c r="E1466" t="s">
        <v>146</v>
      </c>
      <c r="F1466" t="s">
        <v>10361</v>
      </c>
      <c r="G1466">
        <v>100</v>
      </c>
      <c r="H1466">
        <v>2</v>
      </c>
      <c r="I1466">
        <f t="shared" si="22"/>
        <v>200</v>
      </c>
      <c r="J1466">
        <v>43.191445000000002</v>
      </c>
      <c r="K1466">
        <v>-77.66</v>
      </c>
      <c r="M1466" t="s">
        <v>10362</v>
      </c>
      <c r="N1466" t="s">
        <v>10363</v>
      </c>
      <c r="O1466" t="s">
        <v>10364</v>
      </c>
      <c r="P1466" t="s">
        <v>817</v>
      </c>
      <c r="Q1466">
        <v>14615</v>
      </c>
      <c r="R1466" t="s">
        <v>107</v>
      </c>
      <c r="S1466" t="s">
        <v>10365</v>
      </c>
      <c r="T1466" t="s">
        <v>2337</v>
      </c>
      <c r="X1466" t="s">
        <v>819</v>
      </c>
      <c r="AC1466" t="s">
        <v>124</v>
      </c>
      <c r="AD1466" t="s">
        <v>10366</v>
      </c>
      <c r="AE1466">
        <v>0</v>
      </c>
      <c r="AH1466" t="s">
        <v>5469</v>
      </c>
      <c r="AQ1466">
        <v>0</v>
      </c>
      <c r="AS1466">
        <v>0</v>
      </c>
      <c r="AT1466">
        <v>0</v>
      </c>
      <c r="AW1466">
        <v>0</v>
      </c>
      <c r="AZ1466">
        <v>0</v>
      </c>
      <c r="BC1466">
        <v>0</v>
      </c>
      <c r="BO1466">
        <v>1</v>
      </c>
      <c r="BP1466">
        <v>0</v>
      </c>
      <c r="BQ1466">
        <v>0</v>
      </c>
      <c r="BR1466">
        <v>0</v>
      </c>
      <c r="BS1466">
        <v>1</v>
      </c>
      <c r="BT1466">
        <v>0</v>
      </c>
      <c r="BU1466">
        <v>0</v>
      </c>
      <c r="BV1466">
        <v>0</v>
      </c>
      <c r="BW1466">
        <v>0</v>
      </c>
      <c r="BX1466">
        <v>0</v>
      </c>
      <c r="BY1466">
        <v>0</v>
      </c>
      <c r="BZ1466">
        <v>0</v>
      </c>
      <c r="CA1466">
        <v>0</v>
      </c>
      <c r="CB1466">
        <v>0</v>
      </c>
      <c r="CC1466">
        <v>0</v>
      </c>
      <c r="CD1466">
        <v>0</v>
      </c>
      <c r="CE1466">
        <v>0</v>
      </c>
      <c r="CF1466">
        <v>0</v>
      </c>
      <c r="CG1466">
        <v>0</v>
      </c>
      <c r="CH1466">
        <v>0</v>
      </c>
      <c r="CI1466">
        <v>0</v>
      </c>
      <c r="CJ1466">
        <v>0</v>
      </c>
      <c r="CK1466">
        <v>0</v>
      </c>
      <c r="CL1466">
        <v>0</v>
      </c>
      <c r="CM1466">
        <v>0</v>
      </c>
      <c r="CN1466">
        <v>0</v>
      </c>
      <c r="CO1466">
        <v>0</v>
      </c>
      <c r="CP1466">
        <v>0</v>
      </c>
      <c r="CQ1466">
        <v>0</v>
      </c>
    </row>
    <row r="1467" spans="1:95" hidden="1">
      <c r="A1467" t="s">
        <v>10367</v>
      </c>
      <c r="B1467" t="s">
        <v>904</v>
      </c>
      <c r="C1467" t="s">
        <v>1313</v>
      </c>
      <c r="D1467" t="s">
        <v>1112</v>
      </c>
      <c r="E1467" t="s">
        <v>146</v>
      </c>
      <c r="F1467" t="s">
        <v>10368</v>
      </c>
      <c r="G1467">
        <v>100</v>
      </c>
      <c r="H1467">
        <v>2</v>
      </c>
      <c r="I1467">
        <f t="shared" si="22"/>
        <v>200</v>
      </c>
      <c r="J1467">
        <v>33.499621300000001</v>
      </c>
      <c r="K1467">
        <v>126.53</v>
      </c>
      <c r="M1467" t="s">
        <v>10369</v>
      </c>
      <c r="O1467" t="s">
        <v>10370</v>
      </c>
      <c r="P1467" t="s">
        <v>10371</v>
      </c>
      <c r="R1467" t="s">
        <v>1364</v>
      </c>
      <c r="S1467" t="s">
        <v>10372</v>
      </c>
      <c r="U1467" t="s">
        <v>10373</v>
      </c>
      <c r="X1467" t="s">
        <v>1007</v>
      </c>
      <c r="AC1467" t="s">
        <v>124</v>
      </c>
      <c r="AD1467" t="s">
        <v>10374</v>
      </c>
      <c r="AE1467">
        <v>0</v>
      </c>
      <c r="AH1467" t="s">
        <v>10375</v>
      </c>
      <c r="AJ1467" t="s">
        <v>10374</v>
      </c>
      <c r="AM1467" t="s">
        <v>10374</v>
      </c>
      <c r="AQ1467">
        <v>0</v>
      </c>
      <c r="AS1467">
        <v>0</v>
      </c>
      <c r="AT1467">
        <v>0</v>
      </c>
      <c r="AU1467" t="s">
        <v>705</v>
      </c>
      <c r="AV1467" t="s">
        <v>10376</v>
      </c>
      <c r="AW1467">
        <v>0</v>
      </c>
      <c r="AZ1467">
        <v>0</v>
      </c>
      <c r="BC1467">
        <v>0</v>
      </c>
      <c r="BO1467">
        <v>0</v>
      </c>
      <c r="BP1467">
        <v>0</v>
      </c>
      <c r="BQ1467">
        <v>0</v>
      </c>
      <c r="BR1467">
        <v>0</v>
      </c>
      <c r="BS1467">
        <v>0</v>
      </c>
      <c r="BT1467">
        <v>0</v>
      </c>
      <c r="BU1467">
        <v>0</v>
      </c>
      <c r="BV1467">
        <v>0</v>
      </c>
      <c r="BW1467">
        <v>0</v>
      </c>
      <c r="BX1467">
        <v>0</v>
      </c>
      <c r="BY1467">
        <v>1</v>
      </c>
      <c r="BZ1467">
        <v>0</v>
      </c>
      <c r="CA1467">
        <v>0</v>
      </c>
      <c r="CB1467">
        <v>0</v>
      </c>
      <c r="CC1467">
        <v>0</v>
      </c>
      <c r="CD1467">
        <v>0</v>
      </c>
      <c r="CE1467">
        <v>0</v>
      </c>
      <c r="CF1467">
        <v>0</v>
      </c>
      <c r="CG1467">
        <v>1</v>
      </c>
      <c r="CH1467">
        <v>1</v>
      </c>
      <c r="CI1467">
        <v>0</v>
      </c>
      <c r="CJ1467">
        <v>0</v>
      </c>
      <c r="CK1467">
        <v>0</v>
      </c>
      <c r="CL1467">
        <v>0</v>
      </c>
      <c r="CM1467">
        <v>0</v>
      </c>
      <c r="CN1467">
        <v>0</v>
      </c>
      <c r="CO1467">
        <v>0</v>
      </c>
      <c r="CP1467">
        <v>0</v>
      </c>
      <c r="CQ1467">
        <v>1</v>
      </c>
    </row>
    <row r="1468" spans="1:95" hidden="1">
      <c r="A1468" t="s">
        <v>10377</v>
      </c>
      <c r="B1468" t="s">
        <v>985</v>
      </c>
      <c r="C1468" t="s">
        <v>2176</v>
      </c>
      <c r="D1468" t="s">
        <v>2176</v>
      </c>
      <c r="E1468" t="s">
        <v>146</v>
      </c>
      <c r="F1468" t="s">
        <v>10378</v>
      </c>
      <c r="G1468">
        <v>289000</v>
      </c>
      <c r="H1468">
        <v>12.6</v>
      </c>
      <c r="I1468">
        <f t="shared" si="22"/>
        <v>3641400</v>
      </c>
      <c r="J1468">
        <v>47.253741400000003</v>
      </c>
      <c r="K1468">
        <v>11.6</v>
      </c>
      <c r="M1468" t="s">
        <v>2954</v>
      </c>
      <c r="O1468" t="s">
        <v>10379</v>
      </c>
      <c r="P1468" t="s">
        <v>10379</v>
      </c>
      <c r="R1468" t="s">
        <v>2907</v>
      </c>
      <c r="S1468" t="s">
        <v>10380</v>
      </c>
      <c r="U1468" t="s">
        <v>2265</v>
      </c>
      <c r="V1468" t="s">
        <v>2597</v>
      </c>
      <c r="X1468" t="s">
        <v>1007</v>
      </c>
      <c r="AA1468" t="s">
        <v>93</v>
      </c>
      <c r="AB1468" t="s">
        <v>10381</v>
      </c>
      <c r="AC1468" t="s">
        <v>95</v>
      </c>
      <c r="AD1468" t="s">
        <v>10382</v>
      </c>
      <c r="AE1468">
        <v>0</v>
      </c>
      <c r="AL1468" t="s">
        <v>10382</v>
      </c>
      <c r="AQ1468">
        <v>0</v>
      </c>
      <c r="AS1468">
        <v>0</v>
      </c>
      <c r="AT1468">
        <v>0</v>
      </c>
      <c r="AW1468">
        <v>0</v>
      </c>
      <c r="AZ1468">
        <v>0</v>
      </c>
      <c r="BC1468">
        <v>0</v>
      </c>
      <c r="BO1468">
        <v>0</v>
      </c>
      <c r="BP1468">
        <v>0</v>
      </c>
      <c r="BQ1468">
        <v>0</v>
      </c>
      <c r="BR1468">
        <v>0</v>
      </c>
      <c r="BS1468">
        <v>0</v>
      </c>
      <c r="BT1468">
        <v>0</v>
      </c>
      <c r="BU1468">
        <v>1</v>
      </c>
      <c r="BV1468">
        <v>1</v>
      </c>
      <c r="BW1468">
        <v>0</v>
      </c>
      <c r="BX1468">
        <v>1</v>
      </c>
      <c r="BY1468">
        <v>0</v>
      </c>
      <c r="BZ1468">
        <v>0</v>
      </c>
      <c r="CA1468">
        <v>0</v>
      </c>
      <c r="CB1468">
        <v>0</v>
      </c>
      <c r="CC1468">
        <v>0</v>
      </c>
      <c r="CD1468">
        <v>0</v>
      </c>
      <c r="CE1468">
        <v>0</v>
      </c>
      <c r="CF1468">
        <v>0</v>
      </c>
      <c r="CG1468">
        <v>0</v>
      </c>
      <c r="CH1468">
        <v>0</v>
      </c>
      <c r="CI1468">
        <v>0</v>
      </c>
      <c r="CJ1468">
        <v>0</v>
      </c>
      <c r="CK1468">
        <v>0</v>
      </c>
      <c r="CL1468">
        <v>0</v>
      </c>
      <c r="CM1468">
        <v>0</v>
      </c>
      <c r="CN1468">
        <v>0</v>
      </c>
      <c r="CO1468">
        <v>0</v>
      </c>
      <c r="CP1468">
        <v>0</v>
      </c>
      <c r="CQ1468">
        <v>0</v>
      </c>
    </row>
    <row r="1469" spans="1:95" hidden="1">
      <c r="A1469" t="s">
        <v>10383</v>
      </c>
      <c r="B1469" t="s">
        <v>999</v>
      </c>
      <c r="C1469" t="s">
        <v>2502</v>
      </c>
      <c r="D1469" t="s">
        <v>2502</v>
      </c>
      <c r="E1469" t="s">
        <v>146</v>
      </c>
      <c r="F1469" t="s">
        <v>10384</v>
      </c>
      <c r="G1469">
        <v>100</v>
      </c>
      <c r="H1469">
        <v>1</v>
      </c>
      <c r="I1469">
        <f t="shared" si="22"/>
        <v>100</v>
      </c>
      <c r="J1469">
        <v>36</v>
      </c>
      <c r="K1469">
        <v>0</v>
      </c>
      <c r="M1469" t="s">
        <v>679</v>
      </c>
      <c r="O1469" t="s">
        <v>7795</v>
      </c>
      <c r="P1469" t="s">
        <v>838</v>
      </c>
      <c r="R1469" t="s">
        <v>107</v>
      </c>
      <c r="S1469" t="s">
        <v>10385</v>
      </c>
      <c r="U1469" t="s">
        <v>2654</v>
      </c>
      <c r="V1469" t="s">
        <v>2053</v>
      </c>
      <c r="X1469" t="s">
        <v>1007</v>
      </c>
      <c r="AC1469" t="s">
        <v>95</v>
      </c>
      <c r="AD1469" t="s">
        <v>10386</v>
      </c>
      <c r="AE1469">
        <v>0</v>
      </c>
      <c r="AF1469" t="s">
        <v>10387</v>
      </c>
      <c r="AH1469" t="s">
        <v>10386</v>
      </c>
      <c r="AJ1469" t="s">
        <v>10386</v>
      </c>
      <c r="AK1469" t="s">
        <v>10386</v>
      </c>
      <c r="AL1469" t="s">
        <v>10386</v>
      </c>
      <c r="AM1469" t="s">
        <v>7801</v>
      </c>
      <c r="AQ1469">
        <v>0</v>
      </c>
      <c r="AS1469">
        <v>625000</v>
      </c>
      <c r="AT1469">
        <v>0</v>
      </c>
      <c r="AU1469" t="s">
        <v>705</v>
      </c>
      <c r="AV1469" t="s">
        <v>10388</v>
      </c>
      <c r="AW1469">
        <v>625000</v>
      </c>
      <c r="AZ1469">
        <v>0</v>
      </c>
      <c r="BC1469">
        <v>0</v>
      </c>
      <c r="BD1469" t="s">
        <v>10389</v>
      </c>
      <c r="BO1469">
        <v>0</v>
      </c>
      <c r="BP1469">
        <v>0</v>
      </c>
      <c r="BQ1469">
        <v>0</v>
      </c>
      <c r="BR1469">
        <v>0</v>
      </c>
      <c r="BS1469">
        <v>0</v>
      </c>
      <c r="BT1469">
        <v>0</v>
      </c>
      <c r="BU1469">
        <v>0</v>
      </c>
      <c r="BV1469">
        <v>0</v>
      </c>
      <c r="BW1469">
        <v>0</v>
      </c>
      <c r="BX1469">
        <v>0</v>
      </c>
      <c r="BY1469">
        <v>0</v>
      </c>
      <c r="BZ1469">
        <v>0</v>
      </c>
      <c r="CA1469">
        <v>0</v>
      </c>
      <c r="CB1469">
        <v>0</v>
      </c>
      <c r="CC1469">
        <v>0</v>
      </c>
      <c r="CD1469">
        <v>0</v>
      </c>
      <c r="CE1469">
        <v>0</v>
      </c>
      <c r="CF1469">
        <v>0</v>
      </c>
      <c r="CG1469">
        <v>1</v>
      </c>
      <c r="CH1469">
        <v>1</v>
      </c>
      <c r="CI1469">
        <v>0</v>
      </c>
      <c r="CJ1469">
        <v>0</v>
      </c>
      <c r="CK1469">
        <v>0</v>
      </c>
      <c r="CL1469">
        <v>0</v>
      </c>
      <c r="CM1469">
        <v>0</v>
      </c>
      <c r="CN1469">
        <v>0</v>
      </c>
      <c r="CO1469">
        <v>0</v>
      </c>
      <c r="CP1469">
        <v>0</v>
      </c>
      <c r="CQ1469">
        <v>0</v>
      </c>
    </row>
    <row r="1470" spans="1:95" hidden="1">
      <c r="A1470" t="s">
        <v>10390</v>
      </c>
      <c r="B1470" t="s">
        <v>904</v>
      </c>
      <c r="C1470" t="s">
        <v>905</v>
      </c>
      <c r="D1470" t="s">
        <v>905</v>
      </c>
      <c r="E1470" t="s">
        <v>146</v>
      </c>
      <c r="F1470" t="s">
        <v>10391</v>
      </c>
      <c r="G1470">
        <v>28</v>
      </c>
      <c r="H1470">
        <v>15.42</v>
      </c>
      <c r="I1470">
        <f t="shared" si="22"/>
        <v>431.76</v>
      </c>
      <c r="J1470">
        <v>17</v>
      </c>
      <c r="K1470">
        <v>0</v>
      </c>
      <c r="M1470" t="s">
        <v>2334</v>
      </c>
      <c r="O1470" t="s">
        <v>10392</v>
      </c>
      <c r="P1470" t="s">
        <v>10393</v>
      </c>
      <c r="R1470" t="s">
        <v>10394</v>
      </c>
      <c r="S1470" t="s">
        <v>10395</v>
      </c>
      <c r="U1470" t="s">
        <v>619</v>
      </c>
      <c r="X1470" t="s">
        <v>1007</v>
      </c>
      <c r="AC1470" t="s">
        <v>95</v>
      </c>
      <c r="AD1470" t="s">
        <v>10396</v>
      </c>
      <c r="AE1470">
        <v>0</v>
      </c>
      <c r="AQ1470">
        <v>0</v>
      </c>
      <c r="AS1470">
        <v>0</v>
      </c>
      <c r="AT1470">
        <v>0</v>
      </c>
      <c r="AW1470">
        <v>0</v>
      </c>
      <c r="AZ1470">
        <v>0</v>
      </c>
      <c r="BC1470">
        <v>0</v>
      </c>
      <c r="BO1470">
        <v>0</v>
      </c>
      <c r="BP1470">
        <v>0</v>
      </c>
      <c r="BQ1470">
        <v>0</v>
      </c>
      <c r="BR1470">
        <v>0</v>
      </c>
      <c r="BS1470">
        <v>0</v>
      </c>
      <c r="BT1470">
        <v>0</v>
      </c>
      <c r="BU1470">
        <v>0</v>
      </c>
      <c r="BV1470">
        <v>0</v>
      </c>
      <c r="BW1470">
        <v>0</v>
      </c>
      <c r="BX1470">
        <v>0</v>
      </c>
      <c r="BY1470">
        <v>0</v>
      </c>
      <c r="BZ1470">
        <v>0</v>
      </c>
      <c r="CA1470">
        <v>0</v>
      </c>
      <c r="CB1470">
        <v>0</v>
      </c>
      <c r="CC1470">
        <v>0</v>
      </c>
      <c r="CD1470">
        <v>1</v>
      </c>
      <c r="CE1470">
        <v>0</v>
      </c>
      <c r="CF1470">
        <v>0</v>
      </c>
      <c r="CG1470">
        <v>1</v>
      </c>
      <c r="CH1470">
        <v>1</v>
      </c>
      <c r="CI1470">
        <v>0</v>
      </c>
      <c r="CJ1470">
        <v>0</v>
      </c>
      <c r="CK1470">
        <v>0</v>
      </c>
      <c r="CL1470">
        <v>0</v>
      </c>
      <c r="CM1470">
        <v>0</v>
      </c>
      <c r="CN1470">
        <v>0</v>
      </c>
      <c r="CO1470">
        <v>0</v>
      </c>
      <c r="CP1470">
        <v>0</v>
      </c>
      <c r="CQ1470">
        <v>0</v>
      </c>
    </row>
    <row r="1471" spans="1:95" hidden="1">
      <c r="A1471" t="s">
        <v>10397</v>
      </c>
      <c r="B1471" t="s">
        <v>904</v>
      </c>
      <c r="C1471" t="s">
        <v>1313</v>
      </c>
      <c r="D1471" t="s">
        <v>1112</v>
      </c>
      <c r="E1471" t="s">
        <v>146</v>
      </c>
      <c r="F1471" t="s">
        <v>10398</v>
      </c>
      <c r="G1471">
        <v>50</v>
      </c>
      <c r="H1471">
        <v>2</v>
      </c>
      <c r="I1471">
        <f t="shared" si="22"/>
        <v>100</v>
      </c>
      <c r="J1471">
        <v>36.4465346</v>
      </c>
      <c r="K1471">
        <v>127.12</v>
      </c>
      <c r="M1471" t="s">
        <v>225</v>
      </c>
      <c r="O1471" t="s">
        <v>10399</v>
      </c>
      <c r="P1471" t="s">
        <v>10400</v>
      </c>
      <c r="R1471" t="s">
        <v>1364</v>
      </c>
      <c r="S1471" t="s">
        <v>3868</v>
      </c>
      <c r="T1471" t="s">
        <v>10401</v>
      </c>
      <c r="X1471" t="s">
        <v>1007</v>
      </c>
      <c r="AC1471" t="s">
        <v>124</v>
      </c>
      <c r="AD1471" t="s">
        <v>10402</v>
      </c>
      <c r="AE1471">
        <v>0</v>
      </c>
      <c r="AH1471" t="s">
        <v>3872</v>
      </c>
      <c r="AQ1471">
        <v>0</v>
      </c>
      <c r="AS1471">
        <v>0</v>
      </c>
      <c r="AT1471">
        <v>0</v>
      </c>
      <c r="AW1471">
        <v>0</v>
      </c>
      <c r="AZ1471">
        <v>0</v>
      </c>
      <c r="BC1471">
        <v>0</v>
      </c>
      <c r="BO1471">
        <v>0</v>
      </c>
      <c r="BP1471">
        <v>0</v>
      </c>
      <c r="BQ1471">
        <v>0</v>
      </c>
      <c r="BR1471">
        <v>0</v>
      </c>
      <c r="BS1471">
        <v>0</v>
      </c>
      <c r="BT1471">
        <v>0</v>
      </c>
      <c r="BU1471">
        <v>1</v>
      </c>
      <c r="BV1471">
        <v>0</v>
      </c>
      <c r="BW1471">
        <v>0</v>
      </c>
      <c r="BX1471">
        <v>0</v>
      </c>
      <c r="BY1471">
        <v>0</v>
      </c>
      <c r="BZ1471">
        <v>0</v>
      </c>
      <c r="CA1471">
        <v>0</v>
      </c>
      <c r="CB1471">
        <v>0</v>
      </c>
      <c r="CC1471">
        <v>0</v>
      </c>
      <c r="CD1471">
        <v>0</v>
      </c>
      <c r="CE1471">
        <v>0</v>
      </c>
      <c r="CF1471">
        <v>0</v>
      </c>
      <c r="CG1471">
        <v>0</v>
      </c>
      <c r="CH1471">
        <v>0</v>
      </c>
      <c r="CI1471">
        <v>0</v>
      </c>
      <c r="CJ1471">
        <v>0</v>
      </c>
      <c r="CK1471">
        <v>0</v>
      </c>
      <c r="CL1471">
        <v>0</v>
      </c>
      <c r="CM1471">
        <v>0</v>
      </c>
      <c r="CN1471">
        <v>0</v>
      </c>
      <c r="CO1471">
        <v>0</v>
      </c>
      <c r="CP1471">
        <v>0</v>
      </c>
      <c r="CQ1471">
        <v>0</v>
      </c>
    </row>
    <row r="1472" spans="1:95" hidden="1">
      <c r="A1472" t="s">
        <v>10403</v>
      </c>
      <c r="B1472" t="s">
        <v>985</v>
      </c>
      <c r="C1472" t="s">
        <v>2176</v>
      </c>
      <c r="D1472" t="s">
        <v>2176</v>
      </c>
      <c r="E1472" t="s">
        <v>146</v>
      </c>
      <c r="F1472" t="s">
        <v>10404</v>
      </c>
      <c r="G1472">
        <v>215000</v>
      </c>
      <c r="H1472">
        <v>0</v>
      </c>
      <c r="I1472">
        <f t="shared" si="22"/>
        <v>0</v>
      </c>
      <c r="J1472">
        <v>37.542995500000004</v>
      </c>
      <c r="K1472">
        <v>-6.06</v>
      </c>
      <c r="M1472" t="s">
        <v>2143</v>
      </c>
      <c r="O1472" t="s">
        <v>10405</v>
      </c>
      <c r="P1472" t="s">
        <v>2297</v>
      </c>
      <c r="R1472" t="s">
        <v>607</v>
      </c>
      <c r="S1472" t="s">
        <v>10406</v>
      </c>
      <c r="U1472" t="s">
        <v>2270</v>
      </c>
      <c r="X1472" t="s">
        <v>1007</v>
      </c>
      <c r="Y1472" t="s">
        <v>611</v>
      </c>
      <c r="Z1472" t="s">
        <v>92</v>
      </c>
      <c r="AC1472" t="s">
        <v>112</v>
      </c>
      <c r="AD1472" t="s">
        <v>611</v>
      </c>
      <c r="AE1472">
        <v>0</v>
      </c>
      <c r="AQ1472">
        <v>0</v>
      </c>
      <c r="AR1472" t="s">
        <v>1007</v>
      </c>
      <c r="AS1472">
        <v>0</v>
      </c>
      <c r="AT1472">
        <v>0</v>
      </c>
      <c r="AW1472">
        <v>0</v>
      </c>
      <c r="AZ1472">
        <v>0</v>
      </c>
      <c r="BC1472">
        <v>0</v>
      </c>
      <c r="BO1472">
        <v>0</v>
      </c>
      <c r="BP1472">
        <v>0</v>
      </c>
      <c r="BQ1472">
        <v>0</v>
      </c>
      <c r="BR1472">
        <v>0</v>
      </c>
      <c r="BS1472">
        <v>0</v>
      </c>
      <c r="BT1472">
        <v>0</v>
      </c>
      <c r="BU1472">
        <v>1</v>
      </c>
      <c r="BV1472">
        <v>1</v>
      </c>
      <c r="BW1472">
        <v>0</v>
      </c>
      <c r="BX1472">
        <v>0</v>
      </c>
      <c r="BY1472">
        <v>0</v>
      </c>
      <c r="BZ1472">
        <v>0</v>
      </c>
      <c r="CA1472">
        <v>0</v>
      </c>
      <c r="CB1472">
        <v>0</v>
      </c>
      <c r="CC1472">
        <v>0</v>
      </c>
      <c r="CD1472">
        <v>0</v>
      </c>
      <c r="CE1472">
        <v>0</v>
      </c>
      <c r="CF1472">
        <v>0</v>
      </c>
      <c r="CG1472">
        <v>0</v>
      </c>
      <c r="CH1472">
        <v>0</v>
      </c>
      <c r="CI1472">
        <v>0</v>
      </c>
      <c r="CJ1472">
        <v>0</v>
      </c>
      <c r="CK1472">
        <v>0</v>
      </c>
      <c r="CL1472">
        <v>0</v>
      </c>
      <c r="CM1472">
        <v>0</v>
      </c>
      <c r="CN1472">
        <v>0</v>
      </c>
      <c r="CO1472">
        <v>0</v>
      </c>
      <c r="CP1472">
        <v>0</v>
      </c>
      <c r="CQ1472">
        <v>0</v>
      </c>
    </row>
    <row r="1473" spans="1:95" hidden="1">
      <c r="A1473" t="s">
        <v>10407</v>
      </c>
      <c r="B1473" t="s">
        <v>985</v>
      </c>
      <c r="C1473" t="s">
        <v>2176</v>
      </c>
      <c r="D1473" t="s">
        <v>2176</v>
      </c>
      <c r="E1473" t="s">
        <v>146</v>
      </c>
      <c r="F1473" t="s">
        <v>10408</v>
      </c>
      <c r="G1473">
        <v>88500</v>
      </c>
      <c r="H1473">
        <v>0</v>
      </c>
      <c r="I1473">
        <f t="shared" si="22"/>
        <v>0</v>
      </c>
      <c r="J1473">
        <v>42.720145799999997</v>
      </c>
      <c r="K1473">
        <v>-0.46</v>
      </c>
      <c r="M1473" t="s">
        <v>672</v>
      </c>
      <c r="N1473" t="s">
        <v>10409</v>
      </c>
      <c r="O1473" t="s">
        <v>10410</v>
      </c>
      <c r="P1473" t="s">
        <v>2179</v>
      </c>
      <c r="R1473" t="s">
        <v>607</v>
      </c>
      <c r="S1473" t="s">
        <v>10411</v>
      </c>
      <c r="U1473" t="s">
        <v>2751</v>
      </c>
      <c r="X1473" t="s">
        <v>1007</v>
      </c>
      <c r="AA1473" t="s">
        <v>93</v>
      </c>
      <c r="AC1473" t="s">
        <v>95</v>
      </c>
      <c r="AD1473" t="s">
        <v>10386</v>
      </c>
      <c r="AE1473">
        <v>0</v>
      </c>
      <c r="AQ1473">
        <v>0</v>
      </c>
      <c r="AR1473" t="s">
        <v>1007</v>
      </c>
      <c r="AS1473">
        <v>0</v>
      </c>
      <c r="AT1473">
        <v>0</v>
      </c>
      <c r="AW1473">
        <v>0</v>
      </c>
      <c r="AZ1473">
        <v>0</v>
      </c>
      <c r="BC1473">
        <v>0</v>
      </c>
      <c r="BO1473">
        <v>0</v>
      </c>
      <c r="BP1473">
        <v>0</v>
      </c>
      <c r="BQ1473">
        <v>0</v>
      </c>
      <c r="BR1473">
        <v>0</v>
      </c>
      <c r="BS1473">
        <v>0</v>
      </c>
      <c r="BT1473">
        <v>0</v>
      </c>
      <c r="BU1473">
        <v>1</v>
      </c>
      <c r="BV1473">
        <v>1</v>
      </c>
      <c r="BW1473">
        <v>0</v>
      </c>
      <c r="BX1473">
        <v>0</v>
      </c>
      <c r="BY1473">
        <v>0</v>
      </c>
      <c r="BZ1473">
        <v>0</v>
      </c>
      <c r="CA1473">
        <v>0</v>
      </c>
      <c r="CB1473">
        <v>0</v>
      </c>
      <c r="CC1473">
        <v>0</v>
      </c>
      <c r="CD1473">
        <v>0</v>
      </c>
      <c r="CE1473">
        <v>0</v>
      </c>
      <c r="CF1473">
        <v>0</v>
      </c>
      <c r="CG1473">
        <v>0</v>
      </c>
      <c r="CH1473">
        <v>0</v>
      </c>
      <c r="CI1473">
        <v>0</v>
      </c>
      <c r="CJ1473">
        <v>0</v>
      </c>
      <c r="CK1473">
        <v>0</v>
      </c>
      <c r="CL1473">
        <v>0</v>
      </c>
      <c r="CM1473">
        <v>0</v>
      </c>
      <c r="CN1473">
        <v>0</v>
      </c>
      <c r="CO1473">
        <v>0</v>
      </c>
      <c r="CP1473">
        <v>0</v>
      </c>
      <c r="CQ1473">
        <v>0</v>
      </c>
    </row>
    <row r="1474" spans="1:95" hidden="1">
      <c r="A1474" t="s">
        <v>10412</v>
      </c>
      <c r="B1474" t="s">
        <v>985</v>
      </c>
      <c r="C1474" t="s">
        <v>2176</v>
      </c>
      <c r="D1474" t="s">
        <v>2176</v>
      </c>
      <c r="E1474" t="s">
        <v>146</v>
      </c>
      <c r="F1474" t="s">
        <v>10413</v>
      </c>
      <c r="G1474">
        <v>219100</v>
      </c>
      <c r="H1474">
        <v>0</v>
      </c>
      <c r="I1474">
        <f t="shared" si="22"/>
        <v>0</v>
      </c>
      <c r="J1474">
        <v>42.580863999999998</v>
      </c>
      <c r="K1474">
        <v>0.69</v>
      </c>
      <c r="M1474" t="s">
        <v>225</v>
      </c>
      <c r="O1474" t="s">
        <v>10410</v>
      </c>
      <c r="P1474" t="s">
        <v>2179</v>
      </c>
      <c r="R1474" t="s">
        <v>607</v>
      </c>
      <c r="S1474" t="s">
        <v>10414</v>
      </c>
      <c r="U1474" t="s">
        <v>2578</v>
      </c>
      <c r="V1474" t="s">
        <v>2265</v>
      </c>
      <c r="X1474" t="s">
        <v>1007</v>
      </c>
      <c r="Y1474" t="s">
        <v>611</v>
      </c>
      <c r="Z1474" t="s">
        <v>92</v>
      </c>
      <c r="AA1474" t="s">
        <v>93</v>
      </c>
      <c r="AC1474" t="s">
        <v>112</v>
      </c>
      <c r="AD1474" t="s">
        <v>611</v>
      </c>
      <c r="AE1474">
        <v>0</v>
      </c>
      <c r="AQ1474">
        <v>0</v>
      </c>
      <c r="AR1474" t="s">
        <v>1007</v>
      </c>
      <c r="AS1474">
        <v>0</v>
      </c>
      <c r="AT1474">
        <v>0</v>
      </c>
      <c r="AW1474">
        <v>0</v>
      </c>
      <c r="AZ1474">
        <v>0</v>
      </c>
      <c r="BC1474">
        <v>0</v>
      </c>
      <c r="BO1474">
        <v>0</v>
      </c>
      <c r="BP1474">
        <v>0</v>
      </c>
      <c r="BQ1474">
        <v>0</v>
      </c>
      <c r="BR1474">
        <v>0</v>
      </c>
      <c r="BS1474">
        <v>0</v>
      </c>
      <c r="BT1474">
        <v>0</v>
      </c>
      <c r="BU1474">
        <v>1</v>
      </c>
      <c r="BV1474">
        <v>0</v>
      </c>
      <c r="BW1474">
        <v>0</v>
      </c>
      <c r="BX1474">
        <v>0</v>
      </c>
      <c r="BY1474">
        <v>0</v>
      </c>
      <c r="BZ1474">
        <v>0</v>
      </c>
      <c r="CA1474">
        <v>0</v>
      </c>
      <c r="CB1474">
        <v>0</v>
      </c>
      <c r="CC1474">
        <v>0</v>
      </c>
      <c r="CD1474">
        <v>0</v>
      </c>
      <c r="CE1474">
        <v>0</v>
      </c>
      <c r="CF1474">
        <v>0</v>
      </c>
      <c r="CG1474">
        <v>0</v>
      </c>
      <c r="CH1474">
        <v>0</v>
      </c>
      <c r="CI1474">
        <v>0</v>
      </c>
      <c r="CJ1474">
        <v>0</v>
      </c>
      <c r="CK1474">
        <v>0</v>
      </c>
      <c r="CL1474">
        <v>0</v>
      </c>
      <c r="CM1474">
        <v>0</v>
      </c>
      <c r="CN1474">
        <v>0</v>
      </c>
      <c r="CO1474">
        <v>0</v>
      </c>
      <c r="CP1474">
        <v>0</v>
      </c>
      <c r="CQ1474">
        <v>0</v>
      </c>
    </row>
    <row r="1475" spans="1:95" hidden="1">
      <c r="A1475" t="s">
        <v>10415</v>
      </c>
      <c r="B1475" t="s">
        <v>985</v>
      </c>
      <c r="C1475" t="s">
        <v>2176</v>
      </c>
      <c r="D1475" t="s">
        <v>10416</v>
      </c>
      <c r="E1475" t="s">
        <v>132</v>
      </c>
      <c r="F1475" t="s">
        <v>10417</v>
      </c>
      <c r="G1475">
        <v>1500</v>
      </c>
      <c r="H1475">
        <v>6</v>
      </c>
      <c r="I1475">
        <f t="shared" ref="I1475:I1538" si="23">H1475*G1475</f>
        <v>9000</v>
      </c>
      <c r="J1475">
        <v>53.735595199999999</v>
      </c>
      <c r="K1475">
        <v>-9.57</v>
      </c>
      <c r="M1475" t="s">
        <v>10418</v>
      </c>
      <c r="N1475" t="s">
        <v>10419</v>
      </c>
      <c r="O1475" t="s">
        <v>10420</v>
      </c>
      <c r="P1475" t="s">
        <v>10421</v>
      </c>
      <c r="R1475" t="s">
        <v>204</v>
      </c>
      <c r="S1475" t="s">
        <v>10422</v>
      </c>
      <c r="T1475" t="s">
        <v>7476</v>
      </c>
      <c r="U1475" t="s">
        <v>4089</v>
      </c>
      <c r="V1475" t="s">
        <v>1372</v>
      </c>
      <c r="X1475" t="s">
        <v>1007</v>
      </c>
      <c r="AA1475" t="s">
        <v>93</v>
      </c>
      <c r="AC1475" t="s">
        <v>124</v>
      </c>
      <c r="AD1475" t="s">
        <v>10423</v>
      </c>
      <c r="AE1475">
        <v>20</v>
      </c>
      <c r="AF1475" t="s">
        <v>10424</v>
      </c>
      <c r="AG1475">
        <v>80</v>
      </c>
      <c r="AH1475" t="s">
        <v>10425</v>
      </c>
      <c r="AI1475" t="s">
        <v>2406</v>
      </c>
      <c r="AL1475" t="s">
        <v>10423</v>
      </c>
      <c r="AQ1475">
        <v>60</v>
      </c>
      <c r="AR1475" t="s">
        <v>1007</v>
      </c>
      <c r="AS1475">
        <v>800000000</v>
      </c>
      <c r="AT1475">
        <v>430</v>
      </c>
      <c r="AU1475" t="s">
        <v>1188</v>
      </c>
      <c r="AW1475">
        <v>0</v>
      </c>
      <c r="AZ1475">
        <v>0</v>
      </c>
      <c r="BC1475">
        <v>0</v>
      </c>
      <c r="BO1475">
        <v>0</v>
      </c>
      <c r="BP1475">
        <v>0</v>
      </c>
      <c r="BQ1475">
        <v>0</v>
      </c>
      <c r="BR1475">
        <v>0</v>
      </c>
      <c r="BS1475">
        <v>0</v>
      </c>
      <c r="BT1475">
        <v>0</v>
      </c>
      <c r="BU1475">
        <v>0</v>
      </c>
      <c r="BV1475">
        <v>0</v>
      </c>
      <c r="BW1475">
        <v>0</v>
      </c>
      <c r="BX1475">
        <v>0</v>
      </c>
      <c r="BY1475">
        <v>0</v>
      </c>
      <c r="BZ1475">
        <v>0</v>
      </c>
      <c r="CA1475">
        <v>0</v>
      </c>
      <c r="CB1475">
        <v>0</v>
      </c>
      <c r="CC1475">
        <v>0</v>
      </c>
      <c r="CD1475">
        <v>0</v>
      </c>
      <c r="CE1475">
        <v>0</v>
      </c>
      <c r="CF1475">
        <v>0</v>
      </c>
      <c r="CG1475">
        <v>0</v>
      </c>
      <c r="CH1475">
        <v>0</v>
      </c>
      <c r="CI1475">
        <v>0</v>
      </c>
      <c r="CJ1475">
        <v>0</v>
      </c>
      <c r="CK1475">
        <v>0</v>
      </c>
      <c r="CL1475">
        <v>0</v>
      </c>
      <c r="CM1475">
        <v>0</v>
      </c>
      <c r="CN1475">
        <v>1</v>
      </c>
      <c r="CO1475">
        <v>0</v>
      </c>
      <c r="CP1475">
        <v>0</v>
      </c>
      <c r="CQ1475">
        <v>0</v>
      </c>
    </row>
    <row r="1476" spans="1:95" hidden="1">
      <c r="A1476" t="s">
        <v>10426</v>
      </c>
      <c r="B1476" t="s">
        <v>985</v>
      </c>
      <c r="C1476" t="s">
        <v>2176</v>
      </c>
      <c r="D1476" t="s">
        <v>2176</v>
      </c>
      <c r="E1476" t="s">
        <v>146</v>
      </c>
      <c r="F1476" t="s">
        <v>10427</v>
      </c>
      <c r="G1476">
        <v>300000</v>
      </c>
      <c r="H1476">
        <v>0</v>
      </c>
      <c r="I1476">
        <f t="shared" si="23"/>
        <v>0</v>
      </c>
      <c r="J1476">
        <v>32.794046299999998</v>
      </c>
      <c r="K1476">
        <v>34.99</v>
      </c>
      <c r="M1476" t="s">
        <v>672</v>
      </c>
      <c r="O1476" t="s">
        <v>10428</v>
      </c>
      <c r="P1476" t="s">
        <v>10428</v>
      </c>
      <c r="R1476" t="s">
        <v>7335</v>
      </c>
      <c r="S1476" t="s">
        <v>10429</v>
      </c>
      <c r="U1476" t="s">
        <v>1372</v>
      </c>
      <c r="X1476" t="s">
        <v>1007</v>
      </c>
      <c r="AC1476" t="s">
        <v>112</v>
      </c>
      <c r="AD1476" t="s">
        <v>4106</v>
      </c>
      <c r="AE1476">
        <v>0</v>
      </c>
      <c r="AH1476" t="s">
        <v>2539</v>
      </c>
      <c r="AI1476" t="s">
        <v>2539</v>
      </c>
      <c r="AK1476" t="s">
        <v>2539</v>
      </c>
      <c r="AL1476" t="s">
        <v>2539</v>
      </c>
      <c r="AQ1476">
        <v>0</v>
      </c>
      <c r="AS1476">
        <v>163000000</v>
      </c>
      <c r="AT1476">
        <v>0</v>
      </c>
      <c r="AW1476">
        <v>0</v>
      </c>
      <c r="AZ1476">
        <v>0</v>
      </c>
      <c r="BC1476">
        <v>0</v>
      </c>
      <c r="BO1476">
        <v>0</v>
      </c>
      <c r="BP1476">
        <v>0</v>
      </c>
      <c r="BQ1476">
        <v>0</v>
      </c>
      <c r="BR1476">
        <v>0</v>
      </c>
      <c r="BS1476">
        <v>0</v>
      </c>
      <c r="BT1476">
        <v>0</v>
      </c>
      <c r="BU1476">
        <v>1</v>
      </c>
      <c r="BV1476">
        <v>1</v>
      </c>
      <c r="BW1476">
        <v>0</v>
      </c>
      <c r="BX1476">
        <v>0</v>
      </c>
      <c r="BY1476">
        <v>0</v>
      </c>
      <c r="BZ1476">
        <v>0</v>
      </c>
      <c r="CA1476">
        <v>0</v>
      </c>
      <c r="CB1476">
        <v>0</v>
      </c>
      <c r="CC1476">
        <v>0</v>
      </c>
      <c r="CD1476">
        <v>0</v>
      </c>
      <c r="CE1476">
        <v>0</v>
      </c>
      <c r="CF1476">
        <v>0</v>
      </c>
      <c r="CG1476">
        <v>0</v>
      </c>
      <c r="CH1476">
        <v>0</v>
      </c>
      <c r="CI1476">
        <v>0</v>
      </c>
      <c r="CJ1476">
        <v>0</v>
      </c>
      <c r="CK1476">
        <v>0</v>
      </c>
      <c r="CL1476">
        <v>0</v>
      </c>
      <c r="CM1476">
        <v>0</v>
      </c>
      <c r="CN1476">
        <v>0</v>
      </c>
      <c r="CO1476">
        <v>0</v>
      </c>
      <c r="CP1476">
        <v>0</v>
      </c>
      <c r="CQ1476">
        <v>0</v>
      </c>
    </row>
    <row r="1477" spans="1:95" hidden="1">
      <c r="A1477" t="s">
        <v>10430</v>
      </c>
      <c r="B1477" t="s">
        <v>904</v>
      </c>
      <c r="C1477" t="s">
        <v>826</v>
      </c>
      <c r="D1477" t="s">
        <v>1538</v>
      </c>
      <c r="E1477" t="s">
        <v>13</v>
      </c>
      <c r="F1477" t="s">
        <v>2114</v>
      </c>
      <c r="G1477">
        <v>10000</v>
      </c>
      <c r="H1477">
        <v>2</v>
      </c>
      <c r="I1477">
        <f t="shared" si="23"/>
        <v>20000</v>
      </c>
      <c r="J1477">
        <v>28.228209</v>
      </c>
      <c r="K1477">
        <v>112.94</v>
      </c>
      <c r="M1477" t="s">
        <v>116</v>
      </c>
      <c r="O1477" t="s">
        <v>3635</v>
      </c>
      <c r="P1477" t="s">
        <v>3636</v>
      </c>
      <c r="R1477" t="s">
        <v>137</v>
      </c>
      <c r="S1477" t="s">
        <v>2117</v>
      </c>
      <c r="T1477" t="s">
        <v>7337</v>
      </c>
      <c r="X1477" t="s">
        <v>1007</v>
      </c>
      <c r="AC1477" t="s">
        <v>124</v>
      </c>
      <c r="AD1477" t="s">
        <v>1545</v>
      </c>
      <c r="AE1477">
        <v>0</v>
      </c>
      <c r="AH1477" t="s">
        <v>1545</v>
      </c>
      <c r="AQ1477">
        <v>0</v>
      </c>
      <c r="AR1477" t="s">
        <v>1007</v>
      </c>
      <c r="AS1477">
        <v>0</v>
      </c>
      <c r="AT1477">
        <v>0</v>
      </c>
      <c r="AW1477">
        <v>0</v>
      </c>
      <c r="AZ1477">
        <v>0</v>
      </c>
      <c r="BC1477">
        <v>0</v>
      </c>
      <c r="BO1477">
        <v>0</v>
      </c>
      <c r="BP1477">
        <v>0</v>
      </c>
      <c r="BQ1477">
        <v>0</v>
      </c>
      <c r="BR1477">
        <v>0</v>
      </c>
      <c r="BS1477">
        <v>0</v>
      </c>
      <c r="BT1477">
        <v>0</v>
      </c>
      <c r="BU1477">
        <v>0</v>
      </c>
      <c r="BV1477">
        <v>0</v>
      </c>
      <c r="BW1477">
        <v>0</v>
      </c>
      <c r="BX1477">
        <v>0</v>
      </c>
      <c r="BY1477">
        <v>1</v>
      </c>
      <c r="BZ1477">
        <v>0</v>
      </c>
      <c r="CA1477">
        <v>0</v>
      </c>
      <c r="CB1477">
        <v>0</v>
      </c>
      <c r="CC1477">
        <v>0</v>
      </c>
      <c r="CD1477">
        <v>0</v>
      </c>
      <c r="CE1477">
        <v>0</v>
      </c>
      <c r="CF1477">
        <v>0</v>
      </c>
      <c r="CG1477">
        <v>0</v>
      </c>
      <c r="CH1477">
        <v>0</v>
      </c>
      <c r="CI1477">
        <v>0</v>
      </c>
      <c r="CJ1477">
        <v>0</v>
      </c>
      <c r="CK1477">
        <v>0</v>
      </c>
      <c r="CL1477">
        <v>0</v>
      </c>
      <c r="CM1477">
        <v>0</v>
      </c>
      <c r="CN1477">
        <v>0</v>
      </c>
      <c r="CO1477">
        <v>0</v>
      </c>
      <c r="CP1477">
        <v>0</v>
      </c>
      <c r="CQ1477">
        <v>0</v>
      </c>
    </row>
    <row r="1478" spans="1:95" hidden="1">
      <c r="A1478" t="s">
        <v>10431</v>
      </c>
      <c r="B1478" t="s">
        <v>985</v>
      </c>
      <c r="C1478" t="s">
        <v>2176</v>
      </c>
      <c r="D1478" t="s">
        <v>2176</v>
      </c>
      <c r="E1478" t="s">
        <v>146</v>
      </c>
      <c r="F1478" t="s">
        <v>10432</v>
      </c>
      <c r="G1478">
        <v>384000</v>
      </c>
      <c r="H1478">
        <v>0</v>
      </c>
      <c r="I1478">
        <f t="shared" si="23"/>
        <v>0</v>
      </c>
      <c r="J1478">
        <v>41.267032</v>
      </c>
      <c r="K1478">
        <v>24.5</v>
      </c>
      <c r="M1478" t="s">
        <v>672</v>
      </c>
      <c r="O1478" t="s">
        <v>10433</v>
      </c>
      <c r="P1478" t="s">
        <v>10434</v>
      </c>
      <c r="R1478" t="s">
        <v>1662</v>
      </c>
      <c r="S1478" t="s">
        <v>10435</v>
      </c>
      <c r="U1478" t="s">
        <v>2808</v>
      </c>
      <c r="V1478" t="s">
        <v>2420</v>
      </c>
      <c r="X1478" t="s">
        <v>1007</v>
      </c>
      <c r="Y1478" t="s">
        <v>10436</v>
      </c>
      <c r="Z1478" t="s">
        <v>123</v>
      </c>
      <c r="AC1478" t="s">
        <v>112</v>
      </c>
      <c r="AD1478" t="s">
        <v>10436</v>
      </c>
      <c r="AE1478">
        <v>0</v>
      </c>
      <c r="AQ1478">
        <v>0</v>
      </c>
      <c r="AR1478" t="s">
        <v>10437</v>
      </c>
      <c r="AS1478">
        <v>0</v>
      </c>
      <c r="AT1478">
        <v>0</v>
      </c>
      <c r="AW1478">
        <v>0</v>
      </c>
      <c r="AZ1478">
        <v>0</v>
      </c>
      <c r="BC1478">
        <v>0</v>
      </c>
      <c r="BO1478">
        <v>0</v>
      </c>
      <c r="BP1478">
        <v>0</v>
      </c>
      <c r="BQ1478">
        <v>0</v>
      </c>
      <c r="BR1478">
        <v>0</v>
      </c>
      <c r="BS1478">
        <v>0</v>
      </c>
      <c r="BT1478">
        <v>0</v>
      </c>
      <c r="BU1478">
        <v>1</v>
      </c>
      <c r="BV1478">
        <v>1</v>
      </c>
      <c r="BW1478">
        <v>0</v>
      </c>
      <c r="BX1478">
        <v>0</v>
      </c>
      <c r="BY1478">
        <v>0</v>
      </c>
      <c r="BZ1478">
        <v>0</v>
      </c>
      <c r="CA1478">
        <v>0</v>
      </c>
      <c r="CB1478">
        <v>0</v>
      </c>
      <c r="CC1478">
        <v>0</v>
      </c>
      <c r="CD1478">
        <v>0</v>
      </c>
      <c r="CE1478">
        <v>0</v>
      </c>
      <c r="CF1478">
        <v>0</v>
      </c>
      <c r="CG1478">
        <v>0</v>
      </c>
      <c r="CH1478">
        <v>0</v>
      </c>
      <c r="CI1478">
        <v>0</v>
      </c>
      <c r="CJ1478">
        <v>0</v>
      </c>
      <c r="CK1478">
        <v>0</v>
      </c>
      <c r="CL1478">
        <v>0</v>
      </c>
      <c r="CM1478">
        <v>0</v>
      </c>
      <c r="CN1478">
        <v>0</v>
      </c>
      <c r="CO1478">
        <v>0</v>
      </c>
      <c r="CP1478">
        <v>0</v>
      </c>
      <c r="CQ1478">
        <v>0</v>
      </c>
    </row>
    <row r="1479" spans="1:95" hidden="1">
      <c r="A1479" t="s">
        <v>10438</v>
      </c>
      <c r="B1479" t="s">
        <v>985</v>
      </c>
      <c r="C1479" t="s">
        <v>2176</v>
      </c>
      <c r="D1479" t="s">
        <v>2176</v>
      </c>
      <c r="E1479" t="s">
        <v>146</v>
      </c>
      <c r="F1479" t="s">
        <v>10439</v>
      </c>
      <c r="G1479">
        <v>360000</v>
      </c>
      <c r="H1479">
        <v>0</v>
      </c>
      <c r="I1479">
        <f t="shared" si="23"/>
        <v>0</v>
      </c>
      <c r="J1479">
        <v>36.908169999999998</v>
      </c>
      <c r="K1479">
        <v>-4.76</v>
      </c>
      <c r="M1479" t="s">
        <v>672</v>
      </c>
      <c r="O1479" t="s">
        <v>10440</v>
      </c>
      <c r="P1479" t="s">
        <v>1635</v>
      </c>
      <c r="R1479" t="s">
        <v>607</v>
      </c>
      <c r="S1479" t="s">
        <v>10441</v>
      </c>
      <c r="U1479" t="s">
        <v>2597</v>
      </c>
      <c r="X1479" t="s">
        <v>1007</v>
      </c>
      <c r="Y1479" t="s">
        <v>7443</v>
      </c>
      <c r="AC1479" t="s">
        <v>112</v>
      </c>
      <c r="AD1479" t="s">
        <v>611</v>
      </c>
      <c r="AE1479">
        <v>0</v>
      </c>
      <c r="AQ1479">
        <v>0</v>
      </c>
      <c r="AS1479">
        <v>0</v>
      </c>
      <c r="AT1479">
        <v>0</v>
      </c>
      <c r="AW1479">
        <v>0</v>
      </c>
      <c r="AZ1479">
        <v>0</v>
      </c>
      <c r="BC1479">
        <v>0</v>
      </c>
      <c r="BO1479">
        <v>0</v>
      </c>
      <c r="BP1479">
        <v>0</v>
      </c>
      <c r="BQ1479">
        <v>0</v>
      </c>
      <c r="BR1479">
        <v>0</v>
      </c>
      <c r="BS1479">
        <v>0</v>
      </c>
      <c r="BT1479">
        <v>0</v>
      </c>
      <c r="BU1479">
        <v>1</v>
      </c>
      <c r="BV1479">
        <v>1</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0</v>
      </c>
      <c r="CP1479">
        <v>0</v>
      </c>
      <c r="CQ1479">
        <v>0</v>
      </c>
    </row>
    <row r="1480" spans="1:95" hidden="1">
      <c r="A1480" t="s">
        <v>10442</v>
      </c>
      <c r="B1480" t="s">
        <v>985</v>
      </c>
      <c r="C1480" t="s">
        <v>2176</v>
      </c>
      <c r="D1480" t="s">
        <v>2176</v>
      </c>
      <c r="E1480" t="s">
        <v>146</v>
      </c>
      <c r="F1480" t="s">
        <v>10443</v>
      </c>
      <c r="G1480">
        <v>68000</v>
      </c>
      <c r="H1480">
        <v>14310.33</v>
      </c>
      <c r="I1480">
        <f t="shared" si="23"/>
        <v>973102440</v>
      </c>
      <c r="J1480">
        <v>41.737703000000003</v>
      </c>
      <c r="K1480">
        <v>-7.85</v>
      </c>
      <c r="M1480" t="s">
        <v>672</v>
      </c>
      <c r="N1480" t="s">
        <v>10444</v>
      </c>
      <c r="O1480" t="s">
        <v>10445</v>
      </c>
      <c r="P1480" t="s">
        <v>10446</v>
      </c>
      <c r="R1480" t="s">
        <v>626</v>
      </c>
      <c r="S1480" t="s">
        <v>9962</v>
      </c>
      <c r="U1480" t="s">
        <v>2208</v>
      </c>
      <c r="X1480" t="s">
        <v>1007</v>
      </c>
      <c r="Y1480" t="s">
        <v>2317</v>
      </c>
      <c r="Z1480" t="s">
        <v>92</v>
      </c>
      <c r="AC1480" t="s">
        <v>112</v>
      </c>
      <c r="AD1480" t="s">
        <v>2317</v>
      </c>
      <c r="AE1480">
        <v>0</v>
      </c>
      <c r="AK1480" t="s">
        <v>10447</v>
      </c>
      <c r="AM1480" t="s">
        <v>10448</v>
      </c>
      <c r="AQ1480">
        <v>0</v>
      </c>
      <c r="AS1480">
        <v>0</v>
      </c>
      <c r="AT1480">
        <v>0</v>
      </c>
      <c r="AW1480">
        <v>0</v>
      </c>
      <c r="AZ1480">
        <v>0</v>
      </c>
      <c r="BC1480">
        <v>0</v>
      </c>
      <c r="BO1480">
        <v>0</v>
      </c>
      <c r="BP1480">
        <v>0</v>
      </c>
      <c r="BQ1480">
        <v>0</v>
      </c>
      <c r="BR1480">
        <v>0</v>
      </c>
      <c r="BS1480">
        <v>0</v>
      </c>
      <c r="BT1480">
        <v>0</v>
      </c>
      <c r="BU1480">
        <v>1</v>
      </c>
      <c r="BV1480">
        <v>1</v>
      </c>
      <c r="BW1480">
        <v>0</v>
      </c>
      <c r="BX1480">
        <v>0</v>
      </c>
      <c r="BY1480">
        <v>0</v>
      </c>
      <c r="BZ1480">
        <v>0</v>
      </c>
      <c r="CA1480">
        <v>0</v>
      </c>
      <c r="CB1480">
        <v>0</v>
      </c>
      <c r="CC1480">
        <v>0</v>
      </c>
      <c r="CD1480">
        <v>0</v>
      </c>
      <c r="CE1480">
        <v>0</v>
      </c>
      <c r="CF1480">
        <v>0</v>
      </c>
      <c r="CG1480">
        <v>0</v>
      </c>
      <c r="CH1480">
        <v>0</v>
      </c>
      <c r="CI1480">
        <v>0</v>
      </c>
      <c r="CJ1480">
        <v>0</v>
      </c>
      <c r="CK1480">
        <v>0</v>
      </c>
      <c r="CL1480">
        <v>0</v>
      </c>
      <c r="CM1480">
        <v>0</v>
      </c>
      <c r="CN1480">
        <v>0</v>
      </c>
      <c r="CO1480">
        <v>0</v>
      </c>
      <c r="CP1480">
        <v>0</v>
      </c>
      <c r="CQ1480">
        <v>0</v>
      </c>
    </row>
    <row r="1481" spans="1:95" hidden="1">
      <c r="A1481" t="s">
        <v>10449</v>
      </c>
      <c r="B1481" t="s">
        <v>985</v>
      </c>
      <c r="C1481" t="s">
        <v>2176</v>
      </c>
      <c r="D1481" t="s">
        <v>2176</v>
      </c>
      <c r="E1481" t="s">
        <v>146</v>
      </c>
      <c r="F1481" t="s">
        <v>10450</v>
      </c>
      <c r="G1481">
        <v>336000</v>
      </c>
      <c r="H1481">
        <v>116.67</v>
      </c>
      <c r="I1481">
        <f t="shared" si="23"/>
        <v>39201120</v>
      </c>
      <c r="J1481">
        <v>40.340285000000002</v>
      </c>
      <c r="K1481">
        <v>-8.1999999999999993</v>
      </c>
      <c r="M1481" t="s">
        <v>672</v>
      </c>
      <c r="O1481" t="s">
        <v>10451</v>
      </c>
      <c r="P1481" t="s">
        <v>10452</v>
      </c>
      <c r="R1481" t="s">
        <v>626</v>
      </c>
      <c r="S1481" t="s">
        <v>10453</v>
      </c>
      <c r="U1481" t="s">
        <v>2932</v>
      </c>
      <c r="X1481" t="s">
        <v>1007</v>
      </c>
      <c r="Y1481" t="s">
        <v>2317</v>
      </c>
      <c r="Z1481" t="s">
        <v>92</v>
      </c>
      <c r="AC1481" t="s">
        <v>112</v>
      </c>
      <c r="AD1481" t="s">
        <v>2317</v>
      </c>
      <c r="AE1481">
        <v>0</v>
      </c>
      <c r="AH1481" t="s">
        <v>10454</v>
      </c>
      <c r="AK1481" t="s">
        <v>10455</v>
      </c>
      <c r="AQ1481">
        <v>0</v>
      </c>
      <c r="AR1481" t="s">
        <v>10456</v>
      </c>
      <c r="AS1481">
        <v>0</v>
      </c>
      <c r="AT1481">
        <v>0</v>
      </c>
      <c r="AW1481">
        <v>0</v>
      </c>
      <c r="AZ1481">
        <v>0</v>
      </c>
      <c r="BC1481">
        <v>0</v>
      </c>
      <c r="BO1481">
        <v>0</v>
      </c>
      <c r="BP1481">
        <v>0</v>
      </c>
      <c r="BQ1481">
        <v>0</v>
      </c>
      <c r="BR1481">
        <v>0</v>
      </c>
      <c r="BS1481">
        <v>0</v>
      </c>
      <c r="BT1481">
        <v>0</v>
      </c>
      <c r="BU1481">
        <v>1</v>
      </c>
      <c r="BV1481">
        <v>1</v>
      </c>
      <c r="BW1481">
        <v>0</v>
      </c>
      <c r="BX1481">
        <v>0</v>
      </c>
      <c r="BY1481">
        <v>0</v>
      </c>
      <c r="BZ1481">
        <v>0</v>
      </c>
      <c r="CA1481">
        <v>0</v>
      </c>
      <c r="CB1481">
        <v>0</v>
      </c>
      <c r="CC1481">
        <v>0</v>
      </c>
      <c r="CD1481">
        <v>0</v>
      </c>
      <c r="CE1481">
        <v>0</v>
      </c>
      <c r="CF1481">
        <v>0</v>
      </c>
      <c r="CG1481">
        <v>0</v>
      </c>
      <c r="CH1481">
        <v>0</v>
      </c>
      <c r="CI1481">
        <v>0</v>
      </c>
      <c r="CJ1481">
        <v>0</v>
      </c>
      <c r="CK1481">
        <v>0</v>
      </c>
      <c r="CL1481">
        <v>0</v>
      </c>
      <c r="CM1481">
        <v>0</v>
      </c>
      <c r="CN1481">
        <v>0</v>
      </c>
      <c r="CO1481">
        <v>0</v>
      </c>
      <c r="CP1481">
        <v>0</v>
      </c>
      <c r="CQ1481">
        <v>0</v>
      </c>
    </row>
    <row r="1482" spans="1:95" hidden="1">
      <c r="A1482" t="s">
        <v>10457</v>
      </c>
      <c r="B1482" t="s">
        <v>904</v>
      </c>
      <c r="C1482" t="s">
        <v>905</v>
      </c>
      <c r="D1482" t="s">
        <v>905</v>
      </c>
      <c r="E1482" t="s">
        <v>146</v>
      </c>
      <c r="F1482" t="s">
        <v>10458</v>
      </c>
      <c r="G1482">
        <v>5</v>
      </c>
      <c r="H1482">
        <v>2</v>
      </c>
      <c r="I1482">
        <f t="shared" si="23"/>
        <v>10</v>
      </c>
      <c r="J1482">
        <v>44</v>
      </c>
      <c r="K1482">
        <v>0</v>
      </c>
      <c r="M1482" t="s">
        <v>225</v>
      </c>
      <c r="N1482" t="s">
        <v>10459</v>
      </c>
      <c r="O1482" t="s">
        <v>10460</v>
      </c>
      <c r="P1482" t="s">
        <v>8780</v>
      </c>
      <c r="Q1482">
        <v>56143</v>
      </c>
      <c r="R1482" t="s">
        <v>107</v>
      </c>
      <c r="S1482" t="s">
        <v>10461</v>
      </c>
      <c r="U1482" t="s">
        <v>1975</v>
      </c>
      <c r="X1482" t="s">
        <v>403</v>
      </c>
      <c r="Y1482" t="s">
        <v>10462</v>
      </c>
      <c r="Z1482" t="s">
        <v>111</v>
      </c>
      <c r="AA1482" t="s">
        <v>164</v>
      </c>
      <c r="AB1482" t="s">
        <v>2490</v>
      </c>
      <c r="AC1482" t="s">
        <v>112</v>
      </c>
      <c r="AD1482" t="s">
        <v>10462</v>
      </c>
      <c r="AE1482">
        <v>0</v>
      </c>
      <c r="AH1482" t="s">
        <v>10463</v>
      </c>
      <c r="AI1482" t="s">
        <v>10464</v>
      </c>
      <c r="AQ1482">
        <v>0</v>
      </c>
      <c r="AR1482" t="s">
        <v>8791</v>
      </c>
      <c r="AS1482">
        <v>0</v>
      </c>
      <c r="AT1482">
        <v>0</v>
      </c>
      <c r="AW1482">
        <v>0</v>
      </c>
      <c r="AZ1482">
        <v>0</v>
      </c>
      <c r="BC1482">
        <v>0</v>
      </c>
      <c r="BD1482" t="s">
        <v>10465</v>
      </c>
      <c r="BO1482">
        <v>0</v>
      </c>
      <c r="BP1482">
        <v>0</v>
      </c>
      <c r="BQ1482">
        <v>0</v>
      </c>
      <c r="BR1482">
        <v>0</v>
      </c>
      <c r="BS1482">
        <v>0</v>
      </c>
      <c r="BT1482">
        <v>0</v>
      </c>
      <c r="BU1482">
        <v>1</v>
      </c>
      <c r="BV1482">
        <v>0</v>
      </c>
      <c r="BW1482">
        <v>0</v>
      </c>
      <c r="BX1482">
        <v>0</v>
      </c>
      <c r="BY1482">
        <v>0</v>
      </c>
      <c r="BZ1482">
        <v>0</v>
      </c>
      <c r="CA1482">
        <v>0</v>
      </c>
      <c r="CB1482">
        <v>0</v>
      </c>
      <c r="CC1482">
        <v>0</v>
      </c>
      <c r="CD1482">
        <v>0</v>
      </c>
      <c r="CE1482">
        <v>0</v>
      </c>
      <c r="CF1482">
        <v>0</v>
      </c>
      <c r="CG1482">
        <v>0</v>
      </c>
      <c r="CH1482">
        <v>0</v>
      </c>
      <c r="CI1482">
        <v>0</v>
      </c>
      <c r="CJ1482">
        <v>0</v>
      </c>
      <c r="CK1482">
        <v>0</v>
      </c>
      <c r="CL1482">
        <v>0</v>
      </c>
      <c r="CM1482">
        <v>0</v>
      </c>
      <c r="CN1482">
        <v>0</v>
      </c>
      <c r="CO1482">
        <v>0</v>
      </c>
      <c r="CP1482">
        <v>0</v>
      </c>
      <c r="CQ1482">
        <v>0</v>
      </c>
    </row>
    <row r="1483" spans="1:95" hidden="1">
      <c r="A1483" t="s">
        <v>10466</v>
      </c>
      <c r="B1483" t="s">
        <v>904</v>
      </c>
      <c r="C1483" t="s">
        <v>905</v>
      </c>
      <c r="D1483" t="s">
        <v>905</v>
      </c>
      <c r="E1483" t="s">
        <v>146</v>
      </c>
      <c r="F1483" t="s">
        <v>10467</v>
      </c>
      <c r="G1483">
        <v>5</v>
      </c>
      <c r="H1483">
        <v>2</v>
      </c>
      <c r="I1483">
        <f t="shared" si="23"/>
        <v>10</v>
      </c>
      <c r="J1483">
        <v>45</v>
      </c>
      <c r="K1483">
        <v>0</v>
      </c>
      <c r="M1483" t="s">
        <v>225</v>
      </c>
      <c r="N1483" t="s">
        <v>10468</v>
      </c>
      <c r="O1483" t="s">
        <v>10469</v>
      </c>
      <c r="P1483" t="s">
        <v>8780</v>
      </c>
      <c r="Q1483">
        <v>55355</v>
      </c>
      <c r="R1483" t="s">
        <v>107</v>
      </c>
      <c r="S1483" t="s">
        <v>10461</v>
      </c>
      <c r="U1483" t="s">
        <v>1975</v>
      </c>
      <c r="X1483" t="s">
        <v>403</v>
      </c>
      <c r="Y1483" t="s">
        <v>10470</v>
      </c>
      <c r="Z1483" t="s">
        <v>111</v>
      </c>
      <c r="AA1483" t="s">
        <v>164</v>
      </c>
      <c r="AB1483" t="s">
        <v>2490</v>
      </c>
      <c r="AC1483" t="s">
        <v>112</v>
      </c>
      <c r="AD1483" t="s">
        <v>10470</v>
      </c>
      <c r="AE1483">
        <v>0</v>
      </c>
      <c r="AH1483" t="s">
        <v>10463</v>
      </c>
      <c r="AI1483" t="s">
        <v>10464</v>
      </c>
      <c r="AQ1483">
        <v>0</v>
      </c>
      <c r="AR1483" t="s">
        <v>8791</v>
      </c>
      <c r="AS1483">
        <v>0</v>
      </c>
      <c r="AT1483">
        <v>0</v>
      </c>
      <c r="AU1483" t="s">
        <v>705</v>
      </c>
      <c r="AW1483">
        <v>0</v>
      </c>
      <c r="AZ1483">
        <v>0</v>
      </c>
      <c r="BC1483">
        <v>0</v>
      </c>
      <c r="BD1483" t="s">
        <v>10471</v>
      </c>
      <c r="BO1483">
        <v>0</v>
      </c>
      <c r="BP1483">
        <v>0</v>
      </c>
      <c r="BQ1483">
        <v>0</v>
      </c>
      <c r="BR1483">
        <v>0</v>
      </c>
      <c r="BS1483">
        <v>0</v>
      </c>
      <c r="BT1483">
        <v>0</v>
      </c>
      <c r="BU1483">
        <v>1</v>
      </c>
      <c r="BV1483">
        <v>0</v>
      </c>
      <c r="BW1483">
        <v>0</v>
      </c>
      <c r="BX1483">
        <v>0</v>
      </c>
      <c r="BY1483">
        <v>0</v>
      </c>
      <c r="BZ1483">
        <v>0</v>
      </c>
      <c r="CA1483">
        <v>0</v>
      </c>
      <c r="CB1483">
        <v>0</v>
      </c>
      <c r="CC1483">
        <v>0</v>
      </c>
      <c r="CD1483">
        <v>0</v>
      </c>
      <c r="CE1483">
        <v>0</v>
      </c>
      <c r="CF1483">
        <v>0</v>
      </c>
      <c r="CG1483">
        <v>0</v>
      </c>
      <c r="CH1483">
        <v>0</v>
      </c>
      <c r="CI1483">
        <v>0</v>
      </c>
      <c r="CJ1483">
        <v>0</v>
      </c>
      <c r="CK1483">
        <v>0</v>
      </c>
      <c r="CL1483">
        <v>0</v>
      </c>
      <c r="CM1483">
        <v>0</v>
      </c>
      <c r="CN1483">
        <v>0</v>
      </c>
      <c r="CO1483">
        <v>0</v>
      </c>
      <c r="CP1483">
        <v>0</v>
      </c>
      <c r="CQ1483">
        <v>0</v>
      </c>
    </row>
    <row r="1484" spans="1:95" hidden="1">
      <c r="A1484" t="s">
        <v>10472</v>
      </c>
      <c r="B1484" t="s">
        <v>904</v>
      </c>
      <c r="C1484" t="s">
        <v>905</v>
      </c>
      <c r="D1484" t="s">
        <v>905</v>
      </c>
      <c r="E1484" t="s">
        <v>146</v>
      </c>
      <c r="F1484" t="s">
        <v>10473</v>
      </c>
      <c r="G1484">
        <v>32</v>
      </c>
      <c r="H1484">
        <v>2</v>
      </c>
      <c r="I1484">
        <f t="shared" si="23"/>
        <v>64</v>
      </c>
      <c r="J1484">
        <v>44.667136499999998</v>
      </c>
      <c r="K1484">
        <v>-93.61</v>
      </c>
      <c r="M1484" t="s">
        <v>10474</v>
      </c>
      <c r="N1484" t="s">
        <v>10475</v>
      </c>
      <c r="O1484" t="s">
        <v>5316</v>
      </c>
      <c r="P1484" t="s">
        <v>8780</v>
      </c>
      <c r="Q1484">
        <v>55352</v>
      </c>
      <c r="R1484" t="s">
        <v>107</v>
      </c>
      <c r="S1484" t="s">
        <v>10461</v>
      </c>
      <c r="U1484" t="s">
        <v>1975</v>
      </c>
      <c r="X1484" t="s">
        <v>403</v>
      </c>
      <c r="Y1484" t="s">
        <v>10476</v>
      </c>
      <c r="Z1484" t="s">
        <v>111</v>
      </c>
      <c r="AA1484" t="s">
        <v>164</v>
      </c>
      <c r="AB1484" t="s">
        <v>2490</v>
      </c>
      <c r="AC1484" t="s">
        <v>112</v>
      </c>
      <c r="AD1484" t="s">
        <v>10476</v>
      </c>
      <c r="AE1484">
        <v>0</v>
      </c>
      <c r="AH1484" t="s">
        <v>10463</v>
      </c>
      <c r="AI1484" t="s">
        <v>10464</v>
      </c>
      <c r="AQ1484">
        <v>0</v>
      </c>
      <c r="AR1484" t="s">
        <v>8791</v>
      </c>
      <c r="AS1484">
        <v>0</v>
      </c>
      <c r="AT1484">
        <v>0</v>
      </c>
      <c r="AW1484">
        <v>0</v>
      </c>
      <c r="AZ1484">
        <v>0</v>
      </c>
      <c r="BC1484">
        <v>0</v>
      </c>
      <c r="BD1484" t="s">
        <v>10471</v>
      </c>
      <c r="BF1484" t="s">
        <v>10477</v>
      </c>
      <c r="BO1484">
        <v>0</v>
      </c>
      <c r="BP1484">
        <v>0</v>
      </c>
      <c r="BQ1484">
        <v>0</v>
      </c>
      <c r="BR1484">
        <v>0</v>
      </c>
      <c r="BS1484">
        <v>0</v>
      </c>
      <c r="BT1484">
        <v>0</v>
      </c>
      <c r="BU1484">
        <v>1</v>
      </c>
      <c r="BV1484">
        <v>0</v>
      </c>
      <c r="BW1484">
        <v>0</v>
      </c>
      <c r="BX1484">
        <v>0</v>
      </c>
      <c r="BY1484">
        <v>0</v>
      </c>
      <c r="BZ1484">
        <v>0</v>
      </c>
      <c r="CA1484">
        <v>1</v>
      </c>
      <c r="CB1484">
        <v>0</v>
      </c>
      <c r="CC1484">
        <v>0</v>
      </c>
      <c r="CD1484">
        <v>0</v>
      </c>
      <c r="CE1484">
        <v>0</v>
      </c>
      <c r="CF1484">
        <v>0</v>
      </c>
      <c r="CG1484">
        <v>0</v>
      </c>
      <c r="CH1484">
        <v>0</v>
      </c>
      <c r="CI1484">
        <v>0</v>
      </c>
      <c r="CJ1484">
        <v>0</v>
      </c>
      <c r="CK1484">
        <v>0</v>
      </c>
      <c r="CL1484">
        <v>0</v>
      </c>
      <c r="CM1484">
        <v>0</v>
      </c>
      <c r="CN1484">
        <v>0</v>
      </c>
      <c r="CO1484">
        <v>0</v>
      </c>
      <c r="CP1484">
        <v>0</v>
      </c>
      <c r="CQ1484">
        <v>0</v>
      </c>
    </row>
    <row r="1485" spans="1:95" hidden="1">
      <c r="A1485" t="s">
        <v>10478</v>
      </c>
      <c r="B1485" t="s">
        <v>904</v>
      </c>
      <c r="C1485" t="s">
        <v>905</v>
      </c>
      <c r="D1485" t="s">
        <v>905</v>
      </c>
      <c r="E1485" t="s">
        <v>146</v>
      </c>
      <c r="F1485" t="s">
        <v>10479</v>
      </c>
      <c r="G1485">
        <v>64</v>
      </c>
      <c r="H1485">
        <v>2</v>
      </c>
      <c r="I1485">
        <f t="shared" si="23"/>
        <v>128</v>
      </c>
      <c r="J1485">
        <v>45.092723300000003</v>
      </c>
      <c r="K1485">
        <v>-93.75</v>
      </c>
      <c r="M1485" t="s">
        <v>10474</v>
      </c>
      <c r="N1485" t="s">
        <v>10480</v>
      </c>
      <c r="O1485" t="s">
        <v>10481</v>
      </c>
      <c r="P1485" t="s">
        <v>8780</v>
      </c>
      <c r="Q1485">
        <v>55373</v>
      </c>
      <c r="R1485" t="s">
        <v>107</v>
      </c>
      <c r="S1485" t="s">
        <v>10461</v>
      </c>
      <c r="U1485" t="s">
        <v>1975</v>
      </c>
      <c r="X1485" t="s">
        <v>403</v>
      </c>
      <c r="Y1485" t="s">
        <v>10482</v>
      </c>
      <c r="Z1485" t="s">
        <v>111</v>
      </c>
      <c r="AA1485" t="s">
        <v>164</v>
      </c>
      <c r="AB1485" t="s">
        <v>2490</v>
      </c>
      <c r="AC1485" t="s">
        <v>112</v>
      </c>
      <c r="AD1485" t="s">
        <v>10483</v>
      </c>
      <c r="AE1485">
        <v>0</v>
      </c>
      <c r="AH1485" t="s">
        <v>10463</v>
      </c>
      <c r="AI1485" t="s">
        <v>10464</v>
      </c>
      <c r="AQ1485">
        <v>0</v>
      </c>
      <c r="AR1485" t="s">
        <v>8791</v>
      </c>
      <c r="AS1485">
        <v>0</v>
      </c>
      <c r="AT1485">
        <v>0</v>
      </c>
      <c r="AU1485" t="s">
        <v>705</v>
      </c>
      <c r="AV1485" t="s">
        <v>10484</v>
      </c>
      <c r="AW1485">
        <v>0</v>
      </c>
      <c r="AZ1485">
        <v>0</v>
      </c>
      <c r="BC1485">
        <v>0</v>
      </c>
      <c r="BD1485" t="s">
        <v>10471</v>
      </c>
      <c r="BO1485">
        <v>0</v>
      </c>
      <c r="BP1485">
        <v>0</v>
      </c>
      <c r="BQ1485">
        <v>0</v>
      </c>
      <c r="BR1485">
        <v>0</v>
      </c>
      <c r="BS1485">
        <v>0</v>
      </c>
      <c r="BT1485">
        <v>0</v>
      </c>
      <c r="BU1485">
        <v>1</v>
      </c>
      <c r="BV1485">
        <v>0</v>
      </c>
      <c r="BW1485">
        <v>0</v>
      </c>
      <c r="BX1485">
        <v>0</v>
      </c>
      <c r="BY1485">
        <v>0</v>
      </c>
      <c r="BZ1485">
        <v>0</v>
      </c>
      <c r="CA1485">
        <v>1</v>
      </c>
      <c r="CB1485">
        <v>0</v>
      </c>
      <c r="CC1485">
        <v>0</v>
      </c>
      <c r="CD1485">
        <v>0</v>
      </c>
      <c r="CE1485">
        <v>0</v>
      </c>
      <c r="CF1485">
        <v>0</v>
      </c>
      <c r="CG1485">
        <v>0</v>
      </c>
      <c r="CH1485">
        <v>0</v>
      </c>
      <c r="CI1485">
        <v>0</v>
      </c>
      <c r="CJ1485">
        <v>0</v>
      </c>
      <c r="CK1485">
        <v>0</v>
      </c>
      <c r="CL1485">
        <v>0</v>
      </c>
      <c r="CM1485">
        <v>0</v>
      </c>
      <c r="CN1485">
        <v>0</v>
      </c>
      <c r="CO1485">
        <v>0</v>
      </c>
      <c r="CP1485">
        <v>0</v>
      </c>
      <c r="CQ1485">
        <v>0</v>
      </c>
    </row>
    <row r="1486" spans="1:95" hidden="1">
      <c r="A1486" t="s">
        <v>10485</v>
      </c>
      <c r="B1486" t="s">
        <v>904</v>
      </c>
      <c r="C1486" t="s">
        <v>905</v>
      </c>
      <c r="D1486" t="s">
        <v>905</v>
      </c>
      <c r="E1486" t="s">
        <v>719</v>
      </c>
      <c r="F1486" t="s">
        <v>10486</v>
      </c>
      <c r="G1486">
        <v>5</v>
      </c>
      <c r="H1486">
        <v>2</v>
      </c>
      <c r="I1486">
        <f t="shared" si="23"/>
        <v>10</v>
      </c>
      <c r="J1486">
        <v>46.350140000000003</v>
      </c>
      <c r="K1486">
        <v>-94.22</v>
      </c>
      <c r="M1486" t="s">
        <v>10487</v>
      </c>
      <c r="N1486" t="s">
        <v>10488</v>
      </c>
      <c r="O1486" t="s">
        <v>10489</v>
      </c>
      <c r="P1486" t="s">
        <v>8780</v>
      </c>
      <c r="Q1486">
        <v>56401</v>
      </c>
      <c r="R1486" t="s">
        <v>107</v>
      </c>
      <c r="S1486" t="s">
        <v>10490</v>
      </c>
      <c r="W1486" t="s">
        <v>4302</v>
      </c>
      <c r="X1486" t="s">
        <v>403</v>
      </c>
      <c r="Y1486" t="s">
        <v>10491</v>
      </c>
      <c r="Z1486" t="s">
        <v>599</v>
      </c>
      <c r="AA1486" t="s">
        <v>164</v>
      </c>
      <c r="AB1486" t="s">
        <v>2490</v>
      </c>
      <c r="AC1486" t="s">
        <v>112</v>
      </c>
      <c r="AD1486" t="s">
        <v>10491</v>
      </c>
      <c r="AE1486">
        <v>0</v>
      </c>
      <c r="AH1486" t="s">
        <v>10464</v>
      </c>
      <c r="AQ1486">
        <v>0</v>
      </c>
      <c r="AR1486" t="s">
        <v>10492</v>
      </c>
      <c r="AS1486">
        <v>0</v>
      </c>
      <c r="AT1486">
        <v>0</v>
      </c>
      <c r="AU1486" t="s">
        <v>234</v>
      </c>
      <c r="AW1486">
        <v>0</v>
      </c>
      <c r="AZ1486">
        <v>0</v>
      </c>
      <c r="BC1486">
        <v>0</v>
      </c>
      <c r="BO1486">
        <v>0</v>
      </c>
      <c r="BP1486">
        <v>0</v>
      </c>
      <c r="BQ1486">
        <v>0</v>
      </c>
      <c r="BR1486">
        <v>0</v>
      </c>
      <c r="BS1486">
        <v>1</v>
      </c>
      <c r="BT1486">
        <v>0</v>
      </c>
      <c r="BU1486">
        <v>1</v>
      </c>
      <c r="BV1486">
        <v>0</v>
      </c>
      <c r="BW1486">
        <v>0</v>
      </c>
      <c r="BX1486">
        <v>0</v>
      </c>
      <c r="BY1486">
        <v>0</v>
      </c>
      <c r="BZ1486">
        <v>0</v>
      </c>
      <c r="CA1486">
        <v>0</v>
      </c>
      <c r="CB1486">
        <v>0</v>
      </c>
      <c r="CC1486">
        <v>0</v>
      </c>
      <c r="CD1486">
        <v>0</v>
      </c>
      <c r="CE1486">
        <v>0</v>
      </c>
      <c r="CF1486">
        <v>0</v>
      </c>
      <c r="CG1486">
        <v>0</v>
      </c>
      <c r="CH1486">
        <v>0</v>
      </c>
      <c r="CI1486">
        <v>0</v>
      </c>
      <c r="CJ1486">
        <v>0</v>
      </c>
      <c r="CK1486">
        <v>0</v>
      </c>
      <c r="CL1486">
        <v>0</v>
      </c>
      <c r="CM1486">
        <v>0</v>
      </c>
      <c r="CN1486">
        <v>0</v>
      </c>
      <c r="CO1486">
        <v>0</v>
      </c>
      <c r="CP1486">
        <v>0</v>
      </c>
      <c r="CQ1486">
        <v>0</v>
      </c>
    </row>
    <row r="1487" spans="1:95" hidden="1">
      <c r="A1487" t="s">
        <v>10493</v>
      </c>
      <c r="B1487" t="s">
        <v>904</v>
      </c>
      <c r="C1487" t="s">
        <v>826</v>
      </c>
      <c r="D1487" t="s">
        <v>826</v>
      </c>
      <c r="E1487" t="s">
        <v>719</v>
      </c>
      <c r="F1487" t="s">
        <v>10494</v>
      </c>
      <c r="G1487">
        <v>150</v>
      </c>
      <c r="H1487">
        <v>1</v>
      </c>
      <c r="I1487">
        <f t="shared" si="23"/>
        <v>150</v>
      </c>
      <c r="J1487">
        <v>48.743342499999997</v>
      </c>
      <c r="K1487">
        <v>9.32</v>
      </c>
      <c r="M1487" t="s">
        <v>544</v>
      </c>
      <c r="O1487" t="s">
        <v>10495</v>
      </c>
      <c r="P1487" t="s">
        <v>10495</v>
      </c>
      <c r="R1487" t="s">
        <v>303</v>
      </c>
      <c r="S1487" t="s">
        <v>10496</v>
      </c>
      <c r="U1487" t="s">
        <v>10497</v>
      </c>
      <c r="W1487" t="s">
        <v>1741</v>
      </c>
      <c r="X1487" t="s">
        <v>1007</v>
      </c>
      <c r="AC1487" t="s">
        <v>95</v>
      </c>
      <c r="AD1487" t="s">
        <v>10498</v>
      </c>
      <c r="AE1487">
        <v>0</v>
      </c>
      <c r="AF1487" t="s">
        <v>10499</v>
      </c>
      <c r="AQ1487">
        <v>0</v>
      </c>
      <c r="AS1487">
        <v>0</v>
      </c>
      <c r="AT1487">
        <v>0</v>
      </c>
      <c r="AU1487" t="s">
        <v>705</v>
      </c>
      <c r="AV1487" t="s">
        <v>10500</v>
      </c>
      <c r="AW1487">
        <v>0</v>
      </c>
      <c r="AZ1487">
        <v>0</v>
      </c>
      <c r="BC1487">
        <v>0</v>
      </c>
      <c r="BO1487">
        <v>0</v>
      </c>
      <c r="BP1487">
        <v>0</v>
      </c>
      <c r="BQ1487">
        <v>0</v>
      </c>
      <c r="BR1487">
        <v>0</v>
      </c>
      <c r="BS1487">
        <v>0</v>
      </c>
      <c r="BT1487">
        <v>0</v>
      </c>
      <c r="BU1487">
        <v>0</v>
      </c>
      <c r="BV1487">
        <v>0</v>
      </c>
      <c r="BW1487">
        <v>0</v>
      </c>
      <c r="BX1487">
        <v>0</v>
      </c>
      <c r="BY1487">
        <v>0</v>
      </c>
      <c r="BZ1487">
        <v>0</v>
      </c>
      <c r="CA1487">
        <v>0</v>
      </c>
      <c r="CB1487">
        <v>0</v>
      </c>
      <c r="CC1487">
        <v>0</v>
      </c>
      <c r="CD1487">
        <v>1</v>
      </c>
      <c r="CE1487">
        <v>0</v>
      </c>
      <c r="CF1487">
        <v>0</v>
      </c>
      <c r="CG1487">
        <v>0</v>
      </c>
      <c r="CH1487">
        <v>0</v>
      </c>
      <c r="CI1487">
        <v>0</v>
      </c>
      <c r="CJ1487">
        <v>0</v>
      </c>
      <c r="CK1487">
        <v>0</v>
      </c>
      <c r="CL1487">
        <v>0</v>
      </c>
      <c r="CM1487">
        <v>0</v>
      </c>
      <c r="CN1487">
        <v>0</v>
      </c>
      <c r="CO1487">
        <v>0</v>
      </c>
      <c r="CP1487">
        <v>0</v>
      </c>
      <c r="CQ1487">
        <v>0</v>
      </c>
    </row>
    <row r="1488" spans="1:95" hidden="1">
      <c r="A1488" t="s">
        <v>10501</v>
      </c>
      <c r="B1488" t="s">
        <v>904</v>
      </c>
      <c r="C1488" t="s">
        <v>826</v>
      </c>
      <c r="D1488" t="s">
        <v>826</v>
      </c>
      <c r="E1488" t="s">
        <v>146</v>
      </c>
      <c r="F1488" t="s">
        <v>10502</v>
      </c>
      <c r="G1488">
        <v>5</v>
      </c>
      <c r="H1488">
        <v>2</v>
      </c>
      <c r="I1488">
        <f t="shared" si="23"/>
        <v>10</v>
      </c>
      <c r="J1488">
        <v>36.144996999999996</v>
      </c>
      <c r="K1488">
        <v>-115.23</v>
      </c>
      <c r="M1488" t="s">
        <v>10474</v>
      </c>
      <c r="N1488" t="s">
        <v>10503</v>
      </c>
      <c r="O1488" t="s">
        <v>829</v>
      </c>
      <c r="P1488" t="s">
        <v>838</v>
      </c>
      <c r="Q1488">
        <v>89146</v>
      </c>
      <c r="R1488" t="s">
        <v>107</v>
      </c>
      <c r="S1488" t="s">
        <v>2488</v>
      </c>
      <c r="T1488" t="s">
        <v>10504</v>
      </c>
      <c r="X1488" t="s">
        <v>1007</v>
      </c>
      <c r="Y1488" t="s">
        <v>10505</v>
      </c>
      <c r="Z1488" t="s">
        <v>92</v>
      </c>
      <c r="AA1488" t="s">
        <v>164</v>
      </c>
      <c r="AB1488" t="s">
        <v>2490</v>
      </c>
      <c r="AC1488" t="s">
        <v>112</v>
      </c>
      <c r="AD1488" t="s">
        <v>10505</v>
      </c>
      <c r="AE1488">
        <v>0</v>
      </c>
      <c r="AH1488" t="s">
        <v>10464</v>
      </c>
      <c r="AQ1488">
        <v>0</v>
      </c>
      <c r="AS1488">
        <v>0</v>
      </c>
      <c r="AT1488">
        <v>0</v>
      </c>
      <c r="AW1488">
        <v>0</v>
      </c>
      <c r="AZ1488">
        <v>0</v>
      </c>
      <c r="BC1488">
        <v>0</v>
      </c>
      <c r="BD1488" t="s">
        <v>10506</v>
      </c>
      <c r="BO1488">
        <v>0</v>
      </c>
      <c r="BP1488">
        <v>0</v>
      </c>
      <c r="BQ1488">
        <v>0</v>
      </c>
      <c r="BR1488">
        <v>0</v>
      </c>
      <c r="BS1488">
        <v>0</v>
      </c>
      <c r="BT1488">
        <v>0</v>
      </c>
      <c r="BU1488">
        <v>1</v>
      </c>
      <c r="BV1488">
        <v>0</v>
      </c>
      <c r="BW1488">
        <v>0</v>
      </c>
      <c r="BX1488">
        <v>0</v>
      </c>
      <c r="BY1488">
        <v>0</v>
      </c>
      <c r="BZ1488">
        <v>0</v>
      </c>
      <c r="CA1488">
        <v>1</v>
      </c>
      <c r="CB1488">
        <v>0</v>
      </c>
      <c r="CC1488">
        <v>0</v>
      </c>
      <c r="CD1488">
        <v>0</v>
      </c>
      <c r="CE1488">
        <v>0</v>
      </c>
      <c r="CF1488">
        <v>0</v>
      </c>
      <c r="CG1488">
        <v>0</v>
      </c>
      <c r="CH1488">
        <v>0</v>
      </c>
      <c r="CI1488">
        <v>0</v>
      </c>
      <c r="CJ1488">
        <v>0</v>
      </c>
      <c r="CK1488">
        <v>0</v>
      </c>
      <c r="CL1488">
        <v>0</v>
      </c>
      <c r="CM1488">
        <v>0</v>
      </c>
      <c r="CN1488">
        <v>0</v>
      </c>
      <c r="CO1488">
        <v>0</v>
      </c>
      <c r="CP1488">
        <v>0</v>
      </c>
      <c r="CQ1488">
        <v>0</v>
      </c>
    </row>
    <row r="1489" spans="1:96" hidden="1">
      <c r="A1489" t="s">
        <v>10507</v>
      </c>
      <c r="B1489" t="s">
        <v>904</v>
      </c>
      <c r="C1489" t="s">
        <v>1313</v>
      </c>
      <c r="D1489" t="s">
        <v>5110</v>
      </c>
      <c r="E1489" t="s">
        <v>146</v>
      </c>
      <c r="F1489" t="s">
        <v>10508</v>
      </c>
      <c r="G1489">
        <v>3</v>
      </c>
      <c r="H1489">
        <v>2.67</v>
      </c>
      <c r="I1489">
        <f t="shared" si="23"/>
        <v>8.01</v>
      </c>
      <c r="J1489">
        <v>-39</v>
      </c>
      <c r="K1489">
        <v>0</v>
      </c>
      <c r="M1489" t="s">
        <v>10509</v>
      </c>
      <c r="O1489" t="s">
        <v>10510</v>
      </c>
      <c r="P1489" t="s">
        <v>10511</v>
      </c>
      <c r="R1489" t="s">
        <v>1081</v>
      </c>
      <c r="S1489" t="s">
        <v>7475</v>
      </c>
      <c r="T1489" t="s">
        <v>10512</v>
      </c>
      <c r="X1489" t="s">
        <v>1007</v>
      </c>
      <c r="Y1489" t="s">
        <v>10513</v>
      </c>
      <c r="Z1489" t="s">
        <v>599</v>
      </c>
      <c r="AC1489" t="s">
        <v>112</v>
      </c>
      <c r="AD1489" t="s">
        <v>10513</v>
      </c>
      <c r="AE1489">
        <v>0</v>
      </c>
      <c r="AH1489" t="s">
        <v>10514</v>
      </c>
      <c r="AQ1489">
        <v>0</v>
      </c>
      <c r="AS1489">
        <v>0</v>
      </c>
      <c r="AT1489">
        <v>0</v>
      </c>
      <c r="AW1489">
        <v>0</v>
      </c>
      <c r="AZ1489">
        <v>0</v>
      </c>
      <c r="BC1489">
        <v>0</v>
      </c>
      <c r="BO1489">
        <v>0</v>
      </c>
      <c r="BP1489">
        <v>0</v>
      </c>
      <c r="BQ1489">
        <v>0</v>
      </c>
      <c r="BR1489">
        <v>0</v>
      </c>
      <c r="BS1489">
        <v>0</v>
      </c>
      <c r="BT1489">
        <v>0</v>
      </c>
      <c r="BU1489">
        <v>0</v>
      </c>
      <c r="BV1489">
        <v>1</v>
      </c>
      <c r="BW1489">
        <v>0</v>
      </c>
      <c r="BX1489">
        <v>0</v>
      </c>
      <c r="BY1489">
        <v>0</v>
      </c>
      <c r="BZ1489">
        <v>0</v>
      </c>
      <c r="CA1489">
        <v>1</v>
      </c>
      <c r="CB1489">
        <v>0</v>
      </c>
      <c r="CC1489">
        <v>0</v>
      </c>
      <c r="CD1489">
        <v>0</v>
      </c>
      <c r="CE1489">
        <v>0</v>
      </c>
      <c r="CF1489">
        <v>0</v>
      </c>
      <c r="CG1489">
        <v>0</v>
      </c>
      <c r="CH1489">
        <v>0</v>
      </c>
      <c r="CI1489">
        <v>0</v>
      </c>
      <c r="CJ1489">
        <v>0</v>
      </c>
      <c r="CK1489">
        <v>0</v>
      </c>
      <c r="CL1489">
        <v>0</v>
      </c>
      <c r="CM1489">
        <v>0</v>
      </c>
      <c r="CN1489">
        <v>0</v>
      </c>
      <c r="CO1489">
        <v>0</v>
      </c>
      <c r="CP1489">
        <v>0</v>
      </c>
      <c r="CQ1489">
        <v>0</v>
      </c>
    </row>
    <row r="1490" spans="1:96" hidden="1">
      <c r="A1490" t="s">
        <v>10515</v>
      </c>
      <c r="B1490" t="s">
        <v>904</v>
      </c>
      <c r="C1490" t="s">
        <v>905</v>
      </c>
      <c r="D1490" t="s">
        <v>905</v>
      </c>
      <c r="E1490" t="s">
        <v>146</v>
      </c>
      <c r="F1490" t="s">
        <v>10516</v>
      </c>
      <c r="G1490">
        <v>5</v>
      </c>
      <c r="H1490">
        <v>5</v>
      </c>
      <c r="I1490">
        <f t="shared" si="23"/>
        <v>25</v>
      </c>
      <c r="J1490">
        <v>-40</v>
      </c>
      <c r="K1490">
        <v>0</v>
      </c>
      <c r="M1490" t="s">
        <v>1475</v>
      </c>
      <c r="O1490" t="s">
        <v>10517</v>
      </c>
      <c r="P1490" t="s">
        <v>10518</v>
      </c>
      <c r="R1490" t="s">
        <v>1081</v>
      </c>
      <c r="S1490" t="s">
        <v>7475</v>
      </c>
      <c r="T1490" t="s">
        <v>2337</v>
      </c>
      <c r="X1490" t="s">
        <v>1007</v>
      </c>
      <c r="Y1490" t="s">
        <v>10513</v>
      </c>
      <c r="Z1490" t="s">
        <v>599</v>
      </c>
      <c r="AC1490" t="s">
        <v>112</v>
      </c>
      <c r="AD1490" t="s">
        <v>10513</v>
      </c>
      <c r="AE1490">
        <v>0</v>
      </c>
      <c r="AH1490" t="s">
        <v>5853</v>
      </c>
      <c r="AQ1490">
        <v>0</v>
      </c>
      <c r="AS1490">
        <v>0</v>
      </c>
      <c r="AT1490">
        <v>0</v>
      </c>
      <c r="AW1490">
        <v>0</v>
      </c>
      <c r="AZ1490">
        <v>0</v>
      </c>
      <c r="BC1490">
        <v>0</v>
      </c>
      <c r="BO1490">
        <v>0</v>
      </c>
      <c r="BP1490">
        <v>0</v>
      </c>
      <c r="BQ1490">
        <v>0</v>
      </c>
      <c r="BR1490">
        <v>0</v>
      </c>
      <c r="BS1490">
        <v>0</v>
      </c>
      <c r="BT1490">
        <v>0</v>
      </c>
      <c r="BU1490">
        <v>1</v>
      </c>
      <c r="BV1490">
        <v>0</v>
      </c>
      <c r="BW1490">
        <v>0</v>
      </c>
      <c r="BX1490">
        <v>0</v>
      </c>
      <c r="BY1490">
        <v>0</v>
      </c>
      <c r="BZ1490">
        <v>0</v>
      </c>
      <c r="CA1490">
        <v>0</v>
      </c>
      <c r="CB1490">
        <v>0</v>
      </c>
      <c r="CC1490">
        <v>0</v>
      </c>
      <c r="CD1490">
        <v>0</v>
      </c>
      <c r="CE1490">
        <v>1</v>
      </c>
      <c r="CF1490">
        <v>0</v>
      </c>
      <c r="CG1490">
        <v>0</v>
      </c>
      <c r="CH1490">
        <v>0</v>
      </c>
      <c r="CI1490">
        <v>0</v>
      </c>
      <c r="CJ1490">
        <v>0</v>
      </c>
      <c r="CK1490">
        <v>0</v>
      </c>
      <c r="CL1490">
        <v>0</v>
      </c>
      <c r="CM1490">
        <v>0</v>
      </c>
      <c r="CN1490">
        <v>0</v>
      </c>
      <c r="CO1490">
        <v>0</v>
      </c>
      <c r="CP1490">
        <v>0</v>
      </c>
      <c r="CQ1490">
        <v>0</v>
      </c>
    </row>
    <row r="1491" spans="1:96" hidden="1">
      <c r="A1491" t="s">
        <v>10519</v>
      </c>
      <c r="B1491" t="s">
        <v>904</v>
      </c>
      <c r="C1491" t="s">
        <v>1022</v>
      </c>
      <c r="D1491" t="s">
        <v>1800</v>
      </c>
      <c r="E1491" t="s">
        <v>146</v>
      </c>
      <c r="F1491" t="s">
        <v>10520</v>
      </c>
      <c r="G1491">
        <v>250</v>
      </c>
      <c r="H1491">
        <v>2</v>
      </c>
      <c r="I1491">
        <f t="shared" si="23"/>
        <v>500</v>
      </c>
      <c r="J1491">
        <v>52</v>
      </c>
      <c r="K1491">
        <v>0</v>
      </c>
      <c r="M1491" t="s">
        <v>10521</v>
      </c>
      <c r="O1491" t="s">
        <v>10522</v>
      </c>
      <c r="P1491" t="s">
        <v>10523</v>
      </c>
      <c r="R1491" t="s">
        <v>119</v>
      </c>
      <c r="S1491" t="s">
        <v>10365</v>
      </c>
      <c r="T1491" t="s">
        <v>2337</v>
      </c>
      <c r="X1491" t="s">
        <v>1007</v>
      </c>
      <c r="Y1491" t="s">
        <v>1544</v>
      </c>
      <c r="Z1491" t="s">
        <v>92</v>
      </c>
      <c r="AA1491" t="s">
        <v>164</v>
      </c>
      <c r="AC1491" t="s">
        <v>112</v>
      </c>
      <c r="AD1491" t="s">
        <v>1544</v>
      </c>
      <c r="AE1491">
        <v>100</v>
      </c>
      <c r="AH1491" t="s">
        <v>5469</v>
      </c>
      <c r="AI1491" t="s">
        <v>2042</v>
      </c>
      <c r="AJ1491" t="s">
        <v>2042</v>
      </c>
      <c r="AK1491" t="s">
        <v>1544</v>
      </c>
      <c r="AQ1491">
        <v>0</v>
      </c>
      <c r="AS1491">
        <v>0</v>
      </c>
      <c r="AT1491">
        <v>0</v>
      </c>
      <c r="AW1491">
        <v>0</v>
      </c>
      <c r="AZ1491">
        <v>0</v>
      </c>
      <c r="BC1491">
        <v>0</v>
      </c>
      <c r="BO1491">
        <v>0</v>
      </c>
      <c r="BP1491">
        <v>0</v>
      </c>
      <c r="BQ1491">
        <v>0</v>
      </c>
      <c r="BR1491">
        <v>0</v>
      </c>
      <c r="BS1491">
        <v>0</v>
      </c>
      <c r="BT1491">
        <v>0</v>
      </c>
      <c r="BU1491">
        <v>0</v>
      </c>
      <c r="BV1491">
        <v>0</v>
      </c>
      <c r="BW1491">
        <v>1</v>
      </c>
      <c r="BX1491">
        <v>0</v>
      </c>
      <c r="BY1491">
        <v>0</v>
      </c>
      <c r="BZ1491">
        <v>1</v>
      </c>
      <c r="CA1491">
        <v>0</v>
      </c>
      <c r="CB1491">
        <v>0</v>
      </c>
      <c r="CC1491">
        <v>0</v>
      </c>
      <c r="CD1491">
        <v>0</v>
      </c>
      <c r="CE1491">
        <v>0</v>
      </c>
      <c r="CF1491">
        <v>0</v>
      </c>
      <c r="CG1491">
        <v>0</v>
      </c>
      <c r="CH1491">
        <v>0</v>
      </c>
      <c r="CI1491">
        <v>0</v>
      </c>
      <c r="CJ1491">
        <v>1</v>
      </c>
      <c r="CK1491">
        <v>1</v>
      </c>
      <c r="CL1491">
        <v>0</v>
      </c>
      <c r="CM1491">
        <v>0</v>
      </c>
      <c r="CN1491">
        <v>0</v>
      </c>
      <c r="CO1491">
        <v>0</v>
      </c>
      <c r="CP1491">
        <v>0</v>
      </c>
      <c r="CQ1491">
        <v>1</v>
      </c>
    </row>
    <row r="1492" spans="1:96" hidden="1">
      <c r="A1492" t="s">
        <v>10524</v>
      </c>
      <c r="B1492" t="s">
        <v>985</v>
      </c>
      <c r="C1492" t="s">
        <v>2176</v>
      </c>
      <c r="D1492" t="s">
        <v>2176</v>
      </c>
      <c r="E1492" t="s">
        <v>146</v>
      </c>
      <c r="F1492" t="s">
        <v>1007</v>
      </c>
      <c r="G1492">
        <v>140000</v>
      </c>
      <c r="H1492">
        <v>0</v>
      </c>
      <c r="I1492">
        <f t="shared" si="23"/>
        <v>0</v>
      </c>
      <c r="J1492">
        <v>44.226500000000001</v>
      </c>
      <c r="K1492">
        <v>42.34</v>
      </c>
      <c r="M1492" t="s">
        <v>2143</v>
      </c>
      <c r="O1492" t="s">
        <v>10525</v>
      </c>
      <c r="P1492" t="s">
        <v>10526</v>
      </c>
      <c r="R1492" t="s">
        <v>4104</v>
      </c>
      <c r="S1492" t="s">
        <v>10527</v>
      </c>
      <c r="V1492" t="s">
        <v>652</v>
      </c>
      <c r="X1492" t="s">
        <v>1007</v>
      </c>
      <c r="AC1492" t="s">
        <v>95</v>
      </c>
      <c r="AD1492" t="s">
        <v>10528</v>
      </c>
      <c r="AE1492">
        <v>0</v>
      </c>
      <c r="AQ1492">
        <v>0</v>
      </c>
      <c r="AR1492" t="s">
        <v>10529</v>
      </c>
      <c r="AS1492">
        <v>0</v>
      </c>
      <c r="AT1492">
        <v>0</v>
      </c>
      <c r="AW1492">
        <v>0</v>
      </c>
      <c r="AZ1492">
        <v>0</v>
      </c>
      <c r="BC1492">
        <v>0</v>
      </c>
      <c r="BO1492">
        <v>0</v>
      </c>
      <c r="BP1492">
        <v>0</v>
      </c>
      <c r="BQ1492">
        <v>0</v>
      </c>
      <c r="BR1492">
        <v>0</v>
      </c>
      <c r="BS1492">
        <v>0</v>
      </c>
      <c r="BT1492">
        <v>0</v>
      </c>
      <c r="BU1492">
        <v>1</v>
      </c>
      <c r="BV1492">
        <v>1</v>
      </c>
      <c r="BW1492">
        <v>0</v>
      </c>
      <c r="BX1492">
        <v>0</v>
      </c>
      <c r="BY1492">
        <v>0</v>
      </c>
      <c r="BZ1492">
        <v>0</v>
      </c>
      <c r="CA1492">
        <v>0</v>
      </c>
      <c r="CB1492">
        <v>0</v>
      </c>
      <c r="CC1492">
        <v>0</v>
      </c>
      <c r="CD1492">
        <v>0</v>
      </c>
      <c r="CE1492">
        <v>0</v>
      </c>
      <c r="CF1492">
        <v>0</v>
      </c>
      <c r="CG1492">
        <v>0</v>
      </c>
      <c r="CH1492">
        <v>0</v>
      </c>
      <c r="CI1492">
        <v>0</v>
      </c>
      <c r="CJ1492">
        <v>0</v>
      </c>
      <c r="CK1492">
        <v>0</v>
      </c>
      <c r="CL1492">
        <v>0</v>
      </c>
      <c r="CM1492">
        <v>0</v>
      </c>
      <c r="CN1492">
        <v>0</v>
      </c>
      <c r="CO1492">
        <v>0</v>
      </c>
      <c r="CP1492">
        <v>0</v>
      </c>
      <c r="CQ1492">
        <v>0</v>
      </c>
    </row>
    <row r="1493" spans="1:96" hidden="1">
      <c r="A1493" t="s">
        <v>10530</v>
      </c>
      <c r="B1493" t="s">
        <v>985</v>
      </c>
      <c r="C1493" t="s">
        <v>2176</v>
      </c>
      <c r="D1493" t="s">
        <v>2176</v>
      </c>
      <c r="E1493" t="s">
        <v>146</v>
      </c>
      <c r="F1493" t="s">
        <v>10531</v>
      </c>
      <c r="G1493">
        <v>900000</v>
      </c>
      <c r="H1493">
        <v>12</v>
      </c>
      <c r="I1493">
        <f t="shared" si="23"/>
        <v>10800000</v>
      </c>
      <c r="J1493">
        <v>54.797865999999999</v>
      </c>
      <c r="K1493">
        <v>24.25</v>
      </c>
      <c r="M1493" t="s">
        <v>10532</v>
      </c>
      <c r="O1493" t="s">
        <v>10533</v>
      </c>
      <c r="P1493" t="s">
        <v>10534</v>
      </c>
      <c r="R1493" t="s">
        <v>10535</v>
      </c>
      <c r="S1493" t="s">
        <v>10536</v>
      </c>
      <c r="T1493" t="s">
        <v>10537</v>
      </c>
      <c r="U1493" t="s">
        <v>10538</v>
      </c>
      <c r="V1493" t="s">
        <v>549</v>
      </c>
      <c r="X1493" t="s">
        <v>1007</v>
      </c>
      <c r="AA1493" t="s">
        <v>518</v>
      </c>
      <c r="AC1493" t="s">
        <v>112</v>
      </c>
      <c r="AD1493" t="s">
        <v>10539</v>
      </c>
      <c r="AE1493">
        <v>0</v>
      </c>
      <c r="AQ1493">
        <v>0</v>
      </c>
      <c r="AS1493">
        <v>0</v>
      </c>
      <c r="AT1493">
        <v>0</v>
      </c>
      <c r="AW1493">
        <v>0</v>
      </c>
      <c r="AZ1493">
        <v>0</v>
      </c>
      <c r="BC1493">
        <v>0</v>
      </c>
      <c r="BO1493">
        <v>0</v>
      </c>
      <c r="BP1493">
        <v>0</v>
      </c>
      <c r="BQ1493">
        <v>0</v>
      </c>
      <c r="BR1493">
        <v>0</v>
      </c>
      <c r="BS1493">
        <v>0</v>
      </c>
      <c r="BT1493">
        <v>0</v>
      </c>
      <c r="BU1493">
        <v>1</v>
      </c>
      <c r="BV1493">
        <v>0</v>
      </c>
      <c r="BW1493">
        <v>0</v>
      </c>
      <c r="BX1493">
        <v>1</v>
      </c>
      <c r="BY1493">
        <v>0</v>
      </c>
      <c r="BZ1493">
        <v>0</v>
      </c>
      <c r="CA1493">
        <v>0</v>
      </c>
      <c r="CB1493">
        <v>0</v>
      </c>
      <c r="CC1493">
        <v>0</v>
      </c>
      <c r="CD1493">
        <v>0</v>
      </c>
      <c r="CE1493">
        <v>0</v>
      </c>
      <c r="CF1493">
        <v>0</v>
      </c>
      <c r="CG1493">
        <v>0</v>
      </c>
      <c r="CH1493">
        <v>0</v>
      </c>
      <c r="CI1493">
        <v>0</v>
      </c>
      <c r="CJ1493">
        <v>0</v>
      </c>
      <c r="CK1493">
        <v>0</v>
      </c>
      <c r="CL1493">
        <v>0</v>
      </c>
      <c r="CM1493">
        <v>0</v>
      </c>
      <c r="CN1493">
        <v>0</v>
      </c>
      <c r="CO1493">
        <v>0</v>
      </c>
      <c r="CP1493">
        <v>0</v>
      </c>
      <c r="CQ1493">
        <v>0</v>
      </c>
    </row>
    <row r="1494" spans="1:96" hidden="1">
      <c r="A1494" t="s">
        <v>10540</v>
      </c>
      <c r="B1494" t="s">
        <v>985</v>
      </c>
      <c r="C1494" t="s">
        <v>2176</v>
      </c>
      <c r="D1494" t="s">
        <v>2176</v>
      </c>
      <c r="E1494" t="s">
        <v>146</v>
      </c>
      <c r="F1494" t="s">
        <v>10541</v>
      </c>
      <c r="G1494">
        <v>900000</v>
      </c>
      <c r="H1494">
        <v>0</v>
      </c>
      <c r="I1494">
        <f t="shared" si="23"/>
        <v>0</v>
      </c>
      <c r="J1494">
        <v>46.102594799999999</v>
      </c>
      <c r="K1494">
        <v>7.08</v>
      </c>
      <c r="M1494" t="s">
        <v>672</v>
      </c>
      <c r="O1494" t="s">
        <v>1442</v>
      </c>
      <c r="P1494" t="s">
        <v>1443</v>
      </c>
      <c r="R1494" t="s">
        <v>499</v>
      </c>
      <c r="S1494" t="s">
        <v>10542</v>
      </c>
      <c r="U1494" t="s">
        <v>4140</v>
      </c>
      <c r="V1494" t="s">
        <v>618</v>
      </c>
      <c r="X1494" t="s">
        <v>1007</v>
      </c>
      <c r="AC1494" t="s">
        <v>95</v>
      </c>
      <c r="AD1494" t="s">
        <v>10543</v>
      </c>
      <c r="AE1494">
        <v>39</v>
      </c>
      <c r="AF1494" t="s">
        <v>10544</v>
      </c>
      <c r="AQ1494">
        <v>0</v>
      </c>
      <c r="AS1494">
        <v>0</v>
      </c>
      <c r="AT1494">
        <v>0</v>
      </c>
      <c r="AW1494">
        <v>0</v>
      </c>
      <c r="AZ1494">
        <v>0</v>
      </c>
      <c r="BC1494">
        <v>0</v>
      </c>
      <c r="BO1494">
        <v>0</v>
      </c>
      <c r="BP1494">
        <v>0</v>
      </c>
      <c r="BQ1494">
        <v>0</v>
      </c>
      <c r="BR1494">
        <v>0</v>
      </c>
      <c r="BS1494">
        <v>0</v>
      </c>
      <c r="BT1494">
        <v>0</v>
      </c>
      <c r="BU1494">
        <v>1</v>
      </c>
      <c r="BV1494">
        <v>1</v>
      </c>
      <c r="BW1494">
        <v>0</v>
      </c>
      <c r="BX1494">
        <v>0</v>
      </c>
      <c r="BY1494">
        <v>0</v>
      </c>
      <c r="BZ1494">
        <v>0</v>
      </c>
      <c r="CA1494">
        <v>0</v>
      </c>
      <c r="CB1494">
        <v>0</v>
      </c>
      <c r="CC1494">
        <v>0</v>
      </c>
      <c r="CD1494">
        <v>0</v>
      </c>
      <c r="CE1494">
        <v>0</v>
      </c>
      <c r="CF1494">
        <v>0</v>
      </c>
      <c r="CG1494">
        <v>0</v>
      </c>
      <c r="CH1494">
        <v>0</v>
      </c>
      <c r="CI1494">
        <v>0</v>
      </c>
      <c r="CJ1494">
        <v>0</v>
      </c>
      <c r="CK1494">
        <v>0</v>
      </c>
      <c r="CL1494">
        <v>0</v>
      </c>
      <c r="CM1494">
        <v>0</v>
      </c>
      <c r="CN1494">
        <v>0</v>
      </c>
      <c r="CO1494">
        <v>0</v>
      </c>
      <c r="CP1494">
        <v>0</v>
      </c>
      <c r="CQ1494">
        <v>0</v>
      </c>
    </row>
    <row r="1495" spans="1:96" hidden="1">
      <c r="A1495" t="s">
        <v>10545</v>
      </c>
      <c r="B1495" t="s">
        <v>985</v>
      </c>
      <c r="C1495" t="s">
        <v>2176</v>
      </c>
      <c r="D1495" t="s">
        <v>2176</v>
      </c>
      <c r="E1495" t="s">
        <v>146</v>
      </c>
      <c r="F1495" t="s">
        <v>10546</v>
      </c>
      <c r="G1495">
        <v>370000</v>
      </c>
      <c r="H1495">
        <v>0</v>
      </c>
      <c r="I1495">
        <f t="shared" si="23"/>
        <v>0</v>
      </c>
      <c r="J1495">
        <v>46.942962299999998</v>
      </c>
      <c r="K1495">
        <v>9.48</v>
      </c>
      <c r="M1495" t="s">
        <v>672</v>
      </c>
      <c r="O1495" t="s">
        <v>10547</v>
      </c>
      <c r="P1495" t="s">
        <v>10548</v>
      </c>
      <c r="R1495" t="s">
        <v>499</v>
      </c>
      <c r="S1495" t="s">
        <v>10549</v>
      </c>
      <c r="U1495" t="s">
        <v>2597</v>
      </c>
      <c r="X1495" t="s">
        <v>1007</v>
      </c>
      <c r="AA1495" t="s">
        <v>93</v>
      </c>
      <c r="AC1495" t="s">
        <v>95</v>
      </c>
      <c r="AD1495" t="s">
        <v>2887</v>
      </c>
      <c r="AE1495">
        <v>98</v>
      </c>
      <c r="AF1495" t="s">
        <v>10550</v>
      </c>
      <c r="AG1495">
        <v>1</v>
      </c>
      <c r="AQ1495">
        <v>0</v>
      </c>
      <c r="AR1495" t="s">
        <v>10551</v>
      </c>
      <c r="AS1495">
        <v>0</v>
      </c>
      <c r="AT1495">
        <v>0</v>
      </c>
      <c r="AW1495">
        <v>0</v>
      </c>
      <c r="AZ1495">
        <v>0</v>
      </c>
      <c r="BC1495">
        <v>0</v>
      </c>
      <c r="BO1495">
        <v>0</v>
      </c>
      <c r="BP1495">
        <v>0</v>
      </c>
      <c r="BQ1495">
        <v>0</v>
      </c>
      <c r="BR1495">
        <v>0</v>
      </c>
      <c r="BS1495">
        <v>0</v>
      </c>
      <c r="BT1495">
        <v>0</v>
      </c>
      <c r="BU1495">
        <v>1</v>
      </c>
      <c r="BV1495">
        <v>1</v>
      </c>
      <c r="BW1495">
        <v>0</v>
      </c>
      <c r="BX1495">
        <v>0</v>
      </c>
      <c r="BY1495">
        <v>0</v>
      </c>
      <c r="BZ1495">
        <v>0</v>
      </c>
      <c r="CA1495">
        <v>0</v>
      </c>
      <c r="CB1495">
        <v>0</v>
      </c>
      <c r="CC1495">
        <v>0</v>
      </c>
      <c r="CD1495">
        <v>0</v>
      </c>
      <c r="CE1495">
        <v>0</v>
      </c>
      <c r="CF1495">
        <v>0</v>
      </c>
      <c r="CG1495">
        <v>0</v>
      </c>
      <c r="CH1495">
        <v>0</v>
      </c>
      <c r="CI1495">
        <v>0</v>
      </c>
      <c r="CJ1495">
        <v>0</v>
      </c>
      <c r="CK1495">
        <v>0</v>
      </c>
      <c r="CL1495">
        <v>0</v>
      </c>
      <c r="CM1495">
        <v>0</v>
      </c>
      <c r="CN1495">
        <v>0</v>
      </c>
      <c r="CO1495">
        <v>0</v>
      </c>
      <c r="CP1495">
        <v>0</v>
      </c>
      <c r="CQ1495">
        <v>0</v>
      </c>
    </row>
    <row r="1496" spans="1:96" hidden="1">
      <c r="A1496" t="s">
        <v>10552</v>
      </c>
      <c r="B1496" t="s">
        <v>985</v>
      </c>
      <c r="C1496" t="s">
        <v>2176</v>
      </c>
      <c r="D1496" t="s">
        <v>2176</v>
      </c>
      <c r="E1496" t="s">
        <v>146</v>
      </c>
      <c r="F1496" t="s">
        <v>10553</v>
      </c>
      <c r="G1496">
        <v>55000</v>
      </c>
      <c r="H1496">
        <v>0</v>
      </c>
      <c r="I1496">
        <f t="shared" si="23"/>
        <v>0</v>
      </c>
      <c r="J1496">
        <v>46.655320000000003</v>
      </c>
      <c r="K1496">
        <v>8.2899999999999991</v>
      </c>
      <c r="M1496" t="s">
        <v>672</v>
      </c>
      <c r="O1496" t="s">
        <v>10554</v>
      </c>
      <c r="P1496" t="s">
        <v>2391</v>
      </c>
      <c r="R1496" t="s">
        <v>499</v>
      </c>
      <c r="S1496" t="s">
        <v>10555</v>
      </c>
      <c r="T1496" t="s">
        <v>10556</v>
      </c>
      <c r="V1496" t="s">
        <v>2371</v>
      </c>
      <c r="W1496" t="s">
        <v>2225</v>
      </c>
      <c r="Y1496" t="s">
        <v>1007</v>
      </c>
      <c r="AB1496" t="s">
        <v>93</v>
      </c>
      <c r="AD1496" t="s">
        <v>95</v>
      </c>
      <c r="AE1496" t="s">
        <v>10557</v>
      </c>
      <c r="AF1496">
        <v>0</v>
      </c>
      <c r="AR1496">
        <v>0</v>
      </c>
      <c r="AT1496">
        <v>0</v>
      </c>
      <c r="AU1496">
        <v>0</v>
      </c>
      <c r="AX1496">
        <v>0</v>
      </c>
      <c r="BA1496">
        <v>0</v>
      </c>
      <c r="BD1496">
        <v>0</v>
      </c>
      <c r="BO1496" t="s">
        <v>10558</v>
      </c>
      <c r="BP1496">
        <v>0</v>
      </c>
      <c r="BQ1496">
        <v>0</v>
      </c>
      <c r="BR1496">
        <v>0</v>
      </c>
      <c r="BS1496">
        <v>0</v>
      </c>
      <c r="BT1496">
        <v>0</v>
      </c>
      <c r="BU1496">
        <v>0</v>
      </c>
      <c r="BV1496">
        <v>1</v>
      </c>
      <c r="BW1496">
        <v>1</v>
      </c>
      <c r="BX1496">
        <v>0</v>
      </c>
      <c r="BY1496">
        <v>0</v>
      </c>
      <c r="BZ1496">
        <v>0</v>
      </c>
      <c r="CA1496">
        <v>0</v>
      </c>
      <c r="CB1496">
        <v>0</v>
      </c>
      <c r="CC1496">
        <v>0</v>
      </c>
      <c r="CD1496">
        <v>0</v>
      </c>
      <c r="CE1496">
        <v>0</v>
      </c>
      <c r="CF1496">
        <v>0</v>
      </c>
      <c r="CG1496">
        <v>0</v>
      </c>
      <c r="CH1496">
        <v>0</v>
      </c>
      <c r="CI1496">
        <v>0</v>
      </c>
      <c r="CJ1496">
        <v>0</v>
      </c>
      <c r="CK1496">
        <v>0</v>
      </c>
      <c r="CL1496">
        <v>0</v>
      </c>
      <c r="CM1496">
        <v>0</v>
      </c>
      <c r="CN1496">
        <v>0</v>
      </c>
      <c r="CO1496">
        <v>0</v>
      </c>
      <c r="CP1496">
        <v>0</v>
      </c>
      <c r="CQ1496">
        <v>0</v>
      </c>
      <c r="CR1496">
        <v>0</v>
      </c>
    </row>
    <row r="1497" spans="1:96" hidden="1">
      <c r="A1497" t="s">
        <v>10559</v>
      </c>
      <c r="B1497" t="s">
        <v>985</v>
      </c>
      <c r="C1497" t="s">
        <v>2176</v>
      </c>
      <c r="D1497" t="s">
        <v>2176</v>
      </c>
      <c r="E1497" t="s">
        <v>146</v>
      </c>
      <c r="F1497" t="s">
        <v>10560</v>
      </c>
      <c r="G1497">
        <v>350000</v>
      </c>
      <c r="H1497">
        <v>0</v>
      </c>
      <c r="I1497">
        <f t="shared" si="23"/>
        <v>0</v>
      </c>
      <c r="J1497">
        <v>46.655320000000003</v>
      </c>
      <c r="K1497">
        <v>8.2899999999999991</v>
      </c>
      <c r="M1497" t="s">
        <v>2143</v>
      </c>
      <c r="O1497" t="s">
        <v>10554</v>
      </c>
      <c r="P1497" t="s">
        <v>2391</v>
      </c>
      <c r="R1497" t="s">
        <v>499</v>
      </c>
      <c r="S1497" t="s">
        <v>10561</v>
      </c>
      <c r="U1497" t="s">
        <v>2294</v>
      </c>
      <c r="V1497" t="s">
        <v>2270</v>
      </c>
      <c r="X1497" t="s">
        <v>1007</v>
      </c>
      <c r="AA1497" t="s">
        <v>93</v>
      </c>
      <c r="AC1497" t="s">
        <v>95</v>
      </c>
      <c r="AD1497" t="s">
        <v>10557</v>
      </c>
      <c r="AE1497">
        <v>0</v>
      </c>
      <c r="AH1497" t="s">
        <v>113</v>
      </c>
      <c r="AQ1497">
        <v>0</v>
      </c>
      <c r="AS1497">
        <v>0</v>
      </c>
      <c r="AT1497">
        <v>0</v>
      </c>
      <c r="AW1497">
        <v>0</v>
      </c>
      <c r="AZ1497">
        <v>0</v>
      </c>
      <c r="BC1497">
        <v>0</v>
      </c>
      <c r="BO1497">
        <v>0</v>
      </c>
      <c r="BP1497">
        <v>0</v>
      </c>
      <c r="BQ1497">
        <v>0</v>
      </c>
      <c r="BR1497">
        <v>0</v>
      </c>
      <c r="BS1497">
        <v>0</v>
      </c>
      <c r="BT1497">
        <v>0</v>
      </c>
      <c r="BU1497">
        <v>1</v>
      </c>
      <c r="BV1497">
        <v>1</v>
      </c>
      <c r="BW1497">
        <v>0</v>
      </c>
      <c r="BX1497">
        <v>0</v>
      </c>
      <c r="BY1497">
        <v>0</v>
      </c>
      <c r="BZ1497">
        <v>0</v>
      </c>
      <c r="CA1497">
        <v>0</v>
      </c>
      <c r="CB1497">
        <v>0</v>
      </c>
      <c r="CC1497">
        <v>0</v>
      </c>
      <c r="CD1497">
        <v>0</v>
      </c>
      <c r="CE1497">
        <v>0</v>
      </c>
      <c r="CF1497">
        <v>0</v>
      </c>
      <c r="CG1497">
        <v>0</v>
      </c>
      <c r="CH1497">
        <v>0</v>
      </c>
      <c r="CI1497">
        <v>0</v>
      </c>
      <c r="CJ1497">
        <v>0</v>
      </c>
      <c r="CK1497">
        <v>0</v>
      </c>
      <c r="CL1497">
        <v>0</v>
      </c>
      <c r="CM1497">
        <v>0</v>
      </c>
      <c r="CN1497">
        <v>0</v>
      </c>
      <c r="CO1497">
        <v>0</v>
      </c>
      <c r="CP1497">
        <v>0</v>
      </c>
      <c r="CQ1497">
        <v>0</v>
      </c>
    </row>
    <row r="1498" spans="1:96" hidden="1">
      <c r="A1498" t="s">
        <v>10562</v>
      </c>
      <c r="B1498" t="s">
        <v>985</v>
      </c>
      <c r="C1498" t="s">
        <v>2176</v>
      </c>
      <c r="D1498" t="s">
        <v>2176</v>
      </c>
      <c r="E1498" t="s">
        <v>146</v>
      </c>
      <c r="F1498" t="s">
        <v>10563</v>
      </c>
      <c r="G1498">
        <v>600000</v>
      </c>
      <c r="H1498">
        <v>0</v>
      </c>
      <c r="I1498">
        <f t="shared" si="23"/>
        <v>0</v>
      </c>
      <c r="J1498">
        <v>46.655320000000003</v>
      </c>
      <c r="K1498">
        <v>8.2899999999999991</v>
      </c>
      <c r="M1498" t="s">
        <v>10564</v>
      </c>
      <c r="O1498" t="s">
        <v>10554</v>
      </c>
      <c r="P1498" t="s">
        <v>2391</v>
      </c>
      <c r="R1498" t="s">
        <v>499</v>
      </c>
      <c r="S1498" t="s">
        <v>10565</v>
      </c>
      <c r="T1498" t="s">
        <v>528</v>
      </c>
      <c r="X1498" t="s">
        <v>1007</v>
      </c>
      <c r="AA1498" t="s">
        <v>93</v>
      </c>
      <c r="AC1498" t="s">
        <v>95</v>
      </c>
      <c r="AD1498" t="s">
        <v>10557</v>
      </c>
      <c r="AE1498">
        <v>0</v>
      </c>
      <c r="AH1498" t="s">
        <v>113</v>
      </c>
      <c r="AQ1498">
        <v>0</v>
      </c>
      <c r="AS1498">
        <v>0</v>
      </c>
      <c r="AT1498">
        <v>0</v>
      </c>
      <c r="AW1498">
        <v>0</v>
      </c>
      <c r="AZ1498">
        <v>0</v>
      </c>
      <c r="BC1498">
        <v>0</v>
      </c>
      <c r="BO1498">
        <v>0</v>
      </c>
      <c r="BP1498">
        <v>0</v>
      </c>
      <c r="BQ1498">
        <v>0</v>
      </c>
      <c r="BR1498">
        <v>0</v>
      </c>
      <c r="BS1498">
        <v>0</v>
      </c>
      <c r="BT1498">
        <v>0</v>
      </c>
      <c r="BU1498">
        <v>0</v>
      </c>
      <c r="BV1498">
        <v>0</v>
      </c>
      <c r="BW1498">
        <v>0</v>
      </c>
      <c r="BX1498">
        <v>0</v>
      </c>
      <c r="BY1498">
        <v>1</v>
      </c>
      <c r="BZ1498">
        <v>0</v>
      </c>
      <c r="CA1498">
        <v>0</v>
      </c>
      <c r="CB1498">
        <v>0</v>
      </c>
      <c r="CC1498">
        <v>0</v>
      </c>
      <c r="CD1498">
        <v>0</v>
      </c>
      <c r="CE1498">
        <v>0</v>
      </c>
      <c r="CF1498">
        <v>0</v>
      </c>
      <c r="CG1498">
        <v>1</v>
      </c>
      <c r="CH1498">
        <v>1</v>
      </c>
      <c r="CI1498">
        <v>0</v>
      </c>
      <c r="CJ1498">
        <v>0</v>
      </c>
      <c r="CK1498">
        <v>0</v>
      </c>
      <c r="CL1498">
        <v>0</v>
      </c>
      <c r="CM1498">
        <v>0</v>
      </c>
      <c r="CN1498">
        <v>0</v>
      </c>
      <c r="CO1498">
        <v>0</v>
      </c>
      <c r="CP1498">
        <v>0</v>
      </c>
      <c r="CQ1498">
        <v>0</v>
      </c>
    </row>
    <row r="1499" spans="1:96" hidden="1">
      <c r="A1499" t="s">
        <v>10566</v>
      </c>
      <c r="B1499" t="s">
        <v>985</v>
      </c>
      <c r="C1499" t="s">
        <v>2176</v>
      </c>
      <c r="D1499" t="s">
        <v>2176</v>
      </c>
      <c r="E1499" t="s">
        <v>146</v>
      </c>
      <c r="F1499" t="s">
        <v>10567</v>
      </c>
      <c r="G1499">
        <v>164000</v>
      </c>
      <c r="H1499">
        <v>0</v>
      </c>
      <c r="I1499">
        <f t="shared" si="23"/>
        <v>0</v>
      </c>
      <c r="J1499">
        <v>46.291288999999999</v>
      </c>
      <c r="K1499">
        <v>7.54</v>
      </c>
      <c r="M1499" t="s">
        <v>672</v>
      </c>
      <c r="O1499" t="s">
        <v>10568</v>
      </c>
      <c r="P1499" t="s">
        <v>1443</v>
      </c>
      <c r="R1499" t="s">
        <v>499</v>
      </c>
      <c r="S1499" t="s">
        <v>10569</v>
      </c>
      <c r="U1499" t="s">
        <v>2909</v>
      </c>
      <c r="V1499" t="s">
        <v>2910</v>
      </c>
      <c r="X1499" t="s">
        <v>1007</v>
      </c>
      <c r="AA1499" t="s">
        <v>93</v>
      </c>
      <c r="AC1499" t="s">
        <v>95</v>
      </c>
      <c r="AD1499" t="s">
        <v>10543</v>
      </c>
      <c r="AE1499">
        <v>54</v>
      </c>
      <c r="AQ1499">
        <v>0</v>
      </c>
      <c r="AR1499" t="s">
        <v>10570</v>
      </c>
      <c r="AS1499">
        <v>0</v>
      </c>
      <c r="AT1499">
        <v>0</v>
      </c>
      <c r="AW1499">
        <v>0</v>
      </c>
      <c r="AZ1499">
        <v>0</v>
      </c>
      <c r="BC1499">
        <v>0</v>
      </c>
      <c r="BO1499">
        <v>0</v>
      </c>
      <c r="BP1499">
        <v>0</v>
      </c>
      <c r="BQ1499">
        <v>0</v>
      </c>
      <c r="BR1499">
        <v>0</v>
      </c>
      <c r="BS1499">
        <v>0</v>
      </c>
      <c r="BT1499">
        <v>0</v>
      </c>
      <c r="BU1499">
        <v>1</v>
      </c>
      <c r="BV1499">
        <v>1</v>
      </c>
      <c r="BW1499">
        <v>0</v>
      </c>
      <c r="BX1499">
        <v>0</v>
      </c>
      <c r="BY1499">
        <v>0</v>
      </c>
      <c r="BZ1499">
        <v>0</v>
      </c>
      <c r="CA1499">
        <v>0</v>
      </c>
      <c r="CB1499">
        <v>0</v>
      </c>
      <c r="CC1499">
        <v>0</v>
      </c>
      <c r="CD1499">
        <v>0</v>
      </c>
      <c r="CE1499">
        <v>0</v>
      </c>
      <c r="CF1499">
        <v>0</v>
      </c>
      <c r="CG1499">
        <v>0</v>
      </c>
      <c r="CH1499">
        <v>0</v>
      </c>
      <c r="CI1499">
        <v>0</v>
      </c>
      <c r="CJ1499">
        <v>0</v>
      </c>
      <c r="CK1499">
        <v>0</v>
      </c>
      <c r="CL1499">
        <v>0</v>
      </c>
      <c r="CM1499">
        <v>0</v>
      </c>
      <c r="CN1499">
        <v>0</v>
      </c>
      <c r="CO1499">
        <v>0</v>
      </c>
      <c r="CP1499">
        <v>0</v>
      </c>
      <c r="CQ1499">
        <v>0</v>
      </c>
    </row>
    <row r="1500" spans="1:96" hidden="1">
      <c r="A1500" t="s">
        <v>10571</v>
      </c>
      <c r="B1500" t="s">
        <v>985</v>
      </c>
      <c r="C1500" t="s">
        <v>2176</v>
      </c>
      <c r="D1500" t="s">
        <v>2176</v>
      </c>
      <c r="E1500" t="s">
        <v>146</v>
      </c>
      <c r="F1500" t="s">
        <v>10572</v>
      </c>
      <c r="G1500">
        <v>240000</v>
      </c>
      <c r="H1500">
        <v>0</v>
      </c>
      <c r="I1500">
        <f t="shared" si="23"/>
        <v>0</v>
      </c>
      <c r="J1500">
        <v>46.419899899999997</v>
      </c>
      <c r="K1500">
        <v>6.93</v>
      </c>
      <c r="M1500" t="s">
        <v>672</v>
      </c>
      <c r="O1500" t="s">
        <v>10573</v>
      </c>
      <c r="P1500" t="s">
        <v>10574</v>
      </c>
      <c r="R1500" t="s">
        <v>499</v>
      </c>
      <c r="S1500" t="s">
        <v>10575</v>
      </c>
      <c r="U1500" t="s">
        <v>2316</v>
      </c>
      <c r="V1500" t="s">
        <v>2197</v>
      </c>
      <c r="X1500" t="s">
        <v>1007</v>
      </c>
      <c r="AA1500" t="s">
        <v>93</v>
      </c>
      <c r="AC1500" t="s">
        <v>95</v>
      </c>
      <c r="AD1500" t="s">
        <v>10543</v>
      </c>
      <c r="AE1500">
        <v>39</v>
      </c>
      <c r="AF1500" t="s">
        <v>10576</v>
      </c>
      <c r="AQ1500">
        <v>0</v>
      </c>
      <c r="AR1500" t="s">
        <v>10577</v>
      </c>
      <c r="AS1500">
        <v>0</v>
      </c>
      <c r="AT1500">
        <v>0</v>
      </c>
      <c r="AW1500">
        <v>0</v>
      </c>
      <c r="AZ1500">
        <v>0</v>
      </c>
      <c r="BC1500">
        <v>0</v>
      </c>
      <c r="BO1500">
        <v>0</v>
      </c>
      <c r="BP1500">
        <v>0</v>
      </c>
      <c r="BQ1500">
        <v>0</v>
      </c>
      <c r="BR1500">
        <v>0</v>
      </c>
      <c r="BS1500">
        <v>0</v>
      </c>
      <c r="BT1500">
        <v>0</v>
      </c>
      <c r="BU1500">
        <v>1</v>
      </c>
      <c r="BV1500">
        <v>1</v>
      </c>
      <c r="BW1500">
        <v>0</v>
      </c>
      <c r="BX1500">
        <v>0</v>
      </c>
      <c r="BY1500">
        <v>0</v>
      </c>
      <c r="BZ1500">
        <v>0</v>
      </c>
      <c r="CA1500">
        <v>0</v>
      </c>
      <c r="CB1500">
        <v>0</v>
      </c>
      <c r="CC1500">
        <v>0</v>
      </c>
      <c r="CD1500">
        <v>0</v>
      </c>
      <c r="CE1500">
        <v>0</v>
      </c>
      <c r="CF1500">
        <v>0</v>
      </c>
      <c r="CG1500">
        <v>0</v>
      </c>
      <c r="CH1500">
        <v>0</v>
      </c>
      <c r="CI1500">
        <v>0</v>
      </c>
      <c r="CJ1500">
        <v>0</v>
      </c>
      <c r="CK1500">
        <v>0</v>
      </c>
      <c r="CL1500">
        <v>0</v>
      </c>
      <c r="CM1500">
        <v>0</v>
      </c>
      <c r="CN1500">
        <v>0</v>
      </c>
      <c r="CO1500">
        <v>0</v>
      </c>
      <c r="CP1500">
        <v>0</v>
      </c>
      <c r="CQ1500">
        <v>0</v>
      </c>
    </row>
    <row r="1501" spans="1:96" hidden="1">
      <c r="A1501" t="s">
        <v>10578</v>
      </c>
      <c r="B1501" t="s">
        <v>985</v>
      </c>
      <c r="C1501" t="s">
        <v>2176</v>
      </c>
      <c r="D1501" t="s">
        <v>2176</v>
      </c>
      <c r="E1501" t="s">
        <v>146</v>
      </c>
      <c r="F1501" t="s">
        <v>10579</v>
      </c>
      <c r="G1501">
        <v>360000</v>
      </c>
      <c r="H1501">
        <v>0</v>
      </c>
      <c r="I1501">
        <f t="shared" si="23"/>
        <v>0</v>
      </c>
      <c r="J1501">
        <v>46.102594799999999</v>
      </c>
      <c r="K1501">
        <v>7.08</v>
      </c>
      <c r="M1501" t="s">
        <v>672</v>
      </c>
      <c r="O1501" t="s">
        <v>1442</v>
      </c>
      <c r="P1501" t="s">
        <v>1443</v>
      </c>
      <c r="R1501" t="s">
        <v>499</v>
      </c>
      <c r="S1501" t="s">
        <v>10580</v>
      </c>
      <c r="U1501" t="s">
        <v>10581</v>
      </c>
      <c r="V1501" t="s">
        <v>10582</v>
      </c>
      <c r="X1501" t="s">
        <v>1007</v>
      </c>
      <c r="AC1501" t="s">
        <v>95</v>
      </c>
      <c r="AD1501" t="s">
        <v>10543</v>
      </c>
      <c r="AE1501">
        <v>50</v>
      </c>
      <c r="AF1501" t="s">
        <v>10583</v>
      </c>
      <c r="AG1501">
        <v>50</v>
      </c>
      <c r="AQ1501">
        <v>0</v>
      </c>
      <c r="AR1501" t="s">
        <v>10584</v>
      </c>
      <c r="AS1501">
        <v>0</v>
      </c>
      <c r="AT1501">
        <v>0</v>
      </c>
      <c r="AW1501">
        <v>0</v>
      </c>
      <c r="AZ1501">
        <v>0</v>
      </c>
      <c r="BC1501">
        <v>0</v>
      </c>
      <c r="BO1501">
        <v>0</v>
      </c>
      <c r="BP1501">
        <v>0</v>
      </c>
      <c r="BQ1501">
        <v>0</v>
      </c>
      <c r="BR1501">
        <v>0</v>
      </c>
      <c r="BS1501">
        <v>0</v>
      </c>
      <c r="BT1501">
        <v>0</v>
      </c>
      <c r="BU1501">
        <v>1</v>
      </c>
      <c r="BV1501">
        <v>1</v>
      </c>
      <c r="BW1501">
        <v>0</v>
      </c>
      <c r="BX1501">
        <v>0</v>
      </c>
      <c r="BY1501">
        <v>0</v>
      </c>
      <c r="BZ1501">
        <v>0</v>
      </c>
      <c r="CA1501">
        <v>0</v>
      </c>
      <c r="CB1501">
        <v>0</v>
      </c>
      <c r="CC1501">
        <v>0</v>
      </c>
      <c r="CD1501">
        <v>0</v>
      </c>
      <c r="CE1501">
        <v>0</v>
      </c>
      <c r="CF1501">
        <v>0</v>
      </c>
      <c r="CG1501">
        <v>0</v>
      </c>
      <c r="CH1501">
        <v>0</v>
      </c>
      <c r="CI1501">
        <v>0</v>
      </c>
      <c r="CJ1501">
        <v>0</v>
      </c>
      <c r="CK1501">
        <v>0</v>
      </c>
      <c r="CL1501">
        <v>0</v>
      </c>
      <c r="CM1501">
        <v>0</v>
      </c>
      <c r="CN1501">
        <v>0</v>
      </c>
      <c r="CO1501">
        <v>0</v>
      </c>
      <c r="CP1501">
        <v>0</v>
      </c>
      <c r="CQ1501">
        <v>0</v>
      </c>
    </row>
    <row r="1502" spans="1:96" hidden="1">
      <c r="A1502" t="s">
        <v>10585</v>
      </c>
      <c r="B1502" t="s">
        <v>985</v>
      </c>
      <c r="C1502" t="s">
        <v>2176</v>
      </c>
      <c r="D1502" t="s">
        <v>2176</v>
      </c>
      <c r="E1502" t="s">
        <v>146</v>
      </c>
      <c r="F1502" t="s">
        <v>10586</v>
      </c>
      <c r="G1502">
        <v>240000</v>
      </c>
      <c r="H1502">
        <v>0</v>
      </c>
      <c r="I1502">
        <f t="shared" si="23"/>
        <v>0</v>
      </c>
      <c r="J1502">
        <v>46.435877900000001</v>
      </c>
      <c r="K1502">
        <v>6.91</v>
      </c>
      <c r="M1502" t="s">
        <v>672</v>
      </c>
      <c r="O1502" t="s">
        <v>10573</v>
      </c>
      <c r="P1502" t="s">
        <v>10587</v>
      </c>
      <c r="R1502" t="s">
        <v>499</v>
      </c>
      <c r="S1502" t="s">
        <v>10588</v>
      </c>
      <c r="U1502" t="s">
        <v>1382</v>
      </c>
      <c r="V1502" t="s">
        <v>10589</v>
      </c>
      <c r="X1502" t="s">
        <v>1007</v>
      </c>
      <c r="AA1502" t="s">
        <v>93</v>
      </c>
      <c r="AC1502" t="s">
        <v>95</v>
      </c>
      <c r="AD1502" t="s">
        <v>10543</v>
      </c>
      <c r="AE1502">
        <v>39</v>
      </c>
      <c r="AF1502" t="s">
        <v>10590</v>
      </c>
      <c r="AG1502">
        <v>41</v>
      </c>
      <c r="AQ1502">
        <v>0</v>
      </c>
      <c r="AS1502">
        <v>0</v>
      </c>
      <c r="AT1502">
        <v>0</v>
      </c>
      <c r="AW1502">
        <v>0</v>
      </c>
      <c r="AZ1502">
        <v>0</v>
      </c>
      <c r="BC1502">
        <v>0</v>
      </c>
      <c r="BO1502">
        <v>0</v>
      </c>
      <c r="BP1502">
        <v>0</v>
      </c>
      <c r="BQ1502">
        <v>0</v>
      </c>
      <c r="BR1502">
        <v>0</v>
      </c>
      <c r="BS1502">
        <v>0</v>
      </c>
      <c r="BT1502">
        <v>0</v>
      </c>
      <c r="BU1502">
        <v>1</v>
      </c>
      <c r="BV1502">
        <v>1</v>
      </c>
      <c r="BW1502">
        <v>0</v>
      </c>
      <c r="BX1502">
        <v>0</v>
      </c>
      <c r="BY1502">
        <v>0</v>
      </c>
      <c r="BZ1502">
        <v>0</v>
      </c>
      <c r="CA1502">
        <v>0</v>
      </c>
      <c r="CB1502">
        <v>0</v>
      </c>
      <c r="CC1502">
        <v>0</v>
      </c>
      <c r="CD1502">
        <v>0</v>
      </c>
      <c r="CE1502">
        <v>0</v>
      </c>
      <c r="CF1502">
        <v>0</v>
      </c>
      <c r="CG1502">
        <v>0</v>
      </c>
      <c r="CH1502">
        <v>0</v>
      </c>
      <c r="CI1502">
        <v>0</v>
      </c>
      <c r="CJ1502">
        <v>0</v>
      </c>
      <c r="CK1502">
        <v>0</v>
      </c>
      <c r="CL1502">
        <v>0</v>
      </c>
      <c r="CM1502">
        <v>0</v>
      </c>
      <c r="CN1502">
        <v>0</v>
      </c>
      <c r="CO1502">
        <v>0</v>
      </c>
      <c r="CP1502">
        <v>0</v>
      </c>
      <c r="CQ1502">
        <v>0</v>
      </c>
    </row>
    <row r="1503" spans="1:96" hidden="1">
      <c r="A1503" t="s">
        <v>10591</v>
      </c>
      <c r="B1503" t="s">
        <v>904</v>
      </c>
      <c r="C1503" t="s">
        <v>826</v>
      </c>
      <c r="D1503" t="s">
        <v>826</v>
      </c>
      <c r="E1503" t="s">
        <v>719</v>
      </c>
      <c r="F1503" t="s">
        <v>10592</v>
      </c>
      <c r="G1503">
        <v>75</v>
      </c>
      <c r="H1503">
        <v>1.53</v>
      </c>
      <c r="I1503">
        <f t="shared" si="23"/>
        <v>114.75</v>
      </c>
      <c r="J1503">
        <v>38.547226299999998</v>
      </c>
      <c r="K1503">
        <v>-121.24</v>
      </c>
      <c r="M1503" t="s">
        <v>10593</v>
      </c>
      <c r="N1503" t="s">
        <v>10594</v>
      </c>
      <c r="O1503" t="s">
        <v>10595</v>
      </c>
      <c r="P1503" t="s">
        <v>214</v>
      </c>
      <c r="R1503" t="s">
        <v>107</v>
      </c>
      <c r="S1503" t="s">
        <v>10596</v>
      </c>
      <c r="U1503" t="s">
        <v>618</v>
      </c>
      <c r="W1503" t="s">
        <v>7910</v>
      </c>
      <c r="X1503" t="s">
        <v>6707</v>
      </c>
      <c r="Y1503" t="s">
        <v>6708</v>
      </c>
      <c r="Z1503" t="s">
        <v>599</v>
      </c>
      <c r="AA1503" t="s">
        <v>164</v>
      </c>
      <c r="AB1503" t="s">
        <v>10597</v>
      </c>
      <c r="AC1503" t="s">
        <v>95</v>
      </c>
      <c r="AD1503" t="s">
        <v>6708</v>
      </c>
      <c r="AE1503">
        <v>0</v>
      </c>
      <c r="AH1503" t="s">
        <v>5802</v>
      </c>
      <c r="AI1503" t="s">
        <v>10464</v>
      </c>
      <c r="AJ1503" t="s">
        <v>10464</v>
      </c>
      <c r="AQ1503">
        <v>0</v>
      </c>
      <c r="AS1503">
        <v>0</v>
      </c>
      <c r="AT1503">
        <v>0</v>
      </c>
      <c r="AU1503" t="s">
        <v>4610</v>
      </c>
      <c r="AV1503" t="s">
        <v>10598</v>
      </c>
      <c r="AW1503">
        <v>2150000</v>
      </c>
      <c r="AX1503" t="s">
        <v>492</v>
      </c>
      <c r="AY1503" t="s">
        <v>6708</v>
      </c>
      <c r="AZ1503">
        <v>830000</v>
      </c>
      <c r="BA1503" t="s">
        <v>248</v>
      </c>
      <c r="BC1503">
        <v>0</v>
      </c>
      <c r="BO1503">
        <v>0</v>
      </c>
      <c r="BP1503">
        <v>0</v>
      </c>
      <c r="BQ1503">
        <v>0</v>
      </c>
      <c r="BR1503">
        <v>0</v>
      </c>
      <c r="BS1503">
        <v>0</v>
      </c>
      <c r="BT1503">
        <v>1</v>
      </c>
      <c r="BU1503">
        <v>0</v>
      </c>
      <c r="BV1503">
        <v>0</v>
      </c>
      <c r="BW1503">
        <v>0</v>
      </c>
      <c r="BX1503">
        <v>0</v>
      </c>
      <c r="BY1503">
        <v>0</v>
      </c>
      <c r="BZ1503">
        <v>0</v>
      </c>
      <c r="CA1503">
        <v>1</v>
      </c>
      <c r="CB1503">
        <v>0</v>
      </c>
      <c r="CC1503">
        <v>0</v>
      </c>
      <c r="CD1503">
        <v>0</v>
      </c>
      <c r="CE1503">
        <v>1</v>
      </c>
      <c r="CF1503">
        <v>0</v>
      </c>
      <c r="CG1503">
        <v>1</v>
      </c>
      <c r="CH1503">
        <v>0</v>
      </c>
      <c r="CI1503">
        <v>0</v>
      </c>
      <c r="CJ1503">
        <v>0</v>
      </c>
      <c r="CK1503">
        <v>0</v>
      </c>
      <c r="CL1503">
        <v>0</v>
      </c>
      <c r="CM1503">
        <v>0</v>
      </c>
      <c r="CN1503">
        <v>0</v>
      </c>
      <c r="CO1503">
        <v>0</v>
      </c>
      <c r="CP1503">
        <v>0</v>
      </c>
      <c r="CQ1503">
        <v>1</v>
      </c>
    </row>
    <row r="1504" spans="1:96" hidden="1">
      <c r="A1504" t="s">
        <v>10599</v>
      </c>
      <c r="B1504" t="s">
        <v>904</v>
      </c>
      <c r="C1504" t="s">
        <v>826</v>
      </c>
      <c r="D1504" t="s">
        <v>826</v>
      </c>
      <c r="E1504" t="s">
        <v>719</v>
      </c>
      <c r="F1504" t="s">
        <v>10600</v>
      </c>
      <c r="G1504">
        <v>90</v>
      </c>
      <c r="H1504">
        <v>1.1299999999999999</v>
      </c>
      <c r="I1504">
        <f t="shared" si="23"/>
        <v>101.69999999999999</v>
      </c>
      <c r="J1504">
        <v>38.552089600000002</v>
      </c>
      <c r="K1504">
        <v>-121.24</v>
      </c>
      <c r="M1504" t="s">
        <v>10593</v>
      </c>
      <c r="N1504" t="s">
        <v>10601</v>
      </c>
      <c r="O1504" t="s">
        <v>10595</v>
      </c>
      <c r="P1504" t="s">
        <v>214</v>
      </c>
      <c r="R1504" t="s">
        <v>107</v>
      </c>
      <c r="S1504" t="s">
        <v>10596</v>
      </c>
      <c r="U1504" t="s">
        <v>618</v>
      </c>
      <c r="W1504" t="s">
        <v>2068</v>
      </c>
      <c r="X1504" t="s">
        <v>6707</v>
      </c>
      <c r="Y1504" t="s">
        <v>6708</v>
      </c>
      <c r="Z1504" t="s">
        <v>599</v>
      </c>
      <c r="AA1504" t="s">
        <v>164</v>
      </c>
      <c r="AC1504" t="s">
        <v>112</v>
      </c>
      <c r="AD1504" t="s">
        <v>6708</v>
      </c>
      <c r="AE1504">
        <v>100</v>
      </c>
      <c r="AH1504" t="s">
        <v>1690</v>
      </c>
      <c r="AI1504" t="s">
        <v>1300</v>
      </c>
      <c r="AJ1504" t="s">
        <v>10464</v>
      </c>
      <c r="AQ1504">
        <v>0</v>
      </c>
      <c r="AS1504">
        <v>0</v>
      </c>
      <c r="AT1504">
        <v>0</v>
      </c>
      <c r="AU1504" t="s">
        <v>4610</v>
      </c>
      <c r="AV1504" t="s">
        <v>10598</v>
      </c>
      <c r="AW1504">
        <v>2150000</v>
      </c>
      <c r="AX1504" t="s">
        <v>248</v>
      </c>
      <c r="AY1504" t="s">
        <v>6708</v>
      </c>
      <c r="AZ1504">
        <v>830000</v>
      </c>
      <c r="BC1504">
        <v>0</v>
      </c>
      <c r="BO1504">
        <v>0</v>
      </c>
      <c r="BP1504">
        <v>0</v>
      </c>
      <c r="BQ1504">
        <v>0</v>
      </c>
      <c r="BR1504">
        <v>0</v>
      </c>
      <c r="BS1504">
        <v>0</v>
      </c>
      <c r="BT1504">
        <v>1</v>
      </c>
      <c r="BU1504">
        <v>0</v>
      </c>
      <c r="BV1504">
        <v>0</v>
      </c>
      <c r="BW1504">
        <v>0</v>
      </c>
      <c r="BX1504">
        <v>0</v>
      </c>
      <c r="BY1504">
        <v>0</v>
      </c>
      <c r="BZ1504">
        <v>0</v>
      </c>
      <c r="CA1504">
        <v>1</v>
      </c>
      <c r="CB1504">
        <v>0</v>
      </c>
      <c r="CC1504">
        <v>0</v>
      </c>
      <c r="CD1504">
        <v>0</v>
      </c>
      <c r="CE1504">
        <v>1</v>
      </c>
      <c r="CF1504">
        <v>0</v>
      </c>
      <c r="CG1504">
        <v>1</v>
      </c>
      <c r="CH1504">
        <v>0</v>
      </c>
      <c r="CI1504">
        <v>0</v>
      </c>
      <c r="CJ1504">
        <v>0</v>
      </c>
      <c r="CK1504">
        <v>0</v>
      </c>
      <c r="CL1504">
        <v>0</v>
      </c>
      <c r="CM1504">
        <v>0</v>
      </c>
      <c r="CN1504">
        <v>0</v>
      </c>
      <c r="CO1504">
        <v>0</v>
      </c>
      <c r="CP1504">
        <v>0</v>
      </c>
      <c r="CQ1504">
        <v>1</v>
      </c>
    </row>
    <row r="1505" spans="1:95" hidden="1">
      <c r="A1505" t="s">
        <v>10602</v>
      </c>
      <c r="B1505" t="s">
        <v>904</v>
      </c>
      <c r="C1505" t="s">
        <v>826</v>
      </c>
      <c r="D1505" t="s">
        <v>826</v>
      </c>
      <c r="E1505" t="s">
        <v>146</v>
      </c>
      <c r="F1505" t="s">
        <v>10603</v>
      </c>
      <c r="G1505">
        <v>250</v>
      </c>
      <c r="H1505">
        <v>2.5</v>
      </c>
      <c r="I1505">
        <f t="shared" si="23"/>
        <v>625</v>
      </c>
      <c r="J1505">
        <v>40.748126599999999</v>
      </c>
      <c r="K1505">
        <v>-74.010000000000005</v>
      </c>
      <c r="M1505" t="s">
        <v>10604</v>
      </c>
      <c r="N1505" t="s">
        <v>10605</v>
      </c>
      <c r="O1505" t="s">
        <v>817</v>
      </c>
      <c r="P1505" t="s">
        <v>817</v>
      </c>
      <c r="Q1505">
        <v>10011</v>
      </c>
      <c r="R1505" t="s">
        <v>107</v>
      </c>
      <c r="S1505" t="s">
        <v>10606</v>
      </c>
      <c r="T1505" t="s">
        <v>4608</v>
      </c>
      <c r="U1505" t="s">
        <v>10607</v>
      </c>
      <c r="V1505" t="s">
        <v>4608</v>
      </c>
      <c r="X1505" t="s">
        <v>819</v>
      </c>
      <c r="Y1505" t="s">
        <v>4372</v>
      </c>
      <c r="Z1505" t="s">
        <v>92</v>
      </c>
      <c r="AA1505" t="s">
        <v>164</v>
      </c>
      <c r="AC1505" t="s">
        <v>124</v>
      </c>
      <c r="AD1505" t="s">
        <v>10608</v>
      </c>
      <c r="AE1505">
        <v>0</v>
      </c>
      <c r="AH1505" t="s">
        <v>10609</v>
      </c>
      <c r="AI1505" t="s">
        <v>10609</v>
      </c>
      <c r="AJ1505" t="s">
        <v>10609</v>
      </c>
      <c r="AQ1505">
        <v>10</v>
      </c>
      <c r="AS1505">
        <v>0</v>
      </c>
      <c r="AT1505">
        <v>0</v>
      </c>
      <c r="AW1505">
        <v>0</v>
      </c>
      <c r="AZ1505">
        <v>0</v>
      </c>
      <c r="BC1505">
        <v>0</v>
      </c>
      <c r="BO1505">
        <v>0</v>
      </c>
      <c r="BP1505">
        <v>0</v>
      </c>
      <c r="BQ1505">
        <v>0</v>
      </c>
      <c r="BR1505">
        <v>0</v>
      </c>
      <c r="BS1505">
        <v>0</v>
      </c>
      <c r="BT1505">
        <v>0</v>
      </c>
      <c r="BU1505">
        <v>0</v>
      </c>
      <c r="BV1505">
        <v>0</v>
      </c>
      <c r="BW1505">
        <v>0</v>
      </c>
      <c r="BX1505">
        <v>0</v>
      </c>
      <c r="BY1505">
        <v>0</v>
      </c>
      <c r="BZ1505">
        <v>0</v>
      </c>
      <c r="CA1505">
        <v>0</v>
      </c>
      <c r="CB1505">
        <v>0</v>
      </c>
      <c r="CC1505">
        <v>0</v>
      </c>
      <c r="CD1505">
        <v>1</v>
      </c>
      <c r="CE1505">
        <v>0</v>
      </c>
      <c r="CF1505">
        <v>0</v>
      </c>
      <c r="CG1505">
        <v>0</v>
      </c>
      <c r="CH1505">
        <v>0</v>
      </c>
      <c r="CI1505">
        <v>0</v>
      </c>
      <c r="CJ1505">
        <v>0</v>
      </c>
      <c r="CK1505">
        <v>0</v>
      </c>
      <c r="CL1505">
        <v>0</v>
      </c>
      <c r="CM1505">
        <v>0</v>
      </c>
      <c r="CN1505">
        <v>0</v>
      </c>
      <c r="CO1505">
        <v>0</v>
      </c>
      <c r="CP1505">
        <v>1</v>
      </c>
      <c r="CQ1505">
        <v>0</v>
      </c>
    </row>
    <row r="1506" spans="1:95" hidden="1">
      <c r="A1506" t="s">
        <v>10610</v>
      </c>
      <c r="B1506" t="s">
        <v>985</v>
      </c>
      <c r="C1506" t="s">
        <v>2176</v>
      </c>
      <c r="D1506" t="s">
        <v>2176</v>
      </c>
      <c r="E1506" t="s">
        <v>146</v>
      </c>
      <c r="F1506" t="s">
        <v>10611</v>
      </c>
      <c r="G1506">
        <v>45000</v>
      </c>
      <c r="H1506">
        <v>4.88</v>
      </c>
      <c r="I1506">
        <f t="shared" si="23"/>
        <v>219600</v>
      </c>
      <c r="J1506">
        <v>49.846401</v>
      </c>
      <c r="K1506">
        <v>14.42</v>
      </c>
      <c r="M1506" t="s">
        <v>672</v>
      </c>
      <c r="O1506" t="s">
        <v>10612</v>
      </c>
      <c r="P1506" t="s">
        <v>10613</v>
      </c>
      <c r="R1506" t="s">
        <v>557</v>
      </c>
      <c r="S1506" t="s">
        <v>10614</v>
      </c>
      <c r="U1506" t="s">
        <v>10615</v>
      </c>
      <c r="X1506" t="s">
        <v>1007</v>
      </c>
      <c r="Y1506" t="s">
        <v>10616</v>
      </c>
      <c r="Z1506" t="s">
        <v>92</v>
      </c>
      <c r="AC1506" t="s">
        <v>112</v>
      </c>
      <c r="AD1506" t="s">
        <v>10616</v>
      </c>
      <c r="AE1506">
        <v>0</v>
      </c>
      <c r="AQ1506">
        <v>0</v>
      </c>
      <c r="AS1506">
        <v>0</v>
      </c>
      <c r="AT1506">
        <v>0</v>
      </c>
      <c r="AW1506">
        <v>0</v>
      </c>
      <c r="AZ1506">
        <v>0</v>
      </c>
      <c r="BC1506">
        <v>0</v>
      </c>
      <c r="BO1506">
        <v>0</v>
      </c>
      <c r="BP1506">
        <v>0</v>
      </c>
      <c r="BQ1506">
        <v>0</v>
      </c>
      <c r="BR1506">
        <v>0</v>
      </c>
      <c r="BS1506">
        <v>0</v>
      </c>
      <c r="BT1506">
        <v>0</v>
      </c>
      <c r="BU1506">
        <v>1</v>
      </c>
      <c r="BV1506">
        <v>1</v>
      </c>
      <c r="BW1506">
        <v>0</v>
      </c>
      <c r="BX1506">
        <v>0</v>
      </c>
      <c r="BY1506">
        <v>0</v>
      </c>
      <c r="BZ1506">
        <v>0</v>
      </c>
      <c r="CA1506">
        <v>0</v>
      </c>
      <c r="CB1506">
        <v>0</v>
      </c>
      <c r="CC1506">
        <v>0</v>
      </c>
      <c r="CD1506">
        <v>0</v>
      </c>
      <c r="CE1506">
        <v>0</v>
      </c>
      <c r="CF1506">
        <v>0</v>
      </c>
      <c r="CG1506">
        <v>0</v>
      </c>
      <c r="CH1506">
        <v>0</v>
      </c>
      <c r="CI1506">
        <v>0</v>
      </c>
      <c r="CJ1506">
        <v>0</v>
      </c>
      <c r="CK1506">
        <v>0</v>
      </c>
      <c r="CL1506">
        <v>0</v>
      </c>
      <c r="CM1506">
        <v>0</v>
      </c>
      <c r="CN1506">
        <v>0</v>
      </c>
      <c r="CO1506">
        <v>0</v>
      </c>
      <c r="CP1506">
        <v>0</v>
      </c>
      <c r="CQ1506">
        <v>0</v>
      </c>
    </row>
    <row r="1507" spans="1:95" hidden="1">
      <c r="A1507" t="s">
        <v>10617</v>
      </c>
      <c r="B1507" t="s">
        <v>985</v>
      </c>
      <c r="C1507" t="s">
        <v>2176</v>
      </c>
      <c r="D1507" t="s">
        <v>2176</v>
      </c>
      <c r="E1507" t="s">
        <v>146</v>
      </c>
      <c r="F1507" t="s">
        <v>10618</v>
      </c>
      <c r="G1507">
        <v>315000</v>
      </c>
      <c r="H1507">
        <v>0</v>
      </c>
      <c r="I1507">
        <f t="shared" si="23"/>
        <v>0</v>
      </c>
      <c r="J1507">
        <v>40.385657299999998</v>
      </c>
      <c r="K1507">
        <v>22.21</v>
      </c>
      <c r="M1507" t="s">
        <v>672</v>
      </c>
      <c r="O1507" t="s">
        <v>10619</v>
      </c>
      <c r="P1507" t="s">
        <v>10620</v>
      </c>
      <c r="R1507" t="s">
        <v>1662</v>
      </c>
      <c r="S1507" t="s">
        <v>10621</v>
      </c>
      <c r="U1507" t="s">
        <v>2578</v>
      </c>
      <c r="X1507" t="s">
        <v>1007</v>
      </c>
      <c r="Y1507" t="s">
        <v>10436</v>
      </c>
      <c r="Z1507" t="s">
        <v>123</v>
      </c>
      <c r="AC1507" t="s">
        <v>112</v>
      </c>
      <c r="AD1507" t="s">
        <v>10436</v>
      </c>
      <c r="AE1507">
        <v>0</v>
      </c>
      <c r="AK1507" t="s">
        <v>10436</v>
      </c>
      <c r="AM1507" t="s">
        <v>10622</v>
      </c>
      <c r="AQ1507">
        <v>0</v>
      </c>
      <c r="AS1507">
        <v>0</v>
      </c>
      <c r="AT1507">
        <v>0</v>
      </c>
      <c r="AW1507">
        <v>0</v>
      </c>
      <c r="AZ1507">
        <v>0</v>
      </c>
      <c r="BC1507">
        <v>0</v>
      </c>
      <c r="BO1507">
        <v>0</v>
      </c>
      <c r="BP1507">
        <v>0</v>
      </c>
      <c r="BQ1507">
        <v>0</v>
      </c>
      <c r="BR1507">
        <v>0</v>
      </c>
      <c r="BS1507">
        <v>0</v>
      </c>
      <c r="BT1507">
        <v>0</v>
      </c>
      <c r="BU1507">
        <v>1</v>
      </c>
      <c r="BV1507">
        <v>1</v>
      </c>
      <c r="BW1507">
        <v>0</v>
      </c>
      <c r="BX1507">
        <v>0</v>
      </c>
      <c r="BY1507">
        <v>0</v>
      </c>
      <c r="BZ1507">
        <v>0</v>
      </c>
      <c r="CA1507">
        <v>0</v>
      </c>
      <c r="CB1507">
        <v>0</v>
      </c>
      <c r="CC1507">
        <v>0</v>
      </c>
      <c r="CD1507">
        <v>0</v>
      </c>
      <c r="CE1507">
        <v>0</v>
      </c>
      <c r="CF1507">
        <v>0</v>
      </c>
      <c r="CG1507">
        <v>0</v>
      </c>
      <c r="CH1507">
        <v>0</v>
      </c>
      <c r="CI1507">
        <v>0</v>
      </c>
      <c r="CJ1507">
        <v>0</v>
      </c>
      <c r="CK1507">
        <v>0</v>
      </c>
      <c r="CL1507">
        <v>0</v>
      </c>
      <c r="CM1507">
        <v>0</v>
      </c>
      <c r="CN1507">
        <v>0</v>
      </c>
      <c r="CO1507">
        <v>0</v>
      </c>
      <c r="CP1507">
        <v>0</v>
      </c>
      <c r="CQ1507">
        <v>0</v>
      </c>
    </row>
    <row r="1508" spans="1:95" hidden="1">
      <c r="A1508" t="s">
        <v>10623</v>
      </c>
      <c r="B1508" t="s">
        <v>985</v>
      </c>
      <c r="C1508" t="s">
        <v>2176</v>
      </c>
      <c r="D1508" t="s">
        <v>2176</v>
      </c>
      <c r="E1508" t="s">
        <v>146</v>
      </c>
      <c r="F1508" t="s">
        <v>10624</v>
      </c>
      <c r="G1508">
        <v>730000</v>
      </c>
      <c r="H1508">
        <v>0</v>
      </c>
      <c r="I1508">
        <f t="shared" si="23"/>
        <v>0</v>
      </c>
      <c r="J1508">
        <v>46.872410000000002</v>
      </c>
      <c r="K1508">
        <v>13.33</v>
      </c>
      <c r="M1508" t="s">
        <v>8763</v>
      </c>
      <c r="O1508" t="s">
        <v>10625</v>
      </c>
      <c r="P1508" t="s">
        <v>10626</v>
      </c>
      <c r="R1508" t="s">
        <v>2907</v>
      </c>
      <c r="S1508" t="s">
        <v>10627</v>
      </c>
      <c r="U1508" t="s">
        <v>2430</v>
      </c>
      <c r="X1508" t="s">
        <v>1007</v>
      </c>
      <c r="AC1508" t="s">
        <v>95</v>
      </c>
      <c r="AD1508" t="s">
        <v>10628</v>
      </c>
      <c r="AE1508">
        <v>100</v>
      </c>
      <c r="AL1508" t="s">
        <v>10629</v>
      </c>
      <c r="AQ1508">
        <v>0</v>
      </c>
      <c r="AS1508">
        <v>0</v>
      </c>
      <c r="AT1508">
        <v>0</v>
      </c>
      <c r="AW1508">
        <v>0</v>
      </c>
      <c r="AZ1508">
        <v>0</v>
      </c>
      <c r="BC1508">
        <v>0</v>
      </c>
      <c r="BO1508">
        <v>1</v>
      </c>
      <c r="BP1508">
        <v>0</v>
      </c>
      <c r="BQ1508">
        <v>0</v>
      </c>
      <c r="BR1508">
        <v>0</v>
      </c>
      <c r="BS1508">
        <v>0</v>
      </c>
      <c r="BT1508">
        <v>0</v>
      </c>
      <c r="BU1508">
        <v>0</v>
      </c>
      <c r="BV1508">
        <v>0</v>
      </c>
      <c r="BW1508">
        <v>0</v>
      </c>
      <c r="BX1508">
        <v>0</v>
      </c>
      <c r="BY1508">
        <v>0</v>
      </c>
      <c r="BZ1508">
        <v>0</v>
      </c>
      <c r="CA1508">
        <v>0</v>
      </c>
      <c r="CB1508">
        <v>0</v>
      </c>
      <c r="CC1508">
        <v>0</v>
      </c>
      <c r="CD1508">
        <v>0</v>
      </c>
      <c r="CE1508">
        <v>0</v>
      </c>
      <c r="CF1508">
        <v>0</v>
      </c>
      <c r="CG1508">
        <v>0</v>
      </c>
      <c r="CH1508">
        <v>0</v>
      </c>
      <c r="CI1508">
        <v>0</v>
      </c>
      <c r="CJ1508">
        <v>0</v>
      </c>
      <c r="CK1508">
        <v>0</v>
      </c>
      <c r="CL1508">
        <v>0</v>
      </c>
      <c r="CM1508">
        <v>0</v>
      </c>
      <c r="CN1508">
        <v>0</v>
      </c>
      <c r="CO1508">
        <v>0</v>
      </c>
      <c r="CP1508">
        <v>0</v>
      </c>
      <c r="CQ1508">
        <v>0</v>
      </c>
    </row>
    <row r="1509" spans="1:95" hidden="1">
      <c r="A1509" t="s">
        <v>10630</v>
      </c>
      <c r="B1509" t="s">
        <v>985</v>
      </c>
      <c r="C1509" t="s">
        <v>2176</v>
      </c>
      <c r="D1509" t="s">
        <v>2176</v>
      </c>
      <c r="E1509" t="s">
        <v>146</v>
      </c>
      <c r="F1509" t="s">
        <v>10631</v>
      </c>
      <c r="G1509">
        <v>113000</v>
      </c>
      <c r="H1509">
        <v>0</v>
      </c>
      <c r="I1509">
        <f t="shared" si="23"/>
        <v>0</v>
      </c>
      <c r="J1509">
        <v>47.364848899999998</v>
      </c>
      <c r="K1509">
        <v>12.64</v>
      </c>
      <c r="M1509" t="s">
        <v>672</v>
      </c>
      <c r="O1509" t="s">
        <v>10632</v>
      </c>
      <c r="P1509" t="s">
        <v>3144</v>
      </c>
      <c r="R1509" t="s">
        <v>2907</v>
      </c>
      <c r="S1509" t="s">
        <v>10633</v>
      </c>
      <c r="U1509" t="s">
        <v>2629</v>
      </c>
      <c r="X1509" t="s">
        <v>1007</v>
      </c>
      <c r="AC1509" t="s">
        <v>95</v>
      </c>
      <c r="AD1509" t="s">
        <v>10628</v>
      </c>
      <c r="AE1509">
        <v>100</v>
      </c>
      <c r="AQ1509">
        <v>0</v>
      </c>
      <c r="AS1509">
        <v>0</v>
      </c>
      <c r="AT1509">
        <v>0</v>
      </c>
      <c r="AW1509">
        <v>0</v>
      </c>
      <c r="AZ1509">
        <v>0</v>
      </c>
      <c r="BC1509">
        <v>0</v>
      </c>
      <c r="BO1509">
        <v>0</v>
      </c>
      <c r="BP1509">
        <v>0</v>
      </c>
      <c r="BQ1509">
        <v>0</v>
      </c>
      <c r="BR1509">
        <v>0</v>
      </c>
      <c r="BS1509">
        <v>0</v>
      </c>
      <c r="BT1509">
        <v>0</v>
      </c>
      <c r="BU1509">
        <v>1</v>
      </c>
      <c r="BV1509">
        <v>1</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v>
      </c>
      <c r="CP1509">
        <v>0</v>
      </c>
      <c r="CQ1509">
        <v>0</v>
      </c>
    </row>
    <row r="1510" spans="1:95" hidden="1">
      <c r="A1510" t="s">
        <v>10634</v>
      </c>
      <c r="B1510" t="s">
        <v>985</v>
      </c>
      <c r="C1510" t="s">
        <v>2176</v>
      </c>
      <c r="D1510" t="s">
        <v>2176</v>
      </c>
      <c r="E1510" t="s">
        <v>146</v>
      </c>
      <c r="F1510" t="s">
        <v>10635</v>
      </c>
      <c r="G1510">
        <v>360000</v>
      </c>
      <c r="H1510">
        <v>0</v>
      </c>
      <c r="I1510">
        <f t="shared" si="23"/>
        <v>0</v>
      </c>
      <c r="J1510">
        <v>47.14584</v>
      </c>
      <c r="K1510">
        <v>11.97</v>
      </c>
      <c r="M1510" t="s">
        <v>679</v>
      </c>
      <c r="O1510" t="s">
        <v>10636</v>
      </c>
      <c r="P1510" t="s">
        <v>3138</v>
      </c>
      <c r="R1510" t="s">
        <v>2907</v>
      </c>
      <c r="S1510" t="s">
        <v>10637</v>
      </c>
      <c r="U1510" t="s">
        <v>2352</v>
      </c>
      <c r="X1510" t="s">
        <v>1007</v>
      </c>
      <c r="AC1510" t="s">
        <v>95</v>
      </c>
      <c r="AD1510" t="s">
        <v>10628</v>
      </c>
      <c r="AE1510">
        <v>100</v>
      </c>
      <c r="AQ1510">
        <v>0</v>
      </c>
      <c r="AS1510">
        <v>0</v>
      </c>
      <c r="AT1510">
        <v>0</v>
      </c>
      <c r="AW1510">
        <v>0</v>
      </c>
      <c r="AZ1510">
        <v>0</v>
      </c>
      <c r="BC1510">
        <v>0</v>
      </c>
      <c r="BO1510">
        <v>0</v>
      </c>
      <c r="BP1510">
        <v>0</v>
      </c>
      <c r="BQ1510">
        <v>0</v>
      </c>
      <c r="BR1510">
        <v>0</v>
      </c>
      <c r="BS1510">
        <v>0</v>
      </c>
      <c r="BT1510">
        <v>0</v>
      </c>
      <c r="BU1510">
        <v>0</v>
      </c>
      <c r="BV1510">
        <v>0</v>
      </c>
      <c r="BW1510">
        <v>0</v>
      </c>
      <c r="BX1510">
        <v>0</v>
      </c>
      <c r="BY1510">
        <v>0</v>
      </c>
      <c r="BZ1510">
        <v>0</v>
      </c>
      <c r="CA1510">
        <v>0</v>
      </c>
      <c r="CB1510">
        <v>0</v>
      </c>
      <c r="CC1510">
        <v>0</v>
      </c>
      <c r="CD1510">
        <v>0</v>
      </c>
      <c r="CE1510">
        <v>0</v>
      </c>
      <c r="CF1510">
        <v>0</v>
      </c>
      <c r="CG1510">
        <v>1</v>
      </c>
      <c r="CH1510">
        <v>1</v>
      </c>
      <c r="CI1510">
        <v>0</v>
      </c>
      <c r="CJ1510">
        <v>0</v>
      </c>
      <c r="CK1510">
        <v>0</v>
      </c>
      <c r="CL1510">
        <v>0</v>
      </c>
      <c r="CM1510">
        <v>0</v>
      </c>
      <c r="CN1510">
        <v>0</v>
      </c>
      <c r="CO1510">
        <v>0</v>
      </c>
      <c r="CP1510">
        <v>0</v>
      </c>
      <c r="CQ1510">
        <v>0</v>
      </c>
    </row>
    <row r="1511" spans="1:95" hidden="1">
      <c r="A1511" t="s">
        <v>10638</v>
      </c>
      <c r="B1511" t="s">
        <v>985</v>
      </c>
      <c r="C1511" t="s">
        <v>2176</v>
      </c>
      <c r="D1511" t="s">
        <v>2176</v>
      </c>
      <c r="E1511" t="s">
        <v>146</v>
      </c>
      <c r="F1511" t="s">
        <v>10639</v>
      </c>
      <c r="G1511">
        <v>231000</v>
      </c>
      <c r="H1511">
        <v>0</v>
      </c>
      <c r="I1511">
        <f t="shared" si="23"/>
        <v>0</v>
      </c>
      <c r="J1511">
        <v>47.086791400000003</v>
      </c>
      <c r="K1511">
        <v>11.77</v>
      </c>
      <c r="M1511" t="s">
        <v>679</v>
      </c>
      <c r="O1511" t="s">
        <v>10640</v>
      </c>
      <c r="P1511" t="s">
        <v>3138</v>
      </c>
      <c r="R1511" t="s">
        <v>2907</v>
      </c>
      <c r="S1511" t="s">
        <v>10641</v>
      </c>
      <c r="U1511" t="s">
        <v>2225</v>
      </c>
      <c r="X1511" t="s">
        <v>1007</v>
      </c>
      <c r="AC1511" t="s">
        <v>95</v>
      </c>
      <c r="AD1511" t="s">
        <v>10628</v>
      </c>
      <c r="AE1511">
        <v>100</v>
      </c>
      <c r="AQ1511">
        <v>0</v>
      </c>
      <c r="AS1511">
        <v>0</v>
      </c>
      <c r="AT1511">
        <v>0</v>
      </c>
      <c r="AW1511">
        <v>0</v>
      </c>
      <c r="AZ1511">
        <v>0</v>
      </c>
      <c r="BC1511">
        <v>0</v>
      </c>
      <c r="BO1511">
        <v>0</v>
      </c>
      <c r="BP1511">
        <v>0</v>
      </c>
      <c r="BQ1511">
        <v>0</v>
      </c>
      <c r="BR1511">
        <v>0</v>
      </c>
      <c r="BS1511">
        <v>0</v>
      </c>
      <c r="BT1511">
        <v>0</v>
      </c>
      <c r="BU1511">
        <v>0</v>
      </c>
      <c r="BV1511">
        <v>0</v>
      </c>
      <c r="BW1511">
        <v>0</v>
      </c>
      <c r="BX1511">
        <v>0</v>
      </c>
      <c r="BY1511">
        <v>0</v>
      </c>
      <c r="BZ1511">
        <v>0</v>
      </c>
      <c r="CA1511">
        <v>0</v>
      </c>
      <c r="CB1511">
        <v>0</v>
      </c>
      <c r="CC1511">
        <v>0</v>
      </c>
      <c r="CD1511">
        <v>0</v>
      </c>
      <c r="CE1511">
        <v>0</v>
      </c>
      <c r="CF1511">
        <v>0</v>
      </c>
      <c r="CG1511">
        <v>1</v>
      </c>
      <c r="CH1511">
        <v>1</v>
      </c>
      <c r="CI1511">
        <v>0</v>
      </c>
      <c r="CJ1511">
        <v>0</v>
      </c>
      <c r="CK1511">
        <v>0</v>
      </c>
      <c r="CL1511">
        <v>0</v>
      </c>
      <c r="CM1511">
        <v>0</v>
      </c>
      <c r="CN1511">
        <v>0</v>
      </c>
      <c r="CO1511">
        <v>0</v>
      </c>
      <c r="CP1511">
        <v>0</v>
      </c>
      <c r="CQ1511">
        <v>0</v>
      </c>
    </row>
    <row r="1512" spans="1:95" hidden="1">
      <c r="A1512" t="s">
        <v>10642</v>
      </c>
      <c r="B1512" t="s">
        <v>904</v>
      </c>
      <c r="C1512" t="s">
        <v>826</v>
      </c>
      <c r="D1512" t="s">
        <v>826</v>
      </c>
      <c r="E1512" t="s">
        <v>146</v>
      </c>
      <c r="F1512" t="s">
        <v>10643</v>
      </c>
      <c r="G1512">
        <v>1000</v>
      </c>
      <c r="H1512">
        <v>1</v>
      </c>
      <c r="I1512">
        <f t="shared" si="23"/>
        <v>1000</v>
      </c>
      <c r="J1512">
        <v>36.007949400000001</v>
      </c>
      <c r="K1512">
        <v>-121.24</v>
      </c>
      <c r="M1512" t="s">
        <v>10644</v>
      </c>
      <c r="N1512" t="s">
        <v>10645</v>
      </c>
      <c r="O1512" t="s">
        <v>10646</v>
      </c>
      <c r="P1512" t="s">
        <v>214</v>
      </c>
      <c r="Q1512" t="s">
        <v>10647</v>
      </c>
      <c r="R1512" t="s">
        <v>107</v>
      </c>
      <c r="S1512" t="s">
        <v>10648</v>
      </c>
      <c r="U1512" t="s">
        <v>4889</v>
      </c>
      <c r="V1512" t="s">
        <v>1975</v>
      </c>
      <c r="X1512" t="s">
        <v>218</v>
      </c>
      <c r="Y1512" t="s">
        <v>219</v>
      </c>
      <c r="Z1512" t="s">
        <v>92</v>
      </c>
      <c r="AC1512" t="s">
        <v>124</v>
      </c>
      <c r="AD1512" t="s">
        <v>10649</v>
      </c>
      <c r="AE1512">
        <v>100</v>
      </c>
      <c r="AH1512" t="s">
        <v>5802</v>
      </c>
      <c r="AI1512" t="s">
        <v>10650</v>
      </c>
      <c r="AJ1512" t="s">
        <v>10651</v>
      </c>
      <c r="AL1512" t="s">
        <v>10651</v>
      </c>
      <c r="AM1512" t="s">
        <v>10652</v>
      </c>
      <c r="AQ1512">
        <v>20</v>
      </c>
      <c r="AS1512">
        <v>4000000</v>
      </c>
      <c r="AT1512">
        <v>0</v>
      </c>
      <c r="AW1512">
        <v>0</v>
      </c>
      <c r="AZ1512">
        <v>0</v>
      </c>
      <c r="BC1512">
        <v>0</v>
      </c>
      <c r="BD1512" t="s">
        <v>10653</v>
      </c>
      <c r="BE1512" t="s">
        <v>10654</v>
      </c>
      <c r="BO1512">
        <v>0</v>
      </c>
      <c r="BP1512">
        <v>0</v>
      </c>
      <c r="BQ1512">
        <v>0</v>
      </c>
      <c r="BR1512">
        <v>0</v>
      </c>
      <c r="BS1512">
        <v>0</v>
      </c>
      <c r="BT1512">
        <v>1</v>
      </c>
      <c r="BU1512">
        <v>0</v>
      </c>
      <c r="BV1512">
        <v>0</v>
      </c>
      <c r="BW1512">
        <v>0</v>
      </c>
      <c r="BX1512">
        <v>0</v>
      </c>
      <c r="BY1512">
        <v>1</v>
      </c>
      <c r="BZ1512">
        <v>0</v>
      </c>
      <c r="CA1512">
        <v>0</v>
      </c>
      <c r="CB1512">
        <v>0</v>
      </c>
      <c r="CC1512">
        <v>0</v>
      </c>
      <c r="CD1512">
        <v>1</v>
      </c>
      <c r="CE1512">
        <v>1</v>
      </c>
      <c r="CF1512">
        <v>0</v>
      </c>
      <c r="CG1512">
        <v>1</v>
      </c>
      <c r="CH1512">
        <v>0</v>
      </c>
      <c r="CI1512">
        <v>0</v>
      </c>
      <c r="CJ1512">
        <v>0</v>
      </c>
      <c r="CK1512">
        <v>0</v>
      </c>
      <c r="CL1512">
        <v>0</v>
      </c>
      <c r="CM1512">
        <v>0</v>
      </c>
      <c r="CN1512">
        <v>0</v>
      </c>
      <c r="CO1512">
        <v>0</v>
      </c>
      <c r="CP1512">
        <v>0</v>
      </c>
      <c r="CQ1512">
        <v>0</v>
      </c>
    </row>
    <row r="1513" spans="1:95" hidden="1">
      <c r="A1513" t="s">
        <v>10655</v>
      </c>
      <c r="B1513" t="s">
        <v>985</v>
      </c>
      <c r="C1513" t="s">
        <v>2176</v>
      </c>
      <c r="D1513" t="s">
        <v>2176</v>
      </c>
      <c r="E1513" t="s">
        <v>146</v>
      </c>
      <c r="F1513" t="s">
        <v>10656</v>
      </c>
      <c r="G1513">
        <v>120000</v>
      </c>
      <c r="H1513">
        <v>0</v>
      </c>
      <c r="I1513">
        <f t="shared" si="23"/>
        <v>0</v>
      </c>
      <c r="J1513">
        <v>47.079166700000002</v>
      </c>
      <c r="K1513">
        <v>13.34</v>
      </c>
      <c r="M1513" t="s">
        <v>672</v>
      </c>
      <c r="O1513" t="s">
        <v>10657</v>
      </c>
      <c r="P1513" t="s">
        <v>10626</v>
      </c>
      <c r="R1513" t="s">
        <v>2907</v>
      </c>
      <c r="S1513" t="s">
        <v>10658</v>
      </c>
      <c r="U1513" t="s">
        <v>2430</v>
      </c>
      <c r="X1513" t="s">
        <v>1007</v>
      </c>
      <c r="AC1513" t="s">
        <v>95</v>
      </c>
      <c r="AD1513" t="s">
        <v>10628</v>
      </c>
      <c r="AE1513">
        <v>100</v>
      </c>
      <c r="AQ1513">
        <v>0</v>
      </c>
      <c r="AS1513">
        <v>0</v>
      </c>
      <c r="AT1513">
        <v>0</v>
      </c>
      <c r="AW1513">
        <v>0</v>
      </c>
      <c r="AZ1513">
        <v>0</v>
      </c>
      <c r="BC1513">
        <v>0</v>
      </c>
      <c r="BO1513">
        <v>0</v>
      </c>
      <c r="BP1513">
        <v>0</v>
      </c>
      <c r="BQ1513">
        <v>0</v>
      </c>
      <c r="BR1513">
        <v>0</v>
      </c>
      <c r="BS1513">
        <v>0</v>
      </c>
      <c r="BT1513">
        <v>0</v>
      </c>
      <c r="BU1513">
        <v>1</v>
      </c>
      <c r="BV1513">
        <v>1</v>
      </c>
      <c r="BW1513">
        <v>0</v>
      </c>
      <c r="BX1513">
        <v>0</v>
      </c>
      <c r="BY1513">
        <v>0</v>
      </c>
      <c r="BZ1513">
        <v>0</v>
      </c>
      <c r="CA1513">
        <v>0</v>
      </c>
      <c r="CB1513">
        <v>0</v>
      </c>
      <c r="CC1513">
        <v>0</v>
      </c>
      <c r="CD1513">
        <v>0</v>
      </c>
      <c r="CE1513">
        <v>0</v>
      </c>
      <c r="CF1513">
        <v>0</v>
      </c>
      <c r="CG1513">
        <v>0</v>
      </c>
      <c r="CH1513">
        <v>0</v>
      </c>
      <c r="CI1513">
        <v>0</v>
      </c>
      <c r="CJ1513">
        <v>0</v>
      </c>
      <c r="CK1513">
        <v>0</v>
      </c>
      <c r="CL1513">
        <v>0</v>
      </c>
      <c r="CM1513">
        <v>0</v>
      </c>
      <c r="CN1513">
        <v>0</v>
      </c>
      <c r="CO1513">
        <v>0</v>
      </c>
      <c r="CP1513">
        <v>0</v>
      </c>
      <c r="CQ1513">
        <v>0</v>
      </c>
    </row>
    <row r="1514" spans="1:95" hidden="1">
      <c r="A1514" t="s">
        <v>10659</v>
      </c>
      <c r="B1514" t="s">
        <v>904</v>
      </c>
      <c r="C1514" t="s">
        <v>826</v>
      </c>
      <c r="D1514" t="s">
        <v>1538</v>
      </c>
      <c r="E1514" t="s">
        <v>146</v>
      </c>
      <c r="F1514" t="s">
        <v>10660</v>
      </c>
      <c r="G1514">
        <v>2</v>
      </c>
      <c r="H1514">
        <v>2</v>
      </c>
      <c r="I1514">
        <f t="shared" si="23"/>
        <v>4</v>
      </c>
      <c r="J1514">
        <v>49</v>
      </c>
      <c r="K1514">
        <v>0</v>
      </c>
      <c r="M1514" t="s">
        <v>10661</v>
      </c>
      <c r="O1514" t="s">
        <v>10662</v>
      </c>
      <c r="P1514" t="s">
        <v>10663</v>
      </c>
      <c r="R1514" t="s">
        <v>172</v>
      </c>
      <c r="S1514" t="s">
        <v>10664</v>
      </c>
      <c r="U1514" t="s">
        <v>10104</v>
      </c>
      <c r="V1514" t="s">
        <v>3657</v>
      </c>
      <c r="X1514" t="s">
        <v>1007</v>
      </c>
      <c r="AC1514" t="s">
        <v>124</v>
      </c>
      <c r="AD1514" t="s">
        <v>10665</v>
      </c>
      <c r="AE1514">
        <v>100</v>
      </c>
      <c r="AH1514" t="s">
        <v>10665</v>
      </c>
      <c r="AL1514" t="s">
        <v>10665</v>
      </c>
      <c r="AQ1514">
        <v>20</v>
      </c>
      <c r="AS1514">
        <v>3500</v>
      </c>
      <c r="AT1514">
        <v>200</v>
      </c>
      <c r="AW1514">
        <v>0</v>
      </c>
      <c r="AZ1514">
        <v>0</v>
      </c>
      <c r="BC1514">
        <v>0</v>
      </c>
      <c r="BO1514">
        <v>0</v>
      </c>
      <c r="BP1514">
        <v>0</v>
      </c>
      <c r="BQ1514">
        <v>1</v>
      </c>
      <c r="BR1514">
        <v>0</v>
      </c>
      <c r="BS1514">
        <v>1</v>
      </c>
      <c r="BT1514">
        <v>0</v>
      </c>
      <c r="BU1514">
        <v>1</v>
      </c>
      <c r="BV1514">
        <v>1</v>
      </c>
      <c r="BW1514">
        <v>0</v>
      </c>
      <c r="BX1514">
        <v>0</v>
      </c>
      <c r="BY1514">
        <v>0</v>
      </c>
      <c r="BZ1514">
        <v>0</v>
      </c>
      <c r="CA1514">
        <v>0</v>
      </c>
      <c r="CB1514">
        <v>0</v>
      </c>
      <c r="CC1514">
        <v>0</v>
      </c>
      <c r="CD1514">
        <v>0</v>
      </c>
      <c r="CE1514">
        <v>0</v>
      </c>
      <c r="CF1514">
        <v>0</v>
      </c>
      <c r="CG1514">
        <v>0</v>
      </c>
      <c r="CH1514">
        <v>1</v>
      </c>
      <c r="CI1514">
        <v>0</v>
      </c>
      <c r="CJ1514">
        <v>0</v>
      </c>
      <c r="CK1514">
        <v>0</v>
      </c>
      <c r="CL1514">
        <v>0</v>
      </c>
      <c r="CM1514">
        <v>0</v>
      </c>
      <c r="CN1514">
        <v>0</v>
      </c>
      <c r="CO1514">
        <v>0</v>
      </c>
      <c r="CP1514">
        <v>0</v>
      </c>
      <c r="CQ1514">
        <v>0</v>
      </c>
    </row>
    <row r="1515" spans="1:95" hidden="1">
      <c r="A1515" t="s">
        <v>10666</v>
      </c>
      <c r="B1515" t="s">
        <v>985</v>
      </c>
      <c r="C1515" t="s">
        <v>2176</v>
      </c>
      <c r="D1515" t="s">
        <v>2176</v>
      </c>
      <c r="E1515" t="s">
        <v>13</v>
      </c>
      <c r="F1515" t="s">
        <v>10667</v>
      </c>
      <c r="G1515">
        <v>150000</v>
      </c>
      <c r="H1515">
        <v>8.1999999999999993</v>
      </c>
      <c r="I1515">
        <f t="shared" si="23"/>
        <v>1230000</v>
      </c>
      <c r="J1515">
        <v>44.097812599999997</v>
      </c>
      <c r="K1515">
        <v>-120.1</v>
      </c>
      <c r="M1515" t="s">
        <v>10668</v>
      </c>
      <c r="O1515" t="s">
        <v>10669</v>
      </c>
      <c r="P1515" t="s">
        <v>460</v>
      </c>
      <c r="R1515" t="s">
        <v>107</v>
      </c>
      <c r="S1515" t="s">
        <v>7619</v>
      </c>
      <c r="T1515" t="s">
        <v>6256</v>
      </c>
      <c r="X1515" t="s">
        <v>1007</v>
      </c>
      <c r="AC1515" t="s">
        <v>95</v>
      </c>
      <c r="AD1515" t="s">
        <v>7622</v>
      </c>
      <c r="AE1515">
        <v>0</v>
      </c>
      <c r="AQ1515">
        <v>90</v>
      </c>
      <c r="AS1515">
        <v>0</v>
      </c>
      <c r="AT1515">
        <v>0</v>
      </c>
      <c r="AW1515">
        <v>0</v>
      </c>
      <c r="AZ1515">
        <v>0</v>
      </c>
      <c r="BC1515">
        <v>0</v>
      </c>
      <c r="BO1515">
        <v>0</v>
      </c>
      <c r="BP1515">
        <v>0</v>
      </c>
      <c r="BQ1515">
        <v>0</v>
      </c>
      <c r="BR1515">
        <v>0</v>
      </c>
      <c r="BS1515">
        <v>0</v>
      </c>
      <c r="BT1515">
        <v>0</v>
      </c>
      <c r="BU1515">
        <v>0</v>
      </c>
      <c r="BV1515">
        <v>1</v>
      </c>
      <c r="BW1515">
        <v>1</v>
      </c>
      <c r="BX1515">
        <v>1</v>
      </c>
      <c r="BY1515">
        <v>0</v>
      </c>
      <c r="BZ1515">
        <v>0</v>
      </c>
      <c r="CA1515">
        <v>0</v>
      </c>
      <c r="CB1515">
        <v>0</v>
      </c>
      <c r="CC1515">
        <v>0</v>
      </c>
      <c r="CD1515">
        <v>0</v>
      </c>
      <c r="CE1515">
        <v>0</v>
      </c>
      <c r="CF1515">
        <v>0</v>
      </c>
      <c r="CG1515">
        <v>1</v>
      </c>
      <c r="CH1515">
        <v>1</v>
      </c>
      <c r="CI1515">
        <v>0</v>
      </c>
      <c r="CJ1515">
        <v>0</v>
      </c>
      <c r="CK1515">
        <v>0</v>
      </c>
      <c r="CL1515">
        <v>0</v>
      </c>
      <c r="CM1515">
        <v>0</v>
      </c>
      <c r="CN1515">
        <v>0</v>
      </c>
      <c r="CO1515">
        <v>0</v>
      </c>
      <c r="CP1515">
        <v>0</v>
      </c>
      <c r="CQ1515">
        <v>0</v>
      </c>
    </row>
    <row r="1516" spans="1:95" hidden="1">
      <c r="A1516" t="s">
        <v>10670</v>
      </c>
      <c r="B1516" t="s">
        <v>999</v>
      </c>
      <c r="C1516" t="s">
        <v>2502</v>
      </c>
      <c r="D1516" t="s">
        <v>2502</v>
      </c>
      <c r="E1516" t="s">
        <v>146</v>
      </c>
      <c r="F1516" t="s">
        <v>10671</v>
      </c>
      <c r="G1516">
        <v>175</v>
      </c>
      <c r="H1516">
        <v>5</v>
      </c>
      <c r="I1516">
        <f t="shared" si="23"/>
        <v>875</v>
      </c>
      <c r="J1516">
        <v>42</v>
      </c>
      <c r="K1516">
        <v>0</v>
      </c>
      <c r="M1516" t="s">
        <v>10672</v>
      </c>
      <c r="O1516" t="s">
        <v>10673</v>
      </c>
      <c r="P1516" t="s">
        <v>391</v>
      </c>
      <c r="R1516" t="s">
        <v>107</v>
      </c>
      <c r="S1516" t="s">
        <v>10674</v>
      </c>
      <c r="U1516" t="s">
        <v>2670</v>
      </c>
      <c r="X1516" t="s">
        <v>394</v>
      </c>
      <c r="Y1516" t="s">
        <v>10675</v>
      </c>
      <c r="Z1516" t="s">
        <v>599</v>
      </c>
      <c r="AC1516" t="s">
        <v>112</v>
      </c>
      <c r="AD1516" t="s">
        <v>10675</v>
      </c>
      <c r="AE1516">
        <v>0</v>
      </c>
      <c r="AH1516" t="s">
        <v>7462</v>
      </c>
      <c r="AI1516" t="s">
        <v>7462</v>
      </c>
      <c r="AJ1516" t="s">
        <v>7462</v>
      </c>
      <c r="AK1516" t="s">
        <v>7462</v>
      </c>
      <c r="AL1516" t="s">
        <v>7462</v>
      </c>
      <c r="AQ1516">
        <v>30</v>
      </c>
      <c r="AR1516" t="s">
        <v>10676</v>
      </c>
      <c r="AS1516">
        <v>0</v>
      </c>
      <c r="AT1516">
        <v>0</v>
      </c>
      <c r="AV1516" t="s">
        <v>10677</v>
      </c>
      <c r="AW1516">
        <v>0</v>
      </c>
      <c r="AZ1516">
        <v>0</v>
      </c>
      <c r="BC1516">
        <v>0</v>
      </c>
      <c r="BO1516">
        <v>0</v>
      </c>
      <c r="BP1516">
        <v>0</v>
      </c>
      <c r="BQ1516">
        <v>0</v>
      </c>
      <c r="BR1516">
        <v>0</v>
      </c>
      <c r="BS1516">
        <v>0</v>
      </c>
      <c r="BT1516">
        <v>0</v>
      </c>
      <c r="BU1516">
        <v>1</v>
      </c>
      <c r="BV1516">
        <v>0</v>
      </c>
      <c r="BW1516">
        <v>0</v>
      </c>
      <c r="BX1516">
        <v>0</v>
      </c>
      <c r="BY1516">
        <v>1</v>
      </c>
      <c r="BZ1516">
        <v>0</v>
      </c>
      <c r="CA1516">
        <v>1</v>
      </c>
      <c r="CB1516">
        <v>0</v>
      </c>
      <c r="CC1516">
        <v>0</v>
      </c>
      <c r="CD1516">
        <v>0</v>
      </c>
      <c r="CE1516">
        <v>0</v>
      </c>
      <c r="CF1516">
        <v>0</v>
      </c>
      <c r="CG1516">
        <v>0</v>
      </c>
      <c r="CH1516">
        <v>1</v>
      </c>
      <c r="CI1516">
        <v>0</v>
      </c>
      <c r="CJ1516">
        <v>0</v>
      </c>
      <c r="CK1516">
        <v>0</v>
      </c>
      <c r="CL1516">
        <v>0</v>
      </c>
      <c r="CM1516">
        <v>0</v>
      </c>
      <c r="CN1516">
        <v>0</v>
      </c>
      <c r="CO1516">
        <v>0</v>
      </c>
      <c r="CP1516">
        <v>0</v>
      </c>
      <c r="CQ1516">
        <v>0</v>
      </c>
    </row>
    <row r="1517" spans="1:95" hidden="1">
      <c r="A1517" t="s">
        <v>10678</v>
      </c>
      <c r="B1517" t="s">
        <v>904</v>
      </c>
      <c r="C1517" t="s">
        <v>905</v>
      </c>
      <c r="D1517" t="s">
        <v>905</v>
      </c>
      <c r="E1517" t="s">
        <v>146</v>
      </c>
      <c r="F1517" t="s">
        <v>10679</v>
      </c>
      <c r="G1517">
        <v>37</v>
      </c>
      <c r="H1517">
        <v>2</v>
      </c>
      <c r="I1517">
        <f t="shared" si="23"/>
        <v>74</v>
      </c>
      <c r="J1517">
        <v>45.0880899</v>
      </c>
      <c r="K1517">
        <v>-93.72</v>
      </c>
      <c r="M1517" t="s">
        <v>10680</v>
      </c>
      <c r="O1517" t="s">
        <v>10481</v>
      </c>
      <c r="P1517" t="s">
        <v>8780</v>
      </c>
      <c r="Q1517">
        <v>56425</v>
      </c>
      <c r="R1517" t="s">
        <v>107</v>
      </c>
      <c r="S1517" t="s">
        <v>10681</v>
      </c>
      <c r="U1517" t="s">
        <v>7059</v>
      </c>
      <c r="X1517" t="s">
        <v>403</v>
      </c>
      <c r="Y1517" t="s">
        <v>10483</v>
      </c>
      <c r="Z1517" t="s">
        <v>111</v>
      </c>
      <c r="AA1517" t="s">
        <v>164</v>
      </c>
      <c r="AB1517" t="s">
        <v>2490</v>
      </c>
      <c r="AC1517" t="s">
        <v>112</v>
      </c>
      <c r="AD1517" t="s">
        <v>10682</v>
      </c>
      <c r="AE1517">
        <v>0</v>
      </c>
      <c r="AH1517" t="s">
        <v>10464</v>
      </c>
      <c r="AL1517" t="s">
        <v>10682</v>
      </c>
      <c r="AQ1517">
        <v>0</v>
      </c>
      <c r="AS1517">
        <v>0</v>
      </c>
      <c r="AT1517">
        <v>0</v>
      </c>
      <c r="AW1517">
        <v>0</v>
      </c>
      <c r="AZ1517">
        <v>0</v>
      </c>
      <c r="BC1517">
        <v>0</v>
      </c>
      <c r="BO1517">
        <v>0</v>
      </c>
      <c r="BP1517">
        <v>0</v>
      </c>
      <c r="BQ1517">
        <v>0</v>
      </c>
      <c r="BR1517">
        <v>0</v>
      </c>
      <c r="BS1517">
        <v>1</v>
      </c>
      <c r="BT1517">
        <v>0</v>
      </c>
      <c r="BU1517">
        <v>0</v>
      </c>
      <c r="BV1517">
        <v>0</v>
      </c>
      <c r="BW1517">
        <v>0</v>
      </c>
      <c r="BX1517">
        <v>0</v>
      </c>
      <c r="BY1517">
        <v>0</v>
      </c>
      <c r="BZ1517">
        <v>0</v>
      </c>
      <c r="CA1517">
        <v>0</v>
      </c>
      <c r="CB1517">
        <v>0</v>
      </c>
      <c r="CC1517">
        <v>0</v>
      </c>
      <c r="CD1517">
        <v>0</v>
      </c>
      <c r="CE1517">
        <v>0</v>
      </c>
      <c r="CF1517">
        <v>0</v>
      </c>
      <c r="CG1517">
        <v>1</v>
      </c>
      <c r="CH1517">
        <v>1</v>
      </c>
      <c r="CI1517">
        <v>0</v>
      </c>
      <c r="CJ1517">
        <v>0</v>
      </c>
      <c r="CK1517">
        <v>0</v>
      </c>
      <c r="CL1517">
        <v>0</v>
      </c>
      <c r="CM1517">
        <v>0</v>
      </c>
      <c r="CN1517">
        <v>0</v>
      </c>
      <c r="CO1517">
        <v>0</v>
      </c>
      <c r="CP1517">
        <v>0</v>
      </c>
      <c r="CQ1517">
        <v>0</v>
      </c>
    </row>
    <row r="1518" spans="1:95" hidden="1">
      <c r="A1518" t="s">
        <v>10683</v>
      </c>
      <c r="B1518" t="s">
        <v>904</v>
      </c>
      <c r="C1518" t="s">
        <v>905</v>
      </c>
      <c r="D1518" t="s">
        <v>905</v>
      </c>
      <c r="E1518" t="s">
        <v>146</v>
      </c>
      <c r="F1518" t="s">
        <v>10684</v>
      </c>
      <c r="G1518">
        <v>37</v>
      </c>
      <c r="H1518">
        <v>2</v>
      </c>
      <c r="I1518">
        <f t="shared" si="23"/>
        <v>74</v>
      </c>
      <c r="J1518">
        <v>44</v>
      </c>
      <c r="K1518">
        <v>0</v>
      </c>
      <c r="M1518" t="s">
        <v>3865</v>
      </c>
      <c r="N1518" t="s">
        <v>10685</v>
      </c>
      <c r="O1518" t="s">
        <v>453</v>
      </c>
      <c r="P1518" t="s">
        <v>8780</v>
      </c>
      <c r="Q1518">
        <v>55912</v>
      </c>
      <c r="R1518" t="s">
        <v>107</v>
      </c>
      <c r="S1518" t="s">
        <v>10686</v>
      </c>
      <c r="U1518" t="s">
        <v>8062</v>
      </c>
      <c r="X1518" t="s">
        <v>403</v>
      </c>
      <c r="Y1518" t="s">
        <v>10687</v>
      </c>
      <c r="Z1518" t="s">
        <v>599</v>
      </c>
      <c r="AA1518" t="s">
        <v>164</v>
      </c>
      <c r="AB1518" t="s">
        <v>2490</v>
      </c>
      <c r="AC1518" t="s">
        <v>112</v>
      </c>
      <c r="AD1518" t="s">
        <v>10687</v>
      </c>
      <c r="AE1518">
        <v>0</v>
      </c>
      <c r="AH1518" t="s">
        <v>10464</v>
      </c>
      <c r="AJ1518" t="s">
        <v>10688</v>
      </c>
      <c r="AL1518" t="s">
        <v>10689</v>
      </c>
      <c r="AQ1518">
        <v>0</v>
      </c>
      <c r="AS1518">
        <v>0</v>
      </c>
      <c r="AT1518">
        <v>0</v>
      </c>
      <c r="AW1518">
        <v>0</v>
      </c>
      <c r="AZ1518">
        <v>0</v>
      </c>
      <c r="BC1518">
        <v>0</v>
      </c>
      <c r="BD1518" t="s">
        <v>10688</v>
      </c>
      <c r="BF1518" t="s">
        <v>10690</v>
      </c>
      <c r="BO1518">
        <v>0</v>
      </c>
      <c r="BP1518">
        <v>0</v>
      </c>
      <c r="BQ1518">
        <v>0</v>
      </c>
      <c r="BR1518">
        <v>0</v>
      </c>
      <c r="BS1518">
        <v>1</v>
      </c>
      <c r="BT1518">
        <v>0</v>
      </c>
      <c r="BU1518">
        <v>1</v>
      </c>
      <c r="BV1518">
        <v>0</v>
      </c>
      <c r="BW1518">
        <v>0</v>
      </c>
      <c r="BX1518">
        <v>0</v>
      </c>
      <c r="BY1518">
        <v>0</v>
      </c>
      <c r="BZ1518">
        <v>0</v>
      </c>
      <c r="CA1518">
        <v>0</v>
      </c>
      <c r="CB1518">
        <v>0</v>
      </c>
      <c r="CC1518">
        <v>0</v>
      </c>
      <c r="CD1518">
        <v>0</v>
      </c>
      <c r="CE1518">
        <v>0</v>
      </c>
      <c r="CF1518">
        <v>0</v>
      </c>
      <c r="CG1518">
        <v>0</v>
      </c>
      <c r="CH1518">
        <v>0</v>
      </c>
      <c r="CI1518">
        <v>0</v>
      </c>
      <c r="CJ1518">
        <v>0</v>
      </c>
      <c r="CK1518">
        <v>0</v>
      </c>
      <c r="CL1518">
        <v>0</v>
      </c>
      <c r="CM1518">
        <v>0</v>
      </c>
      <c r="CN1518">
        <v>0</v>
      </c>
      <c r="CO1518">
        <v>0</v>
      </c>
      <c r="CP1518">
        <v>0</v>
      </c>
      <c r="CQ1518">
        <v>0</v>
      </c>
    </row>
    <row r="1519" spans="1:95" hidden="1">
      <c r="A1519" t="s">
        <v>10691</v>
      </c>
      <c r="B1519" t="s">
        <v>904</v>
      </c>
      <c r="C1519" t="s">
        <v>905</v>
      </c>
      <c r="D1519" t="s">
        <v>905</v>
      </c>
      <c r="E1519" t="s">
        <v>146</v>
      </c>
      <c r="F1519" t="s">
        <v>10692</v>
      </c>
      <c r="G1519">
        <v>9</v>
      </c>
      <c r="H1519">
        <v>2</v>
      </c>
      <c r="I1519">
        <f t="shared" si="23"/>
        <v>18</v>
      </c>
      <c r="J1519">
        <v>45</v>
      </c>
      <c r="K1519">
        <v>0</v>
      </c>
      <c r="M1519" t="s">
        <v>10693</v>
      </c>
      <c r="O1519" t="s">
        <v>10694</v>
      </c>
      <c r="P1519" t="s">
        <v>8780</v>
      </c>
      <c r="Q1519">
        <v>55379</v>
      </c>
      <c r="R1519" t="s">
        <v>107</v>
      </c>
      <c r="S1519" t="s">
        <v>10695</v>
      </c>
      <c r="U1519" t="s">
        <v>10696</v>
      </c>
      <c r="X1519" t="s">
        <v>403</v>
      </c>
      <c r="Y1519" t="s">
        <v>10697</v>
      </c>
      <c r="Z1519" t="s">
        <v>599</v>
      </c>
      <c r="AA1519" t="s">
        <v>164</v>
      </c>
      <c r="AB1519" t="s">
        <v>2490</v>
      </c>
      <c r="AC1519" t="s">
        <v>112</v>
      </c>
      <c r="AD1519" t="s">
        <v>10697</v>
      </c>
      <c r="AE1519">
        <v>0</v>
      </c>
      <c r="AJ1519" t="s">
        <v>10688</v>
      </c>
      <c r="AL1519" t="s">
        <v>10689</v>
      </c>
      <c r="AQ1519">
        <v>0</v>
      </c>
      <c r="AS1519">
        <v>0</v>
      </c>
      <c r="AT1519">
        <v>0</v>
      </c>
      <c r="AW1519">
        <v>0</v>
      </c>
      <c r="AZ1519">
        <v>0</v>
      </c>
      <c r="BC1519">
        <v>0</v>
      </c>
      <c r="BD1519" t="s">
        <v>10688</v>
      </c>
      <c r="BF1519" t="s">
        <v>10690</v>
      </c>
      <c r="BO1519">
        <v>0</v>
      </c>
      <c r="BP1519">
        <v>0</v>
      </c>
      <c r="BQ1519">
        <v>0</v>
      </c>
      <c r="BR1519">
        <v>0</v>
      </c>
      <c r="BS1519">
        <v>0</v>
      </c>
      <c r="BT1519">
        <v>0</v>
      </c>
      <c r="BU1519">
        <v>0</v>
      </c>
      <c r="BV1519">
        <v>0</v>
      </c>
      <c r="BW1519">
        <v>0</v>
      </c>
      <c r="BX1519">
        <v>0</v>
      </c>
      <c r="BY1519">
        <v>0</v>
      </c>
      <c r="BZ1519">
        <v>0</v>
      </c>
      <c r="CA1519">
        <v>1</v>
      </c>
      <c r="CB1519">
        <v>0</v>
      </c>
      <c r="CC1519">
        <v>0</v>
      </c>
      <c r="CD1519">
        <v>0</v>
      </c>
      <c r="CE1519">
        <v>0</v>
      </c>
      <c r="CF1519">
        <v>0</v>
      </c>
      <c r="CG1519">
        <v>1</v>
      </c>
      <c r="CH1519">
        <v>1</v>
      </c>
      <c r="CI1519">
        <v>0</v>
      </c>
      <c r="CJ1519">
        <v>0</v>
      </c>
      <c r="CK1519">
        <v>0</v>
      </c>
      <c r="CL1519">
        <v>0</v>
      </c>
      <c r="CM1519">
        <v>0</v>
      </c>
      <c r="CN1519">
        <v>0</v>
      </c>
      <c r="CO1519">
        <v>0</v>
      </c>
      <c r="CP1519">
        <v>0</v>
      </c>
      <c r="CQ1519">
        <v>0</v>
      </c>
    </row>
    <row r="1520" spans="1:95" hidden="1">
      <c r="A1520" t="s">
        <v>10698</v>
      </c>
      <c r="B1520" t="s">
        <v>985</v>
      </c>
      <c r="C1520" t="s">
        <v>2176</v>
      </c>
      <c r="D1520" t="s">
        <v>2176</v>
      </c>
      <c r="E1520" t="s">
        <v>146</v>
      </c>
      <c r="F1520" t="s">
        <v>10699</v>
      </c>
      <c r="G1520">
        <v>15900</v>
      </c>
      <c r="H1520">
        <v>0</v>
      </c>
      <c r="I1520">
        <f t="shared" si="23"/>
        <v>0</v>
      </c>
      <c r="J1520">
        <v>44.668099300000002</v>
      </c>
      <c r="K1520">
        <v>43.52</v>
      </c>
      <c r="M1520" t="s">
        <v>672</v>
      </c>
      <c r="O1520" t="s">
        <v>10700</v>
      </c>
      <c r="P1520" t="s">
        <v>10526</v>
      </c>
      <c r="R1520" t="s">
        <v>4104</v>
      </c>
      <c r="S1520" t="s">
        <v>10527</v>
      </c>
      <c r="U1520" t="s">
        <v>2751</v>
      </c>
      <c r="X1520" t="s">
        <v>1007</v>
      </c>
      <c r="AC1520" t="s">
        <v>95</v>
      </c>
      <c r="AD1520" t="s">
        <v>10528</v>
      </c>
      <c r="AE1520">
        <v>0</v>
      </c>
      <c r="AQ1520">
        <v>0</v>
      </c>
      <c r="AR1520" t="s">
        <v>10701</v>
      </c>
      <c r="AS1520">
        <v>0</v>
      </c>
      <c r="AT1520">
        <v>0</v>
      </c>
      <c r="AW1520">
        <v>0</v>
      </c>
      <c r="AZ1520">
        <v>0</v>
      </c>
      <c r="BC1520">
        <v>0</v>
      </c>
      <c r="BO1520">
        <v>0</v>
      </c>
      <c r="BP1520">
        <v>0</v>
      </c>
      <c r="BQ1520">
        <v>0</v>
      </c>
      <c r="BR1520">
        <v>0</v>
      </c>
      <c r="BS1520">
        <v>0</v>
      </c>
      <c r="BT1520">
        <v>0</v>
      </c>
      <c r="BU1520">
        <v>1</v>
      </c>
      <c r="BV1520">
        <v>1</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0</v>
      </c>
      <c r="CP1520">
        <v>0</v>
      </c>
      <c r="CQ1520">
        <v>0</v>
      </c>
    </row>
    <row r="1521" spans="1:95" hidden="1">
      <c r="A1521" t="s">
        <v>10702</v>
      </c>
      <c r="B1521" t="s">
        <v>985</v>
      </c>
      <c r="C1521" t="s">
        <v>2176</v>
      </c>
      <c r="D1521" t="s">
        <v>2176</v>
      </c>
      <c r="E1521" t="s">
        <v>146</v>
      </c>
      <c r="F1521" t="s">
        <v>10703</v>
      </c>
      <c r="G1521">
        <v>450000</v>
      </c>
      <c r="H1521">
        <v>5.12</v>
      </c>
      <c r="I1521">
        <f t="shared" si="23"/>
        <v>2304000</v>
      </c>
      <c r="J1521">
        <v>49.124395</v>
      </c>
      <c r="K1521">
        <v>16.12</v>
      </c>
      <c r="M1521" t="s">
        <v>2954</v>
      </c>
      <c r="O1521" t="s">
        <v>10704</v>
      </c>
      <c r="P1521" t="s">
        <v>10705</v>
      </c>
      <c r="R1521" t="s">
        <v>557</v>
      </c>
      <c r="S1521" t="s">
        <v>10706</v>
      </c>
      <c r="U1521" t="s">
        <v>549</v>
      </c>
      <c r="X1521" t="s">
        <v>1007</v>
      </c>
      <c r="Y1521" t="s">
        <v>10616</v>
      </c>
      <c r="Z1521" t="s">
        <v>92</v>
      </c>
      <c r="AA1521" t="s">
        <v>93</v>
      </c>
      <c r="AB1521" t="s">
        <v>10707</v>
      </c>
      <c r="AC1521" t="s">
        <v>112</v>
      </c>
      <c r="AD1521" t="s">
        <v>10616</v>
      </c>
      <c r="AE1521">
        <v>100</v>
      </c>
      <c r="AH1521" t="s">
        <v>2441</v>
      </c>
      <c r="AQ1521">
        <v>0</v>
      </c>
      <c r="AS1521">
        <v>0</v>
      </c>
      <c r="AT1521">
        <v>0</v>
      </c>
      <c r="AW1521">
        <v>0</v>
      </c>
      <c r="AZ1521">
        <v>0</v>
      </c>
      <c r="BC1521">
        <v>0</v>
      </c>
      <c r="BO1521">
        <v>0</v>
      </c>
      <c r="BP1521">
        <v>0</v>
      </c>
      <c r="BQ1521">
        <v>0</v>
      </c>
      <c r="BR1521">
        <v>0</v>
      </c>
      <c r="BS1521">
        <v>0</v>
      </c>
      <c r="BT1521">
        <v>0</v>
      </c>
      <c r="BU1521">
        <v>1</v>
      </c>
      <c r="BV1521">
        <v>1</v>
      </c>
      <c r="BW1521">
        <v>0</v>
      </c>
      <c r="BX1521">
        <v>1</v>
      </c>
      <c r="BY1521">
        <v>0</v>
      </c>
      <c r="BZ1521">
        <v>0</v>
      </c>
      <c r="CA1521">
        <v>0</v>
      </c>
      <c r="CB1521">
        <v>0</v>
      </c>
      <c r="CC1521">
        <v>0</v>
      </c>
      <c r="CD1521">
        <v>0</v>
      </c>
      <c r="CE1521">
        <v>0</v>
      </c>
      <c r="CF1521">
        <v>0</v>
      </c>
      <c r="CG1521">
        <v>0</v>
      </c>
      <c r="CH1521">
        <v>0</v>
      </c>
      <c r="CI1521">
        <v>0</v>
      </c>
      <c r="CJ1521">
        <v>0</v>
      </c>
      <c r="CK1521">
        <v>0</v>
      </c>
      <c r="CL1521">
        <v>0</v>
      </c>
      <c r="CM1521">
        <v>0</v>
      </c>
      <c r="CN1521">
        <v>0</v>
      </c>
      <c r="CO1521">
        <v>0</v>
      </c>
      <c r="CP1521">
        <v>0</v>
      </c>
      <c r="CQ1521">
        <v>0</v>
      </c>
    </row>
    <row r="1522" spans="1:95" hidden="1">
      <c r="A1522" t="s">
        <v>10708</v>
      </c>
      <c r="B1522" t="s">
        <v>985</v>
      </c>
      <c r="C1522" t="s">
        <v>2176</v>
      </c>
      <c r="D1522" t="s">
        <v>2176</v>
      </c>
      <c r="E1522" t="s">
        <v>146</v>
      </c>
      <c r="F1522" t="s">
        <v>10709</v>
      </c>
      <c r="G1522">
        <v>650000</v>
      </c>
      <c r="H1522">
        <v>4.92</v>
      </c>
      <c r="I1522">
        <f t="shared" si="23"/>
        <v>3198000</v>
      </c>
      <c r="J1522">
        <v>50.0817956</v>
      </c>
      <c r="K1522">
        <v>17.18</v>
      </c>
      <c r="M1522" t="s">
        <v>2944</v>
      </c>
      <c r="N1522" t="s">
        <v>10710</v>
      </c>
      <c r="O1522" t="s">
        <v>10711</v>
      </c>
      <c r="P1522" t="s">
        <v>10712</v>
      </c>
      <c r="R1522" t="s">
        <v>557</v>
      </c>
      <c r="S1522" t="s">
        <v>10713</v>
      </c>
      <c r="U1522" t="s">
        <v>10714</v>
      </c>
      <c r="V1522" t="s">
        <v>10715</v>
      </c>
      <c r="X1522" t="s">
        <v>1007</v>
      </c>
      <c r="Y1522" t="s">
        <v>10616</v>
      </c>
      <c r="Z1522" t="s">
        <v>92</v>
      </c>
      <c r="AA1522" t="s">
        <v>93</v>
      </c>
      <c r="AC1522" t="s">
        <v>112</v>
      </c>
      <c r="AD1522" t="s">
        <v>10616</v>
      </c>
      <c r="AE1522">
        <v>100</v>
      </c>
      <c r="AH1522" t="s">
        <v>2441</v>
      </c>
      <c r="AM1522" t="s">
        <v>10716</v>
      </c>
      <c r="AN1522" t="s">
        <v>10717</v>
      </c>
      <c r="AQ1522">
        <v>0</v>
      </c>
      <c r="AS1522">
        <v>0</v>
      </c>
      <c r="AT1522">
        <v>0</v>
      </c>
      <c r="AW1522">
        <v>0</v>
      </c>
      <c r="AZ1522">
        <v>0</v>
      </c>
      <c r="BC1522">
        <v>0</v>
      </c>
      <c r="BO1522">
        <v>0</v>
      </c>
      <c r="BP1522">
        <v>0</v>
      </c>
      <c r="BQ1522">
        <v>0</v>
      </c>
      <c r="BR1522">
        <v>0</v>
      </c>
      <c r="BS1522">
        <v>0</v>
      </c>
      <c r="BT1522">
        <v>0</v>
      </c>
      <c r="BU1522">
        <v>1</v>
      </c>
      <c r="BV1522">
        <v>1</v>
      </c>
      <c r="BW1522">
        <v>0</v>
      </c>
      <c r="BX1522">
        <v>1</v>
      </c>
      <c r="BY1522">
        <v>1</v>
      </c>
      <c r="BZ1522">
        <v>0</v>
      </c>
      <c r="CA1522">
        <v>0</v>
      </c>
      <c r="CB1522">
        <v>0</v>
      </c>
      <c r="CC1522">
        <v>0</v>
      </c>
      <c r="CD1522">
        <v>0</v>
      </c>
      <c r="CE1522">
        <v>0</v>
      </c>
      <c r="CF1522">
        <v>0</v>
      </c>
      <c r="CG1522">
        <v>0</v>
      </c>
      <c r="CH1522">
        <v>0</v>
      </c>
      <c r="CI1522">
        <v>0</v>
      </c>
      <c r="CJ1522">
        <v>0</v>
      </c>
      <c r="CK1522">
        <v>0</v>
      </c>
      <c r="CL1522">
        <v>0</v>
      </c>
      <c r="CM1522">
        <v>0</v>
      </c>
      <c r="CN1522">
        <v>0</v>
      </c>
      <c r="CO1522">
        <v>0</v>
      </c>
      <c r="CP1522">
        <v>0</v>
      </c>
      <c r="CQ1522">
        <v>1</v>
      </c>
    </row>
    <row r="1523" spans="1:95" hidden="1">
      <c r="A1523" t="s">
        <v>10718</v>
      </c>
      <c r="B1523" t="s">
        <v>985</v>
      </c>
      <c r="C1523" t="s">
        <v>2176</v>
      </c>
      <c r="D1523" t="s">
        <v>2176</v>
      </c>
      <c r="E1523" t="s">
        <v>146</v>
      </c>
      <c r="F1523" t="s">
        <v>10719</v>
      </c>
      <c r="G1523">
        <v>140000</v>
      </c>
      <c r="H1523">
        <v>71.430000000000007</v>
      </c>
      <c r="I1523">
        <f t="shared" si="23"/>
        <v>10000200.000000002</v>
      </c>
      <c r="J1523">
        <v>41.097355</v>
      </c>
      <c r="K1523">
        <v>-8.26</v>
      </c>
      <c r="M1523" t="s">
        <v>2954</v>
      </c>
      <c r="N1523" t="s">
        <v>10720</v>
      </c>
      <c r="O1523" t="s">
        <v>10721</v>
      </c>
      <c r="P1523" t="s">
        <v>10722</v>
      </c>
      <c r="R1523" t="s">
        <v>626</v>
      </c>
      <c r="S1523" t="s">
        <v>9962</v>
      </c>
      <c r="U1523" t="s">
        <v>2352</v>
      </c>
      <c r="V1523" t="s">
        <v>2430</v>
      </c>
      <c r="X1523" t="s">
        <v>1007</v>
      </c>
      <c r="Y1523" t="s">
        <v>2317</v>
      </c>
      <c r="Z1523" t="s">
        <v>92</v>
      </c>
      <c r="AA1523" t="s">
        <v>93</v>
      </c>
      <c r="AC1523" t="s">
        <v>112</v>
      </c>
      <c r="AD1523" t="s">
        <v>2317</v>
      </c>
      <c r="AE1523">
        <v>0</v>
      </c>
      <c r="AH1523" t="s">
        <v>10723</v>
      </c>
      <c r="AM1523" t="s">
        <v>10724</v>
      </c>
      <c r="AN1523" t="s">
        <v>10725</v>
      </c>
      <c r="AQ1523">
        <v>0</v>
      </c>
      <c r="AR1523" t="s">
        <v>10726</v>
      </c>
      <c r="AS1523">
        <v>0</v>
      </c>
      <c r="AT1523">
        <v>0</v>
      </c>
      <c r="AW1523">
        <v>0</v>
      </c>
      <c r="AZ1523">
        <v>0</v>
      </c>
      <c r="BC1523">
        <v>0</v>
      </c>
      <c r="BO1523">
        <v>0</v>
      </c>
      <c r="BP1523">
        <v>0</v>
      </c>
      <c r="BQ1523">
        <v>0</v>
      </c>
      <c r="BR1523">
        <v>0</v>
      </c>
      <c r="BS1523">
        <v>0</v>
      </c>
      <c r="BT1523">
        <v>0</v>
      </c>
      <c r="BU1523">
        <v>1</v>
      </c>
      <c r="BV1523">
        <v>1</v>
      </c>
      <c r="BW1523">
        <v>0</v>
      </c>
      <c r="BX1523">
        <v>1</v>
      </c>
      <c r="BY1523">
        <v>0</v>
      </c>
      <c r="BZ1523">
        <v>0</v>
      </c>
      <c r="CA1523">
        <v>0</v>
      </c>
      <c r="CB1523">
        <v>0</v>
      </c>
      <c r="CC1523">
        <v>0</v>
      </c>
      <c r="CD1523">
        <v>0</v>
      </c>
      <c r="CE1523">
        <v>0</v>
      </c>
      <c r="CF1523">
        <v>0</v>
      </c>
      <c r="CG1523">
        <v>0</v>
      </c>
      <c r="CH1523">
        <v>0</v>
      </c>
      <c r="CI1523">
        <v>0</v>
      </c>
      <c r="CJ1523">
        <v>0</v>
      </c>
      <c r="CK1523">
        <v>0</v>
      </c>
      <c r="CL1523">
        <v>0</v>
      </c>
      <c r="CM1523">
        <v>0</v>
      </c>
      <c r="CN1523">
        <v>0</v>
      </c>
      <c r="CO1523">
        <v>0</v>
      </c>
      <c r="CP1523">
        <v>0</v>
      </c>
      <c r="CQ1523">
        <v>0</v>
      </c>
    </row>
    <row r="1524" spans="1:95" hidden="1">
      <c r="A1524" t="s">
        <v>10727</v>
      </c>
      <c r="B1524" t="s">
        <v>985</v>
      </c>
      <c r="C1524" t="s">
        <v>2176</v>
      </c>
      <c r="D1524" t="s">
        <v>2176</v>
      </c>
      <c r="E1524" t="s">
        <v>146</v>
      </c>
      <c r="F1524" t="s">
        <v>10728</v>
      </c>
      <c r="G1524">
        <v>468000</v>
      </c>
      <c r="H1524">
        <v>0</v>
      </c>
      <c r="I1524">
        <f t="shared" si="23"/>
        <v>0</v>
      </c>
      <c r="J1524">
        <v>42.510417099999998</v>
      </c>
      <c r="K1524">
        <v>1</v>
      </c>
      <c r="M1524" t="s">
        <v>2954</v>
      </c>
      <c r="N1524" t="s">
        <v>10729</v>
      </c>
      <c r="O1524" t="s">
        <v>10730</v>
      </c>
      <c r="P1524" t="s">
        <v>10731</v>
      </c>
      <c r="R1524" t="s">
        <v>607</v>
      </c>
      <c r="S1524" t="s">
        <v>10732</v>
      </c>
      <c r="U1524" t="s">
        <v>2578</v>
      </c>
      <c r="X1524" t="s">
        <v>1007</v>
      </c>
      <c r="Y1524" t="s">
        <v>611</v>
      </c>
      <c r="Z1524" t="s">
        <v>92</v>
      </c>
      <c r="AA1524" t="s">
        <v>93</v>
      </c>
      <c r="AC1524" t="s">
        <v>112</v>
      </c>
      <c r="AD1524" t="s">
        <v>611</v>
      </c>
      <c r="AE1524">
        <v>0</v>
      </c>
      <c r="AH1524" t="s">
        <v>2982</v>
      </c>
      <c r="AM1524" t="s">
        <v>4199</v>
      </c>
      <c r="AQ1524">
        <v>0</v>
      </c>
      <c r="AS1524">
        <v>0</v>
      </c>
      <c r="AT1524">
        <v>0</v>
      </c>
      <c r="AW1524">
        <v>0</v>
      </c>
      <c r="AZ1524">
        <v>0</v>
      </c>
      <c r="BC1524">
        <v>0</v>
      </c>
      <c r="BO1524">
        <v>0</v>
      </c>
      <c r="BP1524">
        <v>0</v>
      </c>
      <c r="BQ1524">
        <v>0</v>
      </c>
      <c r="BR1524">
        <v>0</v>
      </c>
      <c r="BS1524">
        <v>0</v>
      </c>
      <c r="BT1524">
        <v>0</v>
      </c>
      <c r="BU1524">
        <v>1</v>
      </c>
      <c r="BV1524">
        <v>1</v>
      </c>
      <c r="BW1524">
        <v>0</v>
      </c>
      <c r="BX1524">
        <v>1</v>
      </c>
      <c r="BY1524">
        <v>0</v>
      </c>
      <c r="BZ1524">
        <v>0</v>
      </c>
      <c r="CA1524">
        <v>0</v>
      </c>
      <c r="CB1524">
        <v>0</v>
      </c>
      <c r="CC1524">
        <v>0</v>
      </c>
      <c r="CD1524">
        <v>0</v>
      </c>
      <c r="CE1524">
        <v>0</v>
      </c>
      <c r="CF1524">
        <v>0</v>
      </c>
      <c r="CG1524">
        <v>0</v>
      </c>
      <c r="CH1524">
        <v>0</v>
      </c>
      <c r="CI1524">
        <v>0</v>
      </c>
      <c r="CJ1524">
        <v>0</v>
      </c>
      <c r="CK1524">
        <v>0</v>
      </c>
      <c r="CL1524">
        <v>0</v>
      </c>
      <c r="CM1524">
        <v>0</v>
      </c>
      <c r="CN1524">
        <v>0</v>
      </c>
      <c r="CO1524">
        <v>0</v>
      </c>
      <c r="CP1524">
        <v>0</v>
      </c>
      <c r="CQ1524">
        <v>0</v>
      </c>
    </row>
    <row r="1525" spans="1:95" hidden="1">
      <c r="A1525" t="s">
        <v>10733</v>
      </c>
      <c r="B1525" t="s">
        <v>904</v>
      </c>
      <c r="C1525" t="s">
        <v>826</v>
      </c>
      <c r="D1525" t="s">
        <v>826</v>
      </c>
      <c r="E1525" t="s">
        <v>146</v>
      </c>
      <c r="F1525" t="s">
        <v>10734</v>
      </c>
      <c r="G1525">
        <v>40</v>
      </c>
      <c r="H1525">
        <v>0</v>
      </c>
      <c r="I1525">
        <f t="shared" si="23"/>
        <v>0</v>
      </c>
      <c r="J1525">
        <v>42.0450722</v>
      </c>
      <c r="K1525">
        <v>-87.69</v>
      </c>
      <c r="M1525" t="s">
        <v>544</v>
      </c>
      <c r="O1525" t="s">
        <v>10229</v>
      </c>
      <c r="P1525" t="s">
        <v>435</v>
      </c>
      <c r="R1525" t="s">
        <v>107</v>
      </c>
      <c r="S1525" t="s">
        <v>10735</v>
      </c>
      <c r="U1525" t="s">
        <v>10736</v>
      </c>
      <c r="X1525" t="s">
        <v>1007</v>
      </c>
      <c r="AC1525" t="s">
        <v>95</v>
      </c>
      <c r="AD1525" t="s">
        <v>10737</v>
      </c>
      <c r="AE1525">
        <v>0</v>
      </c>
      <c r="AI1525" t="s">
        <v>10738</v>
      </c>
      <c r="AL1525" t="s">
        <v>10739</v>
      </c>
      <c r="AQ1525">
        <v>0</v>
      </c>
      <c r="AS1525">
        <v>0</v>
      </c>
      <c r="AT1525">
        <v>0</v>
      </c>
      <c r="AW1525">
        <v>0</v>
      </c>
      <c r="AZ1525">
        <v>0</v>
      </c>
      <c r="BC1525">
        <v>0</v>
      </c>
      <c r="BO1525">
        <v>0</v>
      </c>
      <c r="BP1525">
        <v>0</v>
      </c>
      <c r="BQ1525">
        <v>0</v>
      </c>
      <c r="BR1525">
        <v>0</v>
      </c>
      <c r="BS1525">
        <v>0</v>
      </c>
      <c r="BT1525">
        <v>0</v>
      </c>
      <c r="BU1525">
        <v>0</v>
      </c>
      <c r="BV1525">
        <v>0</v>
      </c>
      <c r="BW1525">
        <v>0</v>
      </c>
      <c r="BX1525">
        <v>0</v>
      </c>
      <c r="BY1525">
        <v>0</v>
      </c>
      <c r="BZ1525">
        <v>0</v>
      </c>
      <c r="CA1525">
        <v>0</v>
      </c>
      <c r="CB1525">
        <v>0</v>
      </c>
      <c r="CC1525">
        <v>0</v>
      </c>
      <c r="CD1525">
        <v>1</v>
      </c>
      <c r="CE1525">
        <v>0</v>
      </c>
      <c r="CF1525">
        <v>0</v>
      </c>
      <c r="CG1525">
        <v>0</v>
      </c>
      <c r="CH1525">
        <v>0</v>
      </c>
      <c r="CI1525">
        <v>0</v>
      </c>
      <c r="CJ1525">
        <v>0</v>
      </c>
      <c r="CK1525">
        <v>0</v>
      </c>
      <c r="CL1525">
        <v>0</v>
      </c>
      <c r="CM1525">
        <v>0</v>
      </c>
      <c r="CN1525">
        <v>0</v>
      </c>
      <c r="CO1525">
        <v>0</v>
      </c>
      <c r="CP1525">
        <v>0</v>
      </c>
      <c r="CQ1525">
        <v>0</v>
      </c>
    </row>
    <row r="1526" spans="1:95" hidden="1">
      <c r="A1526" t="s">
        <v>10740</v>
      </c>
      <c r="B1526" t="s">
        <v>904</v>
      </c>
      <c r="C1526" t="s">
        <v>1313</v>
      </c>
      <c r="D1526" t="s">
        <v>1112</v>
      </c>
      <c r="E1526" t="s">
        <v>719</v>
      </c>
      <c r="F1526" t="s">
        <v>10741</v>
      </c>
      <c r="G1526">
        <v>250</v>
      </c>
      <c r="H1526">
        <v>8</v>
      </c>
      <c r="I1526">
        <f t="shared" si="23"/>
        <v>2000</v>
      </c>
      <c r="J1526">
        <v>38.6394278</v>
      </c>
      <c r="K1526">
        <v>-109.41</v>
      </c>
      <c r="M1526" t="s">
        <v>672</v>
      </c>
      <c r="O1526" t="s">
        <v>10742</v>
      </c>
      <c r="P1526" t="s">
        <v>744</v>
      </c>
      <c r="R1526" t="s">
        <v>107</v>
      </c>
      <c r="S1526" t="s">
        <v>10743</v>
      </c>
      <c r="U1526" t="s">
        <v>2278</v>
      </c>
      <c r="V1526" t="s">
        <v>9094</v>
      </c>
      <c r="W1526" t="s">
        <v>7301</v>
      </c>
      <c r="X1526" t="s">
        <v>1007</v>
      </c>
      <c r="Y1526" t="s">
        <v>10744</v>
      </c>
      <c r="Z1526" t="s">
        <v>92</v>
      </c>
      <c r="AA1526" t="s">
        <v>93</v>
      </c>
      <c r="AC1526" t="s">
        <v>112</v>
      </c>
      <c r="AD1526" t="s">
        <v>10745</v>
      </c>
      <c r="AE1526">
        <v>0</v>
      </c>
      <c r="AH1526" t="s">
        <v>10746</v>
      </c>
      <c r="AQ1526">
        <v>0</v>
      </c>
      <c r="AS1526">
        <v>0</v>
      </c>
      <c r="AT1526">
        <v>0</v>
      </c>
      <c r="AW1526">
        <v>0</v>
      </c>
      <c r="AZ1526">
        <v>0</v>
      </c>
      <c r="BC1526">
        <v>0</v>
      </c>
      <c r="BO1526">
        <v>0</v>
      </c>
      <c r="BP1526">
        <v>0</v>
      </c>
      <c r="BQ1526">
        <v>0</v>
      </c>
      <c r="BR1526">
        <v>0</v>
      </c>
      <c r="BS1526">
        <v>0</v>
      </c>
      <c r="BT1526">
        <v>0</v>
      </c>
      <c r="BU1526">
        <v>1</v>
      </c>
      <c r="BV1526">
        <v>1</v>
      </c>
      <c r="BW1526">
        <v>0</v>
      </c>
      <c r="BX1526">
        <v>0</v>
      </c>
      <c r="BY1526">
        <v>0</v>
      </c>
      <c r="BZ1526">
        <v>0</v>
      </c>
      <c r="CA1526">
        <v>0</v>
      </c>
      <c r="CB1526">
        <v>0</v>
      </c>
      <c r="CC1526">
        <v>0</v>
      </c>
      <c r="CD1526">
        <v>0</v>
      </c>
      <c r="CE1526">
        <v>0</v>
      </c>
      <c r="CF1526">
        <v>0</v>
      </c>
      <c r="CG1526">
        <v>0</v>
      </c>
      <c r="CH1526">
        <v>0</v>
      </c>
      <c r="CI1526">
        <v>0</v>
      </c>
      <c r="CJ1526">
        <v>0</v>
      </c>
      <c r="CK1526">
        <v>0</v>
      </c>
      <c r="CL1526">
        <v>0</v>
      </c>
      <c r="CM1526">
        <v>0</v>
      </c>
      <c r="CN1526">
        <v>0</v>
      </c>
      <c r="CO1526">
        <v>0</v>
      </c>
      <c r="CP1526">
        <v>0</v>
      </c>
      <c r="CQ1526">
        <v>0</v>
      </c>
    </row>
    <row r="1527" spans="1:95" hidden="1">
      <c r="A1527" t="s">
        <v>10747</v>
      </c>
      <c r="B1527" t="s">
        <v>904</v>
      </c>
      <c r="C1527" t="s">
        <v>1331</v>
      </c>
      <c r="D1527" t="s">
        <v>1331</v>
      </c>
      <c r="E1527" t="s">
        <v>3161</v>
      </c>
      <c r="F1527" t="s">
        <v>10748</v>
      </c>
      <c r="G1527">
        <v>450</v>
      </c>
      <c r="H1527">
        <v>0</v>
      </c>
      <c r="I1527">
        <f t="shared" si="23"/>
        <v>0</v>
      </c>
      <c r="J1527">
        <v>34.579434300000003</v>
      </c>
      <c r="K1527">
        <v>-118.12</v>
      </c>
      <c r="M1527" t="s">
        <v>2610</v>
      </c>
      <c r="O1527" t="s">
        <v>10749</v>
      </c>
      <c r="P1527" t="s">
        <v>214</v>
      </c>
      <c r="R1527" t="s">
        <v>107</v>
      </c>
      <c r="S1527" t="s">
        <v>10750</v>
      </c>
      <c r="V1527" t="s">
        <v>10751</v>
      </c>
      <c r="X1527" t="s">
        <v>218</v>
      </c>
      <c r="Y1527" t="s">
        <v>322</v>
      </c>
      <c r="Z1527" t="s">
        <v>92</v>
      </c>
      <c r="AC1527" t="s">
        <v>95</v>
      </c>
      <c r="AD1527" t="s">
        <v>323</v>
      </c>
      <c r="AE1527">
        <v>0</v>
      </c>
      <c r="AH1527" t="s">
        <v>1655</v>
      </c>
      <c r="AI1527" t="s">
        <v>10752</v>
      </c>
      <c r="AJ1527" t="s">
        <v>10752</v>
      </c>
      <c r="AQ1527">
        <v>0</v>
      </c>
      <c r="AS1527">
        <v>2819000</v>
      </c>
      <c r="AT1527">
        <v>0</v>
      </c>
      <c r="AU1527" t="s">
        <v>492</v>
      </c>
      <c r="AV1527" t="s">
        <v>759</v>
      </c>
      <c r="AW1527">
        <v>979000</v>
      </c>
      <c r="AZ1527">
        <v>0</v>
      </c>
      <c r="BC1527">
        <v>0</v>
      </c>
      <c r="BO1527">
        <v>0</v>
      </c>
      <c r="BP1527">
        <v>0</v>
      </c>
      <c r="BQ1527">
        <v>0</v>
      </c>
      <c r="BR1527">
        <v>0</v>
      </c>
      <c r="BS1527">
        <v>0</v>
      </c>
      <c r="BT1527">
        <v>0</v>
      </c>
      <c r="BU1527">
        <v>1</v>
      </c>
      <c r="BV1527">
        <v>1</v>
      </c>
      <c r="BW1527">
        <v>0</v>
      </c>
      <c r="BX1527">
        <v>0</v>
      </c>
      <c r="BY1527">
        <v>1</v>
      </c>
      <c r="BZ1527">
        <v>0</v>
      </c>
      <c r="CA1527">
        <v>0</v>
      </c>
      <c r="CB1527">
        <v>0</v>
      </c>
      <c r="CC1527">
        <v>0</v>
      </c>
      <c r="CD1527">
        <v>0</v>
      </c>
      <c r="CE1527">
        <v>0</v>
      </c>
      <c r="CF1527">
        <v>0</v>
      </c>
      <c r="CG1527">
        <v>0</v>
      </c>
      <c r="CH1527">
        <v>0</v>
      </c>
      <c r="CI1527">
        <v>0</v>
      </c>
      <c r="CJ1527">
        <v>0</v>
      </c>
      <c r="CK1527">
        <v>0</v>
      </c>
      <c r="CL1527">
        <v>0</v>
      </c>
      <c r="CM1527">
        <v>0</v>
      </c>
      <c r="CN1527">
        <v>0</v>
      </c>
      <c r="CO1527">
        <v>0</v>
      </c>
      <c r="CP1527">
        <v>0</v>
      </c>
      <c r="CQ1527">
        <v>0</v>
      </c>
    </row>
    <row r="1528" spans="1:95" hidden="1">
      <c r="A1528" t="s">
        <v>10753</v>
      </c>
      <c r="B1528" t="s">
        <v>904</v>
      </c>
      <c r="C1528" t="s">
        <v>1022</v>
      </c>
      <c r="D1528" t="s">
        <v>1349</v>
      </c>
      <c r="E1528" t="s">
        <v>146</v>
      </c>
      <c r="F1528" t="s">
        <v>9543</v>
      </c>
      <c r="G1528">
        <v>1000</v>
      </c>
      <c r="H1528">
        <v>6</v>
      </c>
      <c r="I1528">
        <f t="shared" si="23"/>
        <v>6000</v>
      </c>
      <c r="J1528">
        <v>52.427259999999997</v>
      </c>
      <c r="K1528">
        <v>13.55</v>
      </c>
      <c r="M1528" t="s">
        <v>116</v>
      </c>
      <c r="N1528" t="s">
        <v>9544</v>
      </c>
      <c r="O1528" t="s">
        <v>5235</v>
      </c>
      <c r="P1528" t="s">
        <v>5235</v>
      </c>
      <c r="Q1528">
        <v>12489</v>
      </c>
      <c r="R1528" t="s">
        <v>303</v>
      </c>
      <c r="S1528" t="s">
        <v>9545</v>
      </c>
      <c r="U1528" t="s">
        <v>6561</v>
      </c>
      <c r="X1528" t="s">
        <v>1007</v>
      </c>
      <c r="Y1528" t="s">
        <v>9546</v>
      </c>
      <c r="Z1528" t="s">
        <v>123</v>
      </c>
      <c r="AA1528" t="s">
        <v>164</v>
      </c>
      <c r="AC1528" t="s">
        <v>124</v>
      </c>
      <c r="AD1528" t="s">
        <v>6385</v>
      </c>
      <c r="AE1528">
        <v>100</v>
      </c>
      <c r="AH1528" t="s">
        <v>1967</v>
      </c>
      <c r="AJ1528" t="s">
        <v>6385</v>
      </c>
      <c r="AK1528" t="s">
        <v>7749</v>
      </c>
      <c r="AL1528" t="s">
        <v>6385</v>
      </c>
      <c r="AM1528" t="s">
        <v>6385</v>
      </c>
      <c r="AQ1528">
        <v>20</v>
      </c>
      <c r="AS1528">
        <v>0</v>
      </c>
      <c r="AT1528">
        <v>0</v>
      </c>
      <c r="AU1528" t="s">
        <v>1133</v>
      </c>
      <c r="AV1528" t="s">
        <v>6385</v>
      </c>
      <c r="AW1528">
        <v>0</v>
      </c>
      <c r="AZ1528">
        <v>0</v>
      </c>
      <c r="BC1528">
        <v>0</v>
      </c>
      <c r="BO1528">
        <v>0</v>
      </c>
      <c r="BP1528">
        <v>0</v>
      </c>
      <c r="BQ1528">
        <v>0</v>
      </c>
      <c r="BR1528">
        <v>0</v>
      </c>
      <c r="BS1528">
        <v>0</v>
      </c>
      <c r="BT1528">
        <v>0</v>
      </c>
      <c r="BU1528">
        <v>0</v>
      </c>
      <c r="BV1528">
        <v>0</v>
      </c>
      <c r="BW1528">
        <v>0</v>
      </c>
      <c r="BX1528">
        <v>0</v>
      </c>
      <c r="BY1528">
        <v>1</v>
      </c>
      <c r="BZ1528">
        <v>0</v>
      </c>
      <c r="CA1528">
        <v>0</v>
      </c>
      <c r="CB1528">
        <v>0</v>
      </c>
      <c r="CC1528">
        <v>0</v>
      </c>
      <c r="CD1528">
        <v>0</v>
      </c>
      <c r="CE1528">
        <v>0</v>
      </c>
      <c r="CF1528">
        <v>0</v>
      </c>
      <c r="CG1528">
        <v>0</v>
      </c>
      <c r="CH1528">
        <v>0</v>
      </c>
      <c r="CI1528">
        <v>0</v>
      </c>
      <c r="CJ1528">
        <v>0</v>
      </c>
      <c r="CK1528">
        <v>0</v>
      </c>
      <c r="CL1528">
        <v>0</v>
      </c>
      <c r="CM1528">
        <v>0</v>
      </c>
      <c r="CN1528">
        <v>0</v>
      </c>
      <c r="CO1528">
        <v>0</v>
      </c>
      <c r="CP1528">
        <v>0</v>
      </c>
      <c r="CQ1528">
        <v>0</v>
      </c>
    </row>
    <row r="1529" spans="1:95" hidden="1">
      <c r="A1529" t="s">
        <v>10754</v>
      </c>
      <c r="B1529" t="s">
        <v>904</v>
      </c>
      <c r="C1529" t="s">
        <v>1313</v>
      </c>
      <c r="D1529" t="s">
        <v>1112</v>
      </c>
      <c r="E1529" t="s">
        <v>146</v>
      </c>
      <c r="F1529" t="s">
        <v>10755</v>
      </c>
      <c r="G1529">
        <v>50</v>
      </c>
      <c r="H1529">
        <v>2</v>
      </c>
      <c r="I1529">
        <f t="shared" si="23"/>
        <v>100</v>
      </c>
      <c r="J1529">
        <v>43</v>
      </c>
      <c r="K1529">
        <v>0</v>
      </c>
      <c r="M1529" t="s">
        <v>10756</v>
      </c>
      <c r="N1529" t="s">
        <v>10757</v>
      </c>
      <c r="O1529" t="s">
        <v>10758</v>
      </c>
      <c r="P1529" t="s">
        <v>10759</v>
      </c>
      <c r="Q1529">
        <v>31621</v>
      </c>
      <c r="R1529" t="s">
        <v>607</v>
      </c>
      <c r="S1529" t="s">
        <v>10760</v>
      </c>
      <c r="X1529" t="s">
        <v>1007</v>
      </c>
      <c r="AB1529" t="s">
        <v>10761</v>
      </c>
      <c r="AC1529" t="s">
        <v>124</v>
      </c>
      <c r="AD1529" t="s">
        <v>10762</v>
      </c>
      <c r="AE1529">
        <v>100</v>
      </c>
      <c r="AH1529" t="s">
        <v>3021</v>
      </c>
      <c r="AQ1529">
        <v>0</v>
      </c>
      <c r="AS1529">
        <v>0</v>
      </c>
      <c r="AT1529">
        <v>0</v>
      </c>
      <c r="AW1529">
        <v>0</v>
      </c>
      <c r="AZ1529">
        <v>0</v>
      </c>
      <c r="BC1529">
        <v>0</v>
      </c>
      <c r="BD1529" t="s">
        <v>10763</v>
      </c>
      <c r="BF1529" t="s">
        <v>10764</v>
      </c>
      <c r="BO1529">
        <v>0</v>
      </c>
      <c r="BP1529">
        <v>0</v>
      </c>
      <c r="BQ1529">
        <v>0</v>
      </c>
      <c r="BR1529">
        <v>0</v>
      </c>
      <c r="BS1529">
        <v>0</v>
      </c>
      <c r="BT1529">
        <v>0</v>
      </c>
      <c r="BU1529">
        <v>1</v>
      </c>
      <c r="BV1529">
        <v>0</v>
      </c>
      <c r="BW1529">
        <v>0</v>
      </c>
      <c r="BX1529">
        <v>0</v>
      </c>
      <c r="BY1529">
        <v>0</v>
      </c>
      <c r="BZ1529">
        <v>0</v>
      </c>
      <c r="CA1529">
        <v>0</v>
      </c>
      <c r="CB1529">
        <v>0</v>
      </c>
      <c r="CC1529">
        <v>1</v>
      </c>
      <c r="CD1529">
        <v>1</v>
      </c>
      <c r="CE1529">
        <v>1</v>
      </c>
      <c r="CF1529">
        <v>0</v>
      </c>
      <c r="CG1529">
        <v>0</v>
      </c>
      <c r="CH1529">
        <v>1</v>
      </c>
      <c r="CI1529">
        <v>0</v>
      </c>
      <c r="CJ1529">
        <v>0</v>
      </c>
      <c r="CK1529">
        <v>0</v>
      </c>
      <c r="CL1529">
        <v>0</v>
      </c>
      <c r="CM1529">
        <v>0</v>
      </c>
      <c r="CN1529">
        <v>0</v>
      </c>
      <c r="CO1529">
        <v>0</v>
      </c>
      <c r="CP1529">
        <v>0</v>
      </c>
      <c r="CQ1529">
        <v>0</v>
      </c>
    </row>
    <row r="1530" spans="1:95" hidden="1">
      <c r="A1530" t="s">
        <v>10765</v>
      </c>
      <c r="B1530" t="s">
        <v>904</v>
      </c>
      <c r="C1530" t="s">
        <v>826</v>
      </c>
      <c r="D1530" t="s">
        <v>826</v>
      </c>
      <c r="E1530" t="s">
        <v>719</v>
      </c>
      <c r="F1530" t="s">
        <v>10766</v>
      </c>
      <c r="G1530">
        <v>1000</v>
      </c>
      <c r="H1530">
        <v>0.56999999999999995</v>
      </c>
      <c r="I1530">
        <f t="shared" si="23"/>
        <v>570</v>
      </c>
      <c r="J1530">
        <v>42.064830000000001</v>
      </c>
      <c r="K1530">
        <v>-1.61</v>
      </c>
      <c r="M1530" t="s">
        <v>10767</v>
      </c>
      <c r="O1530" t="s">
        <v>10768</v>
      </c>
      <c r="P1530" t="s">
        <v>10769</v>
      </c>
      <c r="R1530" t="s">
        <v>607</v>
      </c>
      <c r="S1530" t="s">
        <v>10770</v>
      </c>
      <c r="T1530" t="s">
        <v>5969</v>
      </c>
      <c r="U1530" t="s">
        <v>3003</v>
      </c>
      <c r="W1530" t="s">
        <v>7565</v>
      </c>
      <c r="X1530" t="s">
        <v>1007</v>
      </c>
      <c r="AC1530" t="s">
        <v>95</v>
      </c>
      <c r="AD1530" t="s">
        <v>10386</v>
      </c>
      <c r="AE1530">
        <v>100</v>
      </c>
      <c r="AH1530" t="s">
        <v>5802</v>
      </c>
      <c r="AI1530" t="s">
        <v>2036</v>
      </c>
      <c r="AJ1530" t="s">
        <v>10386</v>
      </c>
      <c r="AK1530" t="s">
        <v>10386</v>
      </c>
      <c r="AL1530" t="s">
        <v>10386</v>
      </c>
      <c r="AM1530" t="s">
        <v>10386</v>
      </c>
      <c r="AQ1530">
        <v>0</v>
      </c>
      <c r="AS1530">
        <v>5000000</v>
      </c>
      <c r="AT1530">
        <v>0</v>
      </c>
      <c r="AW1530">
        <v>0</v>
      </c>
      <c r="AZ1530">
        <v>0</v>
      </c>
      <c r="BC1530">
        <v>0</v>
      </c>
      <c r="BD1530" t="s">
        <v>10771</v>
      </c>
      <c r="BE1530" t="s">
        <v>10772</v>
      </c>
      <c r="BO1530">
        <v>0</v>
      </c>
      <c r="BP1530">
        <v>0</v>
      </c>
      <c r="BQ1530">
        <v>0</v>
      </c>
      <c r="BR1530">
        <v>0</v>
      </c>
      <c r="BS1530">
        <v>0</v>
      </c>
      <c r="BT1530">
        <v>0</v>
      </c>
      <c r="BU1530">
        <v>0</v>
      </c>
      <c r="BV1530">
        <v>0</v>
      </c>
      <c r="BW1530">
        <v>0</v>
      </c>
      <c r="BX1530">
        <v>0</v>
      </c>
      <c r="BY1530">
        <v>1</v>
      </c>
      <c r="BZ1530">
        <v>0</v>
      </c>
      <c r="CA1530">
        <v>0</v>
      </c>
      <c r="CB1530">
        <v>0</v>
      </c>
      <c r="CC1530">
        <v>0</v>
      </c>
      <c r="CD1530">
        <v>0</v>
      </c>
      <c r="CE1530">
        <v>0</v>
      </c>
      <c r="CF1530">
        <v>0</v>
      </c>
      <c r="CG1530">
        <v>0</v>
      </c>
      <c r="CH1530">
        <v>0</v>
      </c>
      <c r="CI1530">
        <v>0</v>
      </c>
      <c r="CJ1530">
        <v>0</v>
      </c>
      <c r="CK1530">
        <v>0</v>
      </c>
      <c r="CL1530">
        <v>0</v>
      </c>
      <c r="CM1530">
        <v>0</v>
      </c>
      <c r="CN1530">
        <v>0</v>
      </c>
      <c r="CO1530">
        <v>0</v>
      </c>
      <c r="CP1530">
        <v>0</v>
      </c>
      <c r="CQ1530">
        <v>1</v>
      </c>
    </row>
    <row r="1531" spans="1:95" hidden="1">
      <c r="A1531" t="s">
        <v>10773</v>
      </c>
      <c r="B1531" t="s">
        <v>904</v>
      </c>
      <c r="C1531" t="s">
        <v>826</v>
      </c>
      <c r="D1531" t="s">
        <v>826</v>
      </c>
      <c r="E1531" t="s">
        <v>146</v>
      </c>
      <c r="F1531" t="s">
        <v>10774</v>
      </c>
      <c r="G1531">
        <v>32</v>
      </c>
      <c r="H1531">
        <v>1</v>
      </c>
      <c r="I1531">
        <f t="shared" si="23"/>
        <v>32</v>
      </c>
      <c r="J1531">
        <v>43</v>
      </c>
      <c r="K1531">
        <v>0</v>
      </c>
      <c r="M1531" t="s">
        <v>1394</v>
      </c>
      <c r="O1531" t="s">
        <v>10775</v>
      </c>
      <c r="P1531" t="s">
        <v>10775</v>
      </c>
      <c r="R1531" t="s">
        <v>1803</v>
      </c>
      <c r="S1531" t="s">
        <v>10776</v>
      </c>
      <c r="T1531" t="s">
        <v>3030</v>
      </c>
      <c r="X1531" t="s">
        <v>1007</v>
      </c>
      <c r="Y1531" t="s">
        <v>1806</v>
      </c>
      <c r="Z1531" t="s">
        <v>92</v>
      </c>
      <c r="AA1531" t="s">
        <v>164</v>
      </c>
      <c r="AC1531" t="s">
        <v>112</v>
      </c>
      <c r="AD1531" t="s">
        <v>7710</v>
      </c>
      <c r="AE1531">
        <v>100</v>
      </c>
      <c r="AH1531" t="s">
        <v>1480</v>
      </c>
      <c r="AI1531" t="s">
        <v>113</v>
      </c>
      <c r="AL1531" t="s">
        <v>6690</v>
      </c>
      <c r="AQ1531">
        <v>0</v>
      </c>
      <c r="AS1531">
        <v>0</v>
      </c>
      <c r="AT1531">
        <v>0</v>
      </c>
      <c r="AW1531">
        <v>0</v>
      </c>
      <c r="AZ1531">
        <v>0</v>
      </c>
      <c r="BC1531">
        <v>0</v>
      </c>
      <c r="BO1531">
        <v>0</v>
      </c>
      <c r="BP1531">
        <v>0</v>
      </c>
      <c r="BQ1531">
        <v>0</v>
      </c>
      <c r="BR1531">
        <v>0</v>
      </c>
      <c r="BS1531">
        <v>0</v>
      </c>
      <c r="BT1531">
        <v>0</v>
      </c>
      <c r="BU1531">
        <v>0</v>
      </c>
      <c r="BV1531">
        <v>0</v>
      </c>
      <c r="BW1531">
        <v>0</v>
      </c>
      <c r="BX1531">
        <v>0</v>
      </c>
      <c r="BY1531">
        <v>0</v>
      </c>
      <c r="BZ1531">
        <v>0</v>
      </c>
      <c r="CA1531">
        <v>0</v>
      </c>
      <c r="CB1531">
        <v>0</v>
      </c>
      <c r="CC1531">
        <v>0</v>
      </c>
      <c r="CD1531">
        <v>0</v>
      </c>
      <c r="CE1531">
        <v>0</v>
      </c>
      <c r="CF1531">
        <v>0</v>
      </c>
      <c r="CG1531">
        <v>0</v>
      </c>
      <c r="CH1531">
        <v>0</v>
      </c>
      <c r="CI1531">
        <v>0</v>
      </c>
      <c r="CJ1531">
        <v>0</v>
      </c>
      <c r="CK1531">
        <v>0</v>
      </c>
      <c r="CL1531">
        <v>0</v>
      </c>
      <c r="CM1531">
        <v>0</v>
      </c>
      <c r="CN1531">
        <v>0</v>
      </c>
      <c r="CO1531">
        <v>0</v>
      </c>
      <c r="CP1531">
        <v>0</v>
      </c>
      <c r="CQ1531">
        <v>1</v>
      </c>
    </row>
    <row r="1532" spans="1:95" hidden="1">
      <c r="A1532" t="s">
        <v>10777</v>
      </c>
      <c r="B1532" t="s">
        <v>904</v>
      </c>
      <c r="C1532" t="s">
        <v>826</v>
      </c>
      <c r="D1532" t="s">
        <v>826</v>
      </c>
      <c r="E1532" t="s">
        <v>146</v>
      </c>
      <c r="F1532" t="s">
        <v>10778</v>
      </c>
      <c r="G1532">
        <v>32</v>
      </c>
      <c r="H1532">
        <v>1</v>
      </c>
      <c r="I1532">
        <f t="shared" si="23"/>
        <v>32</v>
      </c>
      <c r="J1532">
        <v>42</v>
      </c>
      <c r="K1532">
        <v>0</v>
      </c>
      <c r="M1532" t="s">
        <v>1394</v>
      </c>
      <c r="O1532" t="s">
        <v>10779</v>
      </c>
      <c r="P1532" t="s">
        <v>10779</v>
      </c>
      <c r="R1532" t="s">
        <v>1803</v>
      </c>
      <c r="S1532" t="s">
        <v>10776</v>
      </c>
      <c r="T1532" t="s">
        <v>3030</v>
      </c>
      <c r="X1532" t="s">
        <v>1007</v>
      </c>
      <c r="Y1532" t="s">
        <v>1806</v>
      </c>
      <c r="Z1532" t="s">
        <v>92</v>
      </c>
      <c r="AA1532" t="s">
        <v>164</v>
      </c>
      <c r="AC1532" t="s">
        <v>112</v>
      </c>
      <c r="AD1532" t="s">
        <v>7710</v>
      </c>
      <c r="AE1532">
        <v>100</v>
      </c>
      <c r="AH1532" t="s">
        <v>1480</v>
      </c>
      <c r="AI1532" t="s">
        <v>113</v>
      </c>
      <c r="AL1532" t="s">
        <v>6690</v>
      </c>
      <c r="AQ1532">
        <v>0</v>
      </c>
      <c r="AS1532">
        <v>0</v>
      </c>
      <c r="AT1532">
        <v>0</v>
      </c>
      <c r="AW1532">
        <v>0</v>
      </c>
      <c r="AZ1532">
        <v>0</v>
      </c>
      <c r="BC1532">
        <v>0</v>
      </c>
      <c r="BO1532">
        <v>0</v>
      </c>
      <c r="BP1532">
        <v>0</v>
      </c>
      <c r="BQ1532">
        <v>0</v>
      </c>
      <c r="BR1532">
        <v>0</v>
      </c>
      <c r="BS1532">
        <v>0</v>
      </c>
      <c r="BT1532">
        <v>0</v>
      </c>
      <c r="BU1532">
        <v>0</v>
      </c>
      <c r="BV1532">
        <v>0</v>
      </c>
      <c r="BW1532">
        <v>0</v>
      </c>
      <c r="BX1532">
        <v>0</v>
      </c>
      <c r="BY1532">
        <v>0</v>
      </c>
      <c r="BZ1532">
        <v>0</v>
      </c>
      <c r="CA1532">
        <v>0</v>
      </c>
      <c r="CB1532">
        <v>0</v>
      </c>
      <c r="CC1532">
        <v>0</v>
      </c>
      <c r="CD1532">
        <v>0</v>
      </c>
      <c r="CE1532">
        <v>0</v>
      </c>
      <c r="CF1532">
        <v>0</v>
      </c>
      <c r="CG1532">
        <v>0</v>
      </c>
      <c r="CH1532">
        <v>0</v>
      </c>
      <c r="CI1532">
        <v>0</v>
      </c>
      <c r="CJ1532">
        <v>0</v>
      </c>
      <c r="CK1532">
        <v>0</v>
      </c>
      <c r="CL1532">
        <v>0</v>
      </c>
      <c r="CM1532">
        <v>0</v>
      </c>
      <c r="CN1532">
        <v>0</v>
      </c>
      <c r="CO1532">
        <v>0</v>
      </c>
      <c r="CP1532">
        <v>0</v>
      </c>
      <c r="CQ1532">
        <v>1</v>
      </c>
    </row>
    <row r="1533" spans="1:95" hidden="1">
      <c r="A1533" t="s">
        <v>10780</v>
      </c>
      <c r="B1533" t="s">
        <v>999</v>
      </c>
      <c r="C1533" t="s">
        <v>2502</v>
      </c>
      <c r="D1533" t="s">
        <v>2502</v>
      </c>
      <c r="E1533" t="s">
        <v>190</v>
      </c>
      <c r="F1533" t="s">
        <v>10781</v>
      </c>
      <c r="G1533">
        <v>9000</v>
      </c>
      <c r="H1533">
        <v>1</v>
      </c>
      <c r="I1533">
        <f t="shared" si="23"/>
        <v>9000</v>
      </c>
      <c r="J1533">
        <v>42.455624999999998</v>
      </c>
      <c r="K1533">
        <v>2.06</v>
      </c>
      <c r="M1533" t="s">
        <v>679</v>
      </c>
      <c r="O1533" t="s">
        <v>10782</v>
      </c>
      <c r="P1533" t="s">
        <v>10783</v>
      </c>
      <c r="Q1533">
        <v>66800</v>
      </c>
      <c r="R1533" t="s">
        <v>172</v>
      </c>
      <c r="S1533" t="s">
        <v>10784</v>
      </c>
      <c r="U1533" t="s">
        <v>1345</v>
      </c>
      <c r="V1533" t="s">
        <v>1672</v>
      </c>
      <c r="X1533" t="s">
        <v>1007</v>
      </c>
      <c r="AC1533" t="s">
        <v>95</v>
      </c>
      <c r="AD1533" t="s">
        <v>10785</v>
      </c>
      <c r="AE1533">
        <v>100</v>
      </c>
      <c r="AQ1533">
        <v>0</v>
      </c>
      <c r="AS1533">
        <v>0</v>
      </c>
      <c r="AT1533">
        <v>0</v>
      </c>
      <c r="AW1533">
        <v>0</v>
      </c>
      <c r="AZ1533">
        <v>0</v>
      </c>
      <c r="BC1533">
        <v>0</v>
      </c>
      <c r="BO1533">
        <v>0</v>
      </c>
      <c r="BP1533">
        <v>0</v>
      </c>
      <c r="BQ1533">
        <v>0</v>
      </c>
      <c r="BR1533">
        <v>0</v>
      </c>
      <c r="BS1533">
        <v>0</v>
      </c>
      <c r="BT1533">
        <v>0</v>
      </c>
      <c r="BU1533">
        <v>0</v>
      </c>
      <c r="BV1533">
        <v>0</v>
      </c>
      <c r="BW1533">
        <v>0</v>
      </c>
      <c r="BX1533">
        <v>0</v>
      </c>
      <c r="BY1533">
        <v>0</v>
      </c>
      <c r="BZ1533">
        <v>0</v>
      </c>
      <c r="CA1533">
        <v>0</v>
      </c>
      <c r="CB1533">
        <v>0</v>
      </c>
      <c r="CC1533">
        <v>0</v>
      </c>
      <c r="CD1533">
        <v>0</v>
      </c>
      <c r="CE1533">
        <v>0</v>
      </c>
      <c r="CF1533">
        <v>0</v>
      </c>
      <c r="CG1533">
        <v>1</v>
      </c>
      <c r="CH1533">
        <v>1</v>
      </c>
      <c r="CI1533">
        <v>0</v>
      </c>
      <c r="CJ1533">
        <v>0</v>
      </c>
      <c r="CK1533">
        <v>0</v>
      </c>
      <c r="CL1533">
        <v>0</v>
      </c>
      <c r="CM1533">
        <v>0</v>
      </c>
      <c r="CN1533">
        <v>0</v>
      </c>
      <c r="CO1533">
        <v>0</v>
      </c>
      <c r="CP1533">
        <v>0</v>
      </c>
      <c r="CQ1533">
        <v>0</v>
      </c>
    </row>
    <row r="1534" spans="1:95" hidden="1">
      <c r="A1534" t="s">
        <v>10786</v>
      </c>
      <c r="B1534" t="s">
        <v>985</v>
      </c>
      <c r="C1534" t="s">
        <v>2176</v>
      </c>
      <c r="D1534" t="s">
        <v>2176</v>
      </c>
      <c r="E1534" t="s">
        <v>146</v>
      </c>
      <c r="F1534" t="s">
        <v>10787</v>
      </c>
      <c r="G1534">
        <v>300000</v>
      </c>
      <c r="H1534">
        <v>11.67</v>
      </c>
      <c r="I1534">
        <f t="shared" si="23"/>
        <v>3501000</v>
      </c>
      <c r="J1534">
        <v>48.575045899999999</v>
      </c>
      <c r="K1534">
        <v>13.67</v>
      </c>
      <c r="M1534" t="s">
        <v>1394</v>
      </c>
      <c r="O1534" t="s">
        <v>10788</v>
      </c>
      <c r="P1534" t="s">
        <v>547</v>
      </c>
      <c r="R1534" t="s">
        <v>303</v>
      </c>
      <c r="S1534" t="s">
        <v>10789</v>
      </c>
      <c r="V1534" t="s">
        <v>2646</v>
      </c>
      <c r="X1534" t="s">
        <v>1007</v>
      </c>
      <c r="AC1534" t="s">
        <v>95</v>
      </c>
      <c r="AD1534" t="s">
        <v>10790</v>
      </c>
      <c r="AE1534">
        <v>0</v>
      </c>
      <c r="AQ1534">
        <v>0</v>
      </c>
      <c r="AS1534">
        <v>0</v>
      </c>
      <c r="AT1534">
        <v>0</v>
      </c>
      <c r="AW1534">
        <v>0</v>
      </c>
      <c r="AZ1534">
        <v>0</v>
      </c>
      <c r="BC1534">
        <v>0</v>
      </c>
      <c r="BO1534">
        <v>0</v>
      </c>
      <c r="BP1534">
        <v>0</v>
      </c>
      <c r="BQ1534">
        <v>0</v>
      </c>
      <c r="BR1534">
        <v>0</v>
      </c>
      <c r="BS1534">
        <v>0</v>
      </c>
      <c r="BT1534">
        <v>0</v>
      </c>
      <c r="BU1534">
        <v>0</v>
      </c>
      <c r="BV1534">
        <v>0</v>
      </c>
      <c r="BW1534">
        <v>0</v>
      </c>
      <c r="BX1534">
        <v>0</v>
      </c>
      <c r="BY1534">
        <v>0</v>
      </c>
      <c r="BZ1534">
        <v>0</v>
      </c>
      <c r="CA1534">
        <v>0</v>
      </c>
      <c r="CB1534">
        <v>0</v>
      </c>
      <c r="CC1534">
        <v>0</v>
      </c>
      <c r="CD1534">
        <v>0</v>
      </c>
      <c r="CE1534">
        <v>0</v>
      </c>
      <c r="CF1534">
        <v>0</v>
      </c>
      <c r="CG1534">
        <v>0</v>
      </c>
      <c r="CH1534">
        <v>0</v>
      </c>
      <c r="CI1534">
        <v>0</v>
      </c>
      <c r="CJ1534">
        <v>0</v>
      </c>
      <c r="CK1534">
        <v>0</v>
      </c>
      <c r="CL1534">
        <v>0</v>
      </c>
      <c r="CM1534">
        <v>0</v>
      </c>
      <c r="CN1534">
        <v>0</v>
      </c>
      <c r="CO1534">
        <v>0</v>
      </c>
      <c r="CP1534">
        <v>0</v>
      </c>
      <c r="CQ1534">
        <v>1</v>
      </c>
    </row>
    <row r="1535" spans="1:95" hidden="1">
      <c r="A1535" t="s">
        <v>10791</v>
      </c>
      <c r="B1535" t="s">
        <v>985</v>
      </c>
      <c r="C1535" t="s">
        <v>2176</v>
      </c>
      <c r="D1535" t="s">
        <v>2176</v>
      </c>
      <c r="E1535" t="s">
        <v>146</v>
      </c>
      <c r="F1535" t="s">
        <v>10792</v>
      </c>
      <c r="G1535">
        <v>80000</v>
      </c>
      <c r="H1535">
        <v>6.5</v>
      </c>
      <c r="I1535">
        <f t="shared" si="23"/>
        <v>520000</v>
      </c>
      <c r="J1535">
        <v>51.742263899999998</v>
      </c>
      <c r="K1535">
        <v>10.92</v>
      </c>
      <c r="M1535" t="s">
        <v>2944</v>
      </c>
      <c r="N1535" t="s">
        <v>10793</v>
      </c>
      <c r="O1535" t="s">
        <v>10794</v>
      </c>
      <c r="P1535" t="s">
        <v>5630</v>
      </c>
      <c r="R1535" t="s">
        <v>303</v>
      </c>
      <c r="S1535" t="s">
        <v>10795</v>
      </c>
      <c r="U1535" t="s">
        <v>2219</v>
      </c>
      <c r="X1535" t="s">
        <v>1007</v>
      </c>
      <c r="AA1535" t="s">
        <v>93</v>
      </c>
      <c r="AC1535" t="s">
        <v>95</v>
      </c>
      <c r="AD1535" t="s">
        <v>9546</v>
      </c>
      <c r="AE1535">
        <v>0</v>
      </c>
      <c r="AQ1535">
        <v>0</v>
      </c>
      <c r="AS1535">
        <v>0</v>
      </c>
      <c r="AT1535">
        <v>0</v>
      </c>
      <c r="AW1535">
        <v>0</v>
      </c>
      <c r="AZ1535">
        <v>0</v>
      </c>
      <c r="BC1535">
        <v>0</v>
      </c>
      <c r="BO1535">
        <v>0</v>
      </c>
      <c r="BP1535">
        <v>0</v>
      </c>
      <c r="BQ1535">
        <v>0</v>
      </c>
      <c r="BR1535">
        <v>0</v>
      </c>
      <c r="BS1535">
        <v>0</v>
      </c>
      <c r="BT1535">
        <v>0</v>
      </c>
      <c r="BU1535">
        <v>1</v>
      </c>
      <c r="BV1535">
        <v>1</v>
      </c>
      <c r="BW1535">
        <v>0</v>
      </c>
      <c r="BX1535">
        <v>1</v>
      </c>
      <c r="BY1535">
        <v>1</v>
      </c>
      <c r="BZ1535">
        <v>0</v>
      </c>
      <c r="CA1535">
        <v>0</v>
      </c>
      <c r="CB1535">
        <v>0</v>
      </c>
      <c r="CC1535">
        <v>0</v>
      </c>
      <c r="CD1535">
        <v>0</v>
      </c>
      <c r="CE1535">
        <v>0</v>
      </c>
      <c r="CF1535">
        <v>0</v>
      </c>
      <c r="CG1535">
        <v>0</v>
      </c>
      <c r="CH1535">
        <v>0</v>
      </c>
      <c r="CI1535">
        <v>0</v>
      </c>
      <c r="CJ1535">
        <v>0</v>
      </c>
      <c r="CK1535">
        <v>0</v>
      </c>
      <c r="CL1535">
        <v>0</v>
      </c>
      <c r="CM1535">
        <v>0</v>
      </c>
      <c r="CN1535">
        <v>0</v>
      </c>
      <c r="CO1535">
        <v>0</v>
      </c>
      <c r="CP1535">
        <v>0</v>
      </c>
      <c r="CQ1535">
        <v>1</v>
      </c>
    </row>
    <row r="1536" spans="1:95" hidden="1">
      <c r="A1536" t="s">
        <v>10796</v>
      </c>
      <c r="B1536" t="s">
        <v>985</v>
      </c>
      <c r="C1536" t="s">
        <v>2176</v>
      </c>
      <c r="D1536" t="s">
        <v>2176</v>
      </c>
      <c r="E1536" t="s">
        <v>146</v>
      </c>
      <c r="F1536" t="s">
        <v>10797</v>
      </c>
      <c r="G1536">
        <v>40000</v>
      </c>
      <c r="H1536">
        <v>0</v>
      </c>
      <c r="I1536">
        <f t="shared" si="23"/>
        <v>0</v>
      </c>
      <c r="J1536">
        <v>51.093356</v>
      </c>
      <c r="K1536">
        <v>13.6</v>
      </c>
      <c r="M1536" t="s">
        <v>2944</v>
      </c>
      <c r="O1536" t="s">
        <v>10798</v>
      </c>
      <c r="P1536" t="s">
        <v>10799</v>
      </c>
      <c r="R1536" t="s">
        <v>303</v>
      </c>
      <c r="S1536" t="s">
        <v>10800</v>
      </c>
      <c r="T1536" t="s">
        <v>10801</v>
      </c>
      <c r="X1536" t="s">
        <v>1007</v>
      </c>
      <c r="AA1536" t="s">
        <v>93</v>
      </c>
      <c r="AC1536" t="s">
        <v>95</v>
      </c>
      <c r="AD1536" t="s">
        <v>9546</v>
      </c>
      <c r="AE1536">
        <v>0</v>
      </c>
      <c r="AQ1536">
        <v>0</v>
      </c>
      <c r="AR1536" t="s">
        <v>10802</v>
      </c>
      <c r="AS1536">
        <v>0</v>
      </c>
      <c r="AT1536">
        <v>0</v>
      </c>
      <c r="AW1536">
        <v>0</v>
      </c>
      <c r="AZ1536">
        <v>0</v>
      </c>
      <c r="BC1536">
        <v>0</v>
      </c>
      <c r="BO1536">
        <v>0</v>
      </c>
      <c r="BP1536">
        <v>0</v>
      </c>
      <c r="BQ1536">
        <v>0</v>
      </c>
      <c r="BR1536">
        <v>0</v>
      </c>
      <c r="BS1536">
        <v>0</v>
      </c>
      <c r="BT1536">
        <v>0</v>
      </c>
      <c r="BU1536">
        <v>1</v>
      </c>
      <c r="BV1536">
        <v>1</v>
      </c>
      <c r="BW1536">
        <v>0</v>
      </c>
      <c r="BX1536">
        <v>1</v>
      </c>
      <c r="BY1536">
        <v>1</v>
      </c>
      <c r="BZ1536">
        <v>0</v>
      </c>
      <c r="CA1536">
        <v>0</v>
      </c>
      <c r="CB1536">
        <v>0</v>
      </c>
      <c r="CC1536">
        <v>0</v>
      </c>
      <c r="CD1536">
        <v>0</v>
      </c>
      <c r="CE1536">
        <v>0</v>
      </c>
      <c r="CF1536">
        <v>0</v>
      </c>
      <c r="CG1536">
        <v>0</v>
      </c>
      <c r="CH1536">
        <v>0</v>
      </c>
      <c r="CI1536">
        <v>0</v>
      </c>
      <c r="CJ1536">
        <v>0</v>
      </c>
      <c r="CK1536">
        <v>0</v>
      </c>
      <c r="CL1536">
        <v>0</v>
      </c>
      <c r="CM1536">
        <v>0</v>
      </c>
      <c r="CN1536">
        <v>0</v>
      </c>
      <c r="CO1536">
        <v>0</v>
      </c>
      <c r="CP1536">
        <v>0</v>
      </c>
      <c r="CQ1536">
        <v>1</v>
      </c>
    </row>
    <row r="1537" spans="1:95" hidden="1">
      <c r="A1537" t="s">
        <v>10803</v>
      </c>
      <c r="B1537" t="s">
        <v>985</v>
      </c>
      <c r="C1537" t="s">
        <v>2176</v>
      </c>
      <c r="D1537" t="s">
        <v>2176</v>
      </c>
      <c r="E1537" t="s">
        <v>146</v>
      </c>
      <c r="F1537" t="s">
        <v>10804</v>
      </c>
      <c r="G1537">
        <v>220000</v>
      </c>
      <c r="H1537">
        <v>2.83</v>
      </c>
      <c r="I1537">
        <f t="shared" si="23"/>
        <v>622600</v>
      </c>
      <c r="J1537">
        <v>47.687739999999998</v>
      </c>
      <c r="K1537">
        <v>8.25</v>
      </c>
      <c r="M1537" t="s">
        <v>672</v>
      </c>
      <c r="N1537" t="s">
        <v>10805</v>
      </c>
      <c r="O1537" t="s">
        <v>10806</v>
      </c>
      <c r="P1537" t="s">
        <v>3195</v>
      </c>
      <c r="Q1537">
        <v>79777</v>
      </c>
      <c r="R1537" t="s">
        <v>303</v>
      </c>
      <c r="S1537" t="s">
        <v>10807</v>
      </c>
      <c r="T1537" t="s">
        <v>10801</v>
      </c>
      <c r="X1537" t="s">
        <v>1007</v>
      </c>
      <c r="AA1537" t="s">
        <v>93</v>
      </c>
      <c r="AC1537" t="s">
        <v>95</v>
      </c>
      <c r="AD1537" t="s">
        <v>10808</v>
      </c>
      <c r="AE1537">
        <v>50</v>
      </c>
      <c r="AF1537" t="s">
        <v>2326</v>
      </c>
      <c r="AG1537">
        <v>37</v>
      </c>
      <c r="AK1537" t="s">
        <v>10809</v>
      </c>
      <c r="AQ1537">
        <v>0</v>
      </c>
      <c r="AR1537" t="s">
        <v>10810</v>
      </c>
      <c r="AS1537">
        <v>0</v>
      </c>
      <c r="AT1537">
        <v>0</v>
      </c>
      <c r="AW1537">
        <v>0</v>
      </c>
      <c r="AZ1537">
        <v>0</v>
      </c>
      <c r="BC1537">
        <v>0</v>
      </c>
      <c r="BO1537">
        <v>0</v>
      </c>
      <c r="BP1537">
        <v>0</v>
      </c>
      <c r="BQ1537">
        <v>0</v>
      </c>
      <c r="BR1537">
        <v>0</v>
      </c>
      <c r="BS1537">
        <v>0</v>
      </c>
      <c r="BT1537">
        <v>0</v>
      </c>
      <c r="BU1537">
        <v>1</v>
      </c>
      <c r="BV1537">
        <v>1</v>
      </c>
      <c r="BW1537">
        <v>0</v>
      </c>
      <c r="BX1537">
        <v>0</v>
      </c>
      <c r="BY1537">
        <v>0</v>
      </c>
      <c r="BZ1537">
        <v>0</v>
      </c>
      <c r="CA1537">
        <v>0</v>
      </c>
      <c r="CB1537">
        <v>0</v>
      </c>
      <c r="CC1537">
        <v>0</v>
      </c>
      <c r="CD1537">
        <v>0</v>
      </c>
      <c r="CE1537">
        <v>0</v>
      </c>
      <c r="CF1537">
        <v>0</v>
      </c>
      <c r="CG1537">
        <v>0</v>
      </c>
      <c r="CH1537">
        <v>0</v>
      </c>
      <c r="CI1537">
        <v>0</v>
      </c>
      <c r="CJ1537">
        <v>0</v>
      </c>
      <c r="CK1537">
        <v>0</v>
      </c>
      <c r="CL1537">
        <v>0</v>
      </c>
      <c r="CM1537">
        <v>0</v>
      </c>
      <c r="CN1537">
        <v>0</v>
      </c>
      <c r="CO1537">
        <v>0</v>
      </c>
      <c r="CP1537">
        <v>0</v>
      </c>
      <c r="CQ1537">
        <v>0</v>
      </c>
    </row>
    <row r="1538" spans="1:95" hidden="1">
      <c r="A1538" t="s">
        <v>10811</v>
      </c>
      <c r="B1538" t="s">
        <v>985</v>
      </c>
      <c r="C1538" t="s">
        <v>2176</v>
      </c>
      <c r="D1538" t="s">
        <v>2176</v>
      </c>
      <c r="E1538" t="s">
        <v>146</v>
      </c>
      <c r="F1538" t="s">
        <v>10812</v>
      </c>
      <c r="G1538">
        <v>910000</v>
      </c>
      <c r="H1538">
        <v>7</v>
      </c>
      <c r="I1538">
        <f t="shared" si="23"/>
        <v>6370000</v>
      </c>
      <c r="J1538">
        <v>47.636369299999998</v>
      </c>
      <c r="K1538">
        <v>7.91</v>
      </c>
      <c r="M1538" t="s">
        <v>672</v>
      </c>
      <c r="N1538" t="s">
        <v>10813</v>
      </c>
      <c r="O1538" t="s">
        <v>10814</v>
      </c>
      <c r="P1538" t="s">
        <v>3195</v>
      </c>
      <c r="Q1538">
        <v>79664</v>
      </c>
      <c r="R1538" t="s">
        <v>303</v>
      </c>
      <c r="S1538" t="s">
        <v>10815</v>
      </c>
      <c r="U1538" t="s">
        <v>2371</v>
      </c>
      <c r="V1538" t="s">
        <v>2219</v>
      </c>
      <c r="X1538" t="s">
        <v>1007</v>
      </c>
      <c r="AA1538" t="s">
        <v>93</v>
      </c>
      <c r="AC1538" t="s">
        <v>95</v>
      </c>
      <c r="AD1538" t="s">
        <v>10808</v>
      </c>
      <c r="AE1538">
        <v>50</v>
      </c>
      <c r="AF1538" t="s">
        <v>2326</v>
      </c>
      <c r="AG1538">
        <v>37</v>
      </c>
      <c r="AH1538" t="s">
        <v>3182</v>
      </c>
      <c r="AK1538" t="s">
        <v>10809</v>
      </c>
      <c r="AL1538" t="s">
        <v>10809</v>
      </c>
      <c r="AQ1538">
        <v>0</v>
      </c>
      <c r="AR1538" t="s">
        <v>10816</v>
      </c>
      <c r="AS1538">
        <v>0</v>
      </c>
      <c r="AT1538">
        <v>0</v>
      </c>
      <c r="AW1538">
        <v>0</v>
      </c>
      <c r="AZ1538">
        <v>0</v>
      </c>
      <c r="BC1538">
        <v>0</v>
      </c>
      <c r="BO1538">
        <v>0</v>
      </c>
      <c r="BP1538">
        <v>0</v>
      </c>
      <c r="BQ1538">
        <v>0</v>
      </c>
      <c r="BR1538">
        <v>0</v>
      </c>
      <c r="BS1538">
        <v>0</v>
      </c>
      <c r="BT1538">
        <v>0</v>
      </c>
      <c r="BU1538">
        <v>1</v>
      </c>
      <c r="BV1538">
        <v>1</v>
      </c>
      <c r="BW1538">
        <v>0</v>
      </c>
      <c r="BX1538">
        <v>0</v>
      </c>
      <c r="BY1538">
        <v>0</v>
      </c>
      <c r="BZ1538">
        <v>0</v>
      </c>
      <c r="CA1538">
        <v>0</v>
      </c>
      <c r="CB1538">
        <v>0</v>
      </c>
      <c r="CC1538">
        <v>0</v>
      </c>
      <c r="CD1538">
        <v>0</v>
      </c>
      <c r="CE1538">
        <v>0</v>
      </c>
      <c r="CF1538">
        <v>0</v>
      </c>
      <c r="CG1538">
        <v>0</v>
      </c>
      <c r="CH1538">
        <v>0</v>
      </c>
      <c r="CI1538">
        <v>0</v>
      </c>
      <c r="CJ1538">
        <v>0</v>
      </c>
      <c r="CK1538">
        <v>0</v>
      </c>
      <c r="CL1538">
        <v>0</v>
      </c>
      <c r="CM1538">
        <v>0</v>
      </c>
      <c r="CN1538">
        <v>0</v>
      </c>
      <c r="CO1538">
        <v>0</v>
      </c>
      <c r="CP1538">
        <v>0</v>
      </c>
      <c r="CQ1538">
        <v>0</v>
      </c>
    </row>
    <row r="1539" spans="1:95" hidden="1">
      <c r="A1539" t="s">
        <v>10817</v>
      </c>
      <c r="B1539" t="s">
        <v>985</v>
      </c>
      <c r="C1539" t="s">
        <v>2176</v>
      </c>
      <c r="D1539" t="s">
        <v>2176</v>
      </c>
      <c r="E1539" t="s">
        <v>146</v>
      </c>
      <c r="F1539" t="s">
        <v>10818</v>
      </c>
      <c r="G1539">
        <v>360000</v>
      </c>
      <c r="H1539">
        <v>6</v>
      </c>
      <c r="I1539">
        <f t="shared" ref="I1539:I1602" si="24">H1539*G1539</f>
        <v>2160000</v>
      </c>
      <c r="J1539">
        <v>47.565600000000003</v>
      </c>
      <c r="K1539">
        <v>7.95</v>
      </c>
      <c r="M1539" t="s">
        <v>672</v>
      </c>
      <c r="N1539" t="s">
        <v>10819</v>
      </c>
      <c r="O1539" t="s">
        <v>10820</v>
      </c>
      <c r="P1539" t="s">
        <v>3195</v>
      </c>
      <c r="Q1539">
        <v>79713</v>
      </c>
      <c r="R1539" t="s">
        <v>303</v>
      </c>
      <c r="S1539" t="s">
        <v>10821</v>
      </c>
      <c r="U1539" t="s">
        <v>3505</v>
      </c>
      <c r="V1539" t="s">
        <v>2231</v>
      </c>
      <c r="X1539" t="s">
        <v>1007</v>
      </c>
      <c r="AA1539" t="s">
        <v>93</v>
      </c>
      <c r="AC1539" t="s">
        <v>95</v>
      </c>
      <c r="AD1539" t="s">
        <v>10808</v>
      </c>
      <c r="AE1539">
        <v>50</v>
      </c>
      <c r="AF1539" t="s">
        <v>2326</v>
      </c>
      <c r="AG1539">
        <v>37</v>
      </c>
      <c r="AH1539" t="s">
        <v>3182</v>
      </c>
      <c r="AK1539" t="s">
        <v>10809</v>
      </c>
      <c r="AL1539" t="s">
        <v>10809</v>
      </c>
      <c r="AQ1539">
        <v>0</v>
      </c>
      <c r="AR1539" t="s">
        <v>10822</v>
      </c>
      <c r="AS1539">
        <v>0</v>
      </c>
      <c r="AT1539">
        <v>0</v>
      </c>
      <c r="AW1539">
        <v>0</v>
      </c>
      <c r="AZ1539">
        <v>0</v>
      </c>
      <c r="BC1539">
        <v>0</v>
      </c>
      <c r="BO1539">
        <v>0</v>
      </c>
      <c r="BP1539">
        <v>0</v>
      </c>
      <c r="BQ1539">
        <v>0</v>
      </c>
      <c r="BR1539">
        <v>0</v>
      </c>
      <c r="BS1539">
        <v>0</v>
      </c>
      <c r="BT1539">
        <v>0</v>
      </c>
      <c r="BU1539">
        <v>1</v>
      </c>
      <c r="BV1539">
        <v>1</v>
      </c>
      <c r="BW1539">
        <v>0</v>
      </c>
      <c r="BX1539">
        <v>0</v>
      </c>
      <c r="BY1539">
        <v>0</v>
      </c>
      <c r="BZ1539">
        <v>0</v>
      </c>
      <c r="CA1539">
        <v>0</v>
      </c>
      <c r="CB1539">
        <v>0</v>
      </c>
      <c r="CC1539">
        <v>0</v>
      </c>
      <c r="CD1539">
        <v>0</v>
      </c>
      <c r="CE1539">
        <v>0</v>
      </c>
      <c r="CF1539">
        <v>0</v>
      </c>
      <c r="CG1539">
        <v>0</v>
      </c>
      <c r="CH1539">
        <v>0</v>
      </c>
      <c r="CI1539">
        <v>0</v>
      </c>
      <c r="CJ1539">
        <v>0</v>
      </c>
      <c r="CK1539">
        <v>0</v>
      </c>
      <c r="CL1539">
        <v>0</v>
      </c>
      <c r="CM1539">
        <v>0</v>
      </c>
      <c r="CN1539">
        <v>0</v>
      </c>
      <c r="CO1539">
        <v>0</v>
      </c>
      <c r="CP1539">
        <v>0</v>
      </c>
      <c r="CQ1539">
        <v>0</v>
      </c>
    </row>
    <row r="1540" spans="1:95" hidden="1">
      <c r="A1540" t="s">
        <v>10823</v>
      </c>
      <c r="B1540" t="s">
        <v>904</v>
      </c>
      <c r="C1540" t="s">
        <v>826</v>
      </c>
      <c r="D1540" t="s">
        <v>851</v>
      </c>
      <c r="E1540" t="s">
        <v>146</v>
      </c>
      <c r="F1540" t="s">
        <v>10824</v>
      </c>
      <c r="G1540">
        <v>100</v>
      </c>
      <c r="H1540">
        <v>1</v>
      </c>
      <c r="I1540">
        <f t="shared" si="24"/>
        <v>100</v>
      </c>
      <c r="J1540">
        <v>32.736067300000002</v>
      </c>
      <c r="K1540">
        <v>-117.15</v>
      </c>
      <c r="M1540" t="s">
        <v>10825</v>
      </c>
      <c r="N1540" t="s">
        <v>10826</v>
      </c>
      <c r="O1540" t="s">
        <v>1670</v>
      </c>
      <c r="P1540" t="s">
        <v>214</v>
      </c>
      <c r="R1540" t="s">
        <v>107</v>
      </c>
      <c r="S1540" t="s">
        <v>10827</v>
      </c>
      <c r="U1540" t="s">
        <v>7910</v>
      </c>
      <c r="X1540" t="s">
        <v>218</v>
      </c>
      <c r="Y1540" t="s">
        <v>1881</v>
      </c>
      <c r="Z1540" t="s">
        <v>92</v>
      </c>
      <c r="AB1540" t="s">
        <v>7983</v>
      </c>
      <c r="AC1540" t="s">
        <v>112</v>
      </c>
      <c r="AD1540" t="s">
        <v>1881</v>
      </c>
      <c r="AE1540">
        <v>0</v>
      </c>
      <c r="AH1540" t="s">
        <v>1977</v>
      </c>
      <c r="AI1540" t="s">
        <v>2042</v>
      </c>
      <c r="AJ1540" t="s">
        <v>2042</v>
      </c>
      <c r="AL1540" t="s">
        <v>1881</v>
      </c>
      <c r="AQ1540">
        <v>0</v>
      </c>
      <c r="AR1540" t="s">
        <v>10828</v>
      </c>
      <c r="AS1540">
        <v>0</v>
      </c>
      <c r="AT1540">
        <v>0</v>
      </c>
      <c r="AW1540">
        <v>0</v>
      </c>
      <c r="AZ1540">
        <v>0</v>
      </c>
      <c r="BC1540">
        <v>0</v>
      </c>
      <c r="BO1540">
        <v>0</v>
      </c>
      <c r="BP1540">
        <v>0</v>
      </c>
      <c r="BQ1540">
        <v>0</v>
      </c>
      <c r="BR1540">
        <v>0</v>
      </c>
      <c r="BS1540">
        <v>0</v>
      </c>
      <c r="BT1540">
        <v>0</v>
      </c>
      <c r="BU1540">
        <v>0</v>
      </c>
      <c r="BV1540">
        <v>0</v>
      </c>
      <c r="BW1540">
        <v>0</v>
      </c>
      <c r="BX1540">
        <v>0</v>
      </c>
      <c r="BY1540">
        <v>0</v>
      </c>
      <c r="BZ1540">
        <v>0</v>
      </c>
      <c r="CA1540">
        <v>1</v>
      </c>
      <c r="CB1540">
        <v>0</v>
      </c>
      <c r="CC1540">
        <v>0</v>
      </c>
      <c r="CD1540">
        <v>1</v>
      </c>
      <c r="CE1540">
        <v>0</v>
      </c>
      <c r="CF1540">
        <v>0</v>
      </c>
      <c r="CG1540">
        <v>1</v>
      </c>
      <c r="CH1540">
        <v>0</v>
      </c>
      <c r="CI1540">
        <v>0</v>
      </c>
      <c r="CJ1540">
        <v>0</v>
      </c>
      <c r="CK1540">
        <v>0</v>
      </c>
      <c r="CL1540">
        <v>0</v>
      </c>
      <c r="CM1540">
        <v>0</v>
      </c>
      <c r="CN1540">
        <v>0</v>
      </c>
      <c r="CO1540">
        <v>0</v>
      </c>
      <c r="CP1540">
        <v>1</v>
      </c>
      <c r="CQ1540">
        <v>0</v>
      </c>
    </row>
    <row r="1541" spans="1:95" hidden="1">
      <c r="A1541" t="s">
        <v>10829</v>
      </c>
      <c r="B1541" t="s">
        <v>904</v>
      </c>
      <c r="C1541" t="s">
        <v>826</v>
      </c>
      <c r="D1541" t="s">
        <v>851</v>
      </c>
      <c r="E1541" t="s">
        <v>146</v>
      </c>
      <c r="F1541" t="s">
        <v>10830</v>
      </c>
      <c r="G1541">
        <v>90</v>
      </c>
      <c r="H1541">
        <v>0.33</v>
      </c>
      <c r="I1541">
        <f t="shared" si="24"/>
        <v>29.700000000000003</v>
      </c>
      <c r="J1541">
        <v>34</v>
      </c>
      <c r="K1541">
        <v>0</v>
      </c>
      <c r="M1541" t="s">
        <v>10831</v>
      </c>
      <c r="N1541" t="s">
        <v>10832</v>
      </c>
      <c r="O1541" t="s">
        <v>10833</v>
      </c>
      <c r="P1541" t="s">
        <v>214</v>
      </c>
      <c r="Q1541">
        <v>90040</v>
      </c>
      <c r="R1541" t="s">
        <v>107</v>
      </c>
      <c r="S1541" t="s">
        <v>10834</v>
      </c>
      <c r="U1541" t="s">
        <v>10835</v>
      </c>
      <c r="X1541" t="s">
        <v>218</v>
      </c>
      <c r="AC1541" t="s">
        <v>124</v>
      </c>
      <c r="AD1541" t="s">
        <v>10836</v>
      </c>
      <c r="AE1541">
        <v>0</v>
      </c>
      <c r="AH1541" t="s">
        <v>1977</v>
      </c>
      <c r="AL1541" t="s">
        <v>10837</v>
      </c>
      <c r="AQ1541">
        <v>0</v>
      </c>
      <c r="AS1541">
        <v>0</v>
      </c>
      <c r="AT1541">
        <v>0</v>
      </c>
      <c r="AW1541">
        <v>0</v>
      </c>
      <c r="AZ1541">
        <v>0</v>
      </c>
      <c r="BC1541">
        <v>0</v>
      </c>
      <c r="BO1541">
        <v>0</v>
      </c>
      <c r="BP1541">
        <v>0</v>
      </c>
      <c r="BQ1541">
        <v>0</v>
      </c>
      <c r="BR1541">
        <v>0</v>
      </c>
      <c r="BS1541">
        <v>0</v>
      </c>
      <c r="BT1541">
        <v>1</v>
      </c>
      <c r="BU1541">
        <v>0</v>
      </c>
      <c r="BV1541">
        <v>0</v>
      </c>
      <c r="BW1541">
        <v>0</v>
      </c>
      <c r="BX1541">
        <v>0</v>
      </c>
      <c r="BY1541">
        <v>0</v>
      </c>
      <c r="BZ1541">
        <v>0</v>
      </c>
      <c r="CA1541">
        <v>0</v>
      </c>
      <c r="CB1541">
        <v>0</v>
      </c>
      <c r="CC1541">
        <v>0</v>
      </c>
      <c r="CD1541">
        <v>0</v>
      </c>
      <c r="CE1541">
        <v>0</v>
      </c>
      <c r="CF1541">
        <v>0</v>
      </c>
      <c r="CG1541">
        <v>1</v>
      </c>
      <c r="CH1541">
        <v>0</v>
      </c>
      <c r="CI1541">
        <v>0</v>
      </c>
      <c r="CJ1541">
        <v>0</v>
      </c>
      <c r="CK1541">
        <v>1</v>
      </c>
      <c r="CL1541">
        <v>0</v>
      </c>
      <c r="CM1541">
        <v>0</v>
      </c>
      <c r="CN1541">
        <v>0</v>
      </c>
      <c r="CO1541">
        <v>0</v>
      </c>
      <c r="CP1541">
        <v>0</v>
      </c>
      <c r="CQ1541">
        <v>0</v>
      </c>
    </row>
    <row r="1542" spans="1:95" hidden="1">
      <c r="A1542" t="s">
        <v>10838</v>
      </c>
      <c r="B1542" t="s">
        <v>985</v>
      </c>
      <c r="C1542" t="s">
        <v>2176</v>
      </c>
      <c r="D1542" t="s">
        <v>2176</v>
      </c>
      <c r="E1542" t="s">
        <v>146</v>
      </c>
      <c r="F1542" t="s">
        <v>10839</v>
      </c>
      <c r="G1542">
        <v>150000</v>
      </c>
      <c r="H1542">
        <v>2.5</v>
      </c>
      <c r="I1542">
        <f t="shared" si="24"/>
        <v>375000</v>
      </c>
      <c r="J1542">
        <v>47.618400000000001</v>
      </c>
      <c r="K1542">
        <v>8.19</v>
      </c>
      <c r="M1542" t="s">
        <v>672</v>
      </c>
      <c r="N1542" t="s">
        <v>10840</v>
      </c>
      <c r="O1542" t="s">
        <v>10841</v>
      </c>
      <c r="P1542" t="s">
        <v>3195</v>
      </c>
      <c r="Q1542">
        <v>79761</v>
      </c>
      <c r="R1542" t="s">
        <v>303</v>
      </c>
      <c r="S1542" t="s">
        <v>10842</v>
      </c>
      <c r="U1542" t="s">
        <v>3228</v>
      </c>
      <c r="X1542" t="s">
        <v>1007</v>
      </c>
      <c r="AA1542" t="s">
        <v>93</v>
      </c>
      <c r="AC1542" t="s">
        <v>95</v>
      </c>
      <c r="AD1542" t="s">
        <v>10808</v>
      </c>
      <c r="AE1542">
        <v>50</v>
      </c>
      <c r="AF1542" t="s">
        <v>2326</v>
      </c>
      <c r="AG1542">
        <v>37</v>
      </c>
      <c r="AH1542" t="s">
        <v>3182</v>
      </c>
      <c r="AK1542" t="s">
        <v>10809</v>
      </c>
      <c r="AL1542" t="s">
        <v>10809</v>
      </c>
      <c r="AQ1542">
        <v>0</v>
      </c>
      <c r="AR1542" t="s">
        <v>10843</v>
      </c>
      <c r="AS1542">
        <v>0</v>
      </c>
      <c r="AT1542">
        <v>0</v>
      </c>
      <c r="AW1542">
        <v>0</v>
      </c>
      <c r="AZ1542">
        <v>0</v>
      </c>
      <c r="BC1542">
        <v>0</v>
      </c>
      <c r="BO1542">
        <v>0</v>
      </c>
      <c r="BP1542">
        <v>0</v>
      </c>
      <c r="BQ1542">
        <v>0</v>
      </c>
      <c r="BR1542">
        <v>0</v>
      </c>
      <c r="BS1542">
        <v>0</v>
      </c>
      <c r="BT1542">
        <v>0</v>
      </c>
      <c r="BU1542">
        <v>1</v>
      </c>
      <c r="BV1542">
        <v>1</v>
      </c>
      <c r="BW1542">
        <v>0</v>
      </c>
      <c r="BX1542">
        <v>0</v>
      </c>
      <c r="BY1542">
        <v>0</v>
      </c>
      <c r="BZ1542">
        <v>0</v>
      </c>
      <c r="CA1542">
        <v>0</v>
      </c>
      <c r="CB1542">
        <v>0</v>
      </c>
      <c r="CC1542">
        <v>0</v>
      </c>
      <c r="CD1542">
        <v>0</v>
      </c>
      <c r="CE1542">
        <v>0</v>
      </c>
      <c r="CF1542">
        <v>0</v>
      </c>
      <c r="CG1542">
        <v>0</v>
      </c>
      <c r="CH1542">
        <v>0</v>
      </c>
      <c r="CI1542">
        <v>0</v>
      </c>
      <c r="CJ1542">
        <v>0</v>
      </c>
      <c r="CK1542">
        <v>0</v>
      </c>
      <c r="CL1542">
        <v>0</v>
      </c>
      <c r="CM1542">
        <v>0</v>
      </c>
      <c r="CN1542">
        <v>0</v>
      </c>
      <c r="CO1542">
        <v>0</v>
      </c>
      <c r="CP1542">
        <v>0</v>
      </c>
      <c r="CQ1542">
        <v>0</v>
      </c>
    </row>
    <row r="1543" spans="1:95" hidden="1">
      <c r="A1543" t="s">
        <v>10844</v>
      </c>
      <c r="B1543" t="s">
        <v>985</v>
      </c>
      <c r="C1543" t="s">
        <v>2176</v>
      </c>
      <c r="D1543" t="s">
        <v>2176</v>
      </c>
      <c r="E1543" t="s">
        <v>146</v>
      </c>
      <c r="F1543" t="s">
        <v>10845</v>
      </c>
      <c r="G1543">
        <v>100000</v>
      </c>
      <c r="H1543">
        <v>0</v>
      </c>
      <c r="I1543">
        <f t="shared" si="24"/>
        <v>0</v>
      </c>
      <c r="J1543">
        <v>47.755229999999997</v>
      </c>
      <c r="K1543">
        <v>8.19</v>
      </c>
      <c r="M1543" t="s">
        <v>672</v>
      </c>
      <c r="N1543" t="s">
        <v>10846</v>
      </c>
      <c r="O1543" t="s">
        <v>10847</v>
      </c>
      <c r="P1543" t="s">
        <v>3195</v>
      </c>
      <c r="Q1543">
        <v>79837</v>
      </c>
      <c r="R1543" t="s">
        <v>303</v>
      </c>
      <c r="S1543" t="s">
        <v>10848</v>
      </c>
      <c r="T1543" t="s">
        <v>2713</v>
      </c>
      <c r="X1543" t="s">
        <v>1007</v>
      </c>
      <c r="AA1543" t="s">
        <v>93</v>
      </c>
      <c r="AC1543" t="s">
        <v>95</v>
      </c>
      <c r="AD1543" t="s">
        <v>10808</v>
      </c>
      <c r="AE1543">
        <v>50</v>
      </c>
      <c r="AF1543" t="s">
        <v>2326</v>
      </c>
      <c r="AG1543">
        <v>37</v>
      </c>
      <c r="AK1543" t="s">
        <v>10809</v>
      </c>
      <c r="AL1543" t="s">
        <v>10809</v>
      </c>
      <c r="AQ1543">
        <v>0</v>
      </c>
      <c r="AR1543" t="s">
        <v>10849</v>
      </c>
      <c r="AS1543">
        <v>0</v>
      </c>
      <c r="AT1543">
        <v>0</v>
      </c>
      <c r="AW1543">
        <v>0</v>
      </c>
      <c r="AZ1543">
        <v>0</v>
      </c>
      <c r="BC1543">
        <v>0</v>
      </c>
      <c r="BO1543">
        <v>0</v>
      </c>
      <c r="BP1543">
        <v>0</v>
      </c>
      <c r="BQ1543">
        <v>0</v>
      </c>
      <c r="BR1543">
        <v>0</v>
      </c>
      <c r="BS1543">
        <v>0</v>
      </c>
      <c r="BT1543">
        <v>0</v>
      </c>
      <c r="BU1543">
        <v>1</v>
      </c>
      <c r="BV1543">
        <v>1</v>
      </c>
      <c r="BW1543">
        <v>0</v>
      </c>
      <c r="BX1543">
        <v>0</v>
      </c>
      <c r="BY1543">
        <v>0</v>
      </c>
      <c r="BZ1543">
        <v>0</v>
      </c>
      <c r="CA1543">
        <v>0</v>
      </c>
      <c r="CB1543">
        <v>0</v>
      </c>
      <c r="CC1543">
        <v>0</v>
      </c>
      <c r="CD1543">
        <v>0</v>
      </c>
      <c r="CE1543">
        <v>0</v>
      </c>
      <c r="CF1543">
        <v>0</v>
      </c>
      <c r="CG1543">
        <v>0</v>
      </c>
      <c r="CH1543">
        <v>0</v>
      </c>
      <c r="CI1543">
        <v>0</v>
      </c>
      <c r="CJ1543">
        <v>0</v>
      </c>
      <c r="CK1543">
        <v>0</v>
      </c>
      <c r="CL1543">
        <v>0</v>
      </c>
      <c r="CM1543">
        <v>0</v>
      </c>
      <c r="CN1543">
        <v>0</v>
      </c>
      <c r="CO1543">
        <v>0</v>
      </c>
      <c r="CP1543">
        <v>0</v>
      </c>
      <c r="CQ1543">
        <v>0</v>
      </c>
    </row>
    <row r="1544" spans="1:95" hidden="1">
      <c r="A1544" t="s">
        <v>10850</v>
      </c>
      <c r="B1544" t="s">
        <v>985</v>
      </c>
      <c r="C1544" t="s">
        <v>2176</v>
      </c>
      <c r="D1544" t="s">
        <v>2176</v>
      </c>
      <c r="E1544" t="s">
        <v>146</v>
      </c>
      <c r="F1544" t="s">
        <v>10851</v>
      </c>
      <c r="G1544">
        <v>153000</v>
      </c>
      <c r="H1544">
        <v>4</v>
      </c>
      <c r="I1544">
        <f t="shared" si="24"/>
        <v>612000</v>
      </c>
      <c r="J1544">
        <v>51.4031667</v>
      </c>
      <c r="K1544">
        <v>7.43</v>
      </c>
      <c r="M1544" t="s">
        <v>3397</v>
      </c>
      <c r="O1544" t="s">
        <v>10852</v>
      </c>
      <c r="P1544" t="s">
        <v>10853</v>
      </c>
      <c r="R1544" t="s">
        <v>303</v>
      </c>
      <c r="S1544" t="s">
        <v>10854</v>
      </c>
      <c r="U1544" t="s">
        <v>10855</v>
      </c>
      <c r="X1544" t="s">
        <v>1007</v>
      </c>
      <c r="Y1544" t="s">
        <v>10808</v>
      </c>
      <c r="Z1544" t="s">
        <v>92</v>
      </c>
      <c r="AA1544" t="s">
        <v>93</v>
      </c>
      <c r="AC1544" t="s">
        <v>112</v>
      </c>
      <c r="AD1544" t="s">
        <v>10808</v>
      </c>
      <c r="AE1544">
        <v>100</v>
      </c>
      <c r="AQ1544">
        <v>0</v>
      </c>
      <c r="AR1544" t="s">
        <v>10856</v>
      </c>
      <c r="AS1544">
        <v>0</v>
      </c>
      <c r="AT1544">
        <v>0</v>
      </c>
      <c r="AW1544">
        <v>0</v>
      </c>
      <c r="AZ1544">
        <v>0</v>
      </c>
      <c r="BC1544">
        <v>0</v>
      </c>
      <c r="BO1544">
        <v>0</v>
      </c>
      <c r="BP1544">
        <v>0</v>
      </c>
      <c r="BQ1544">
        <v>0</v>
      </c>
      <c r="BR1544">
        <v>0</v>
      </c>
      <c r="BS1544">
        <v>0</v>
      </c>
      <c r="BT1544">
        <v>0</v>
      </c>
      <c r="BU1544">
        <v>1</v>
      </c>
      <c r="BV1544">
        <v>1</v>
      </c>
      <c r="BW1544">
        <v>0</v>
      </c>
      <c r="BX1544">
        <v>1</v>
      </c>
      <c r="BY1544">
        <v>0</v>
      </c>
      <c r="BZ1544">
        <v>0</v>
      </c>
      <c r="CA1544">
        <v>0</v>
      </c>
      <c r="CB1544">
        <v>1</v>
      </c>
      <c r="CC1544">
        <v>0</v>
      </c>
      <c r="CD1544">
        <v>0</v>
      </c>
      <c r="CE1544">
        <v>0</v>
      </c>
      <c r="CF1544">
        <v>0</v>
      </c>
      <c r="CG1544">
        <v>0</v>
      </c>
      <c r="CH1544">
        <v>0</v>
      </c>
      <c r="CI1544">
        <v>0</v>
      </c>
      <c r="CJ1544">
        <v>0</v>
      </c>
      <c r="CK1544">
        <v>0</v>
      </c>
      <c r="CL1544">
        <v>0</v>
      </c>
      <c r="CM1544">
        <v>0</v>
      </c>
      <c r="CN1544">
        <v>0</v>
      </c>
      <c r="CO1544">
        <v>0</v>
      </c>
      <c r="CP1544">
        <v>0</v>
      </c>
      <c r="CQ1544">
        <v>0</v>
      </c>
    </row>
    <row r="1545" spans="1:95" hidden="1">
      <c r="A1545" t="s">
        <v>10857</v>
      </c>
      <c r="B1545" t="s">
        <v>904</v>
      </c>
      <c r="C1545" t="s">
        <v>1313</v>
      </c>
      <c r="D1545" t="s">
        <v>5110</v>
      </c>
      <c r="E1545" t="s">
        <v>146</v>
      </c>
      <c r="F1545" t="s">
        <v>10858</v>
      </c>
      <c r="G1545">
        <v>250</v>
      </c>
      <c r="H1545">
        <v>4</v>
      </c>
      <c r="I1545">
        <f t="shared" si="24"/>
        <v>1000</v>
      </c>
      <c r="J1545">
        <v>32.870145899999997</v>
      </c>
      <c r="K1545">
        <v>-117.14</v>
      </c>
      <c r="M1545" t="s">
        <v>10859</v>
      </c>
      <c r="N1545" t="s">
        <v>10860</v>
      </c>
      <c r="O1545" t="s">
        <v>1670</v>
      </c>
      <c r="P1545" t="s">
        <v>214</v>
      </c>
      <c r="R1545" t="s">
        <v>107</v>
      </c>
      <c r="S1545" t="s">
        <v>10861</v>
      </c>
      <c r="T1545" t="s">
        <v>10862</v>
      </c>
      <c r="U1545" t="s">
        <v>10863</v>
      </c>
      <c r="X1545" t="s">
        <v>218</v>
      </c>
      <c r="Y1545" t="s">
        <v>1881</v>
      </c>
      <c r="Z1545" t="s">
        <v>92</v>
      </c>
      <c r="AA1545" t="s">
        <v>164</v>
      </c>
      <c r="AB1545" t="s">
        <v>10864</v>
      </c>
      <c r="AC1545" t="s">
        <v>124</v>
      </c>
      <c r="AD1545" t="s">
        <v>10865</v>
      </c>
      <c r="AE1545">
        <v>0</v>
      </c>
      <c r="AH1545" t="s">
        <v>5342</v>
      </c>
      <c r="AJ1545" t="s">
        <v>10866</v>
      </c>
      <c r="AL1545" t="s">
        <v>10866</v>
      </c>
      <c r="AQ1545">
        <v>20</v>
      </c>
      <c r="AS1545">
        <v>0</v>
      </c>
      <c r="AT1545">
        <v>0</v>
      </c>
      <c r="AU1545" t="s">
        <v>267</v>
      </c>
      <c r="AV1545" t="s">
        <v>10867</v>
      </c>
      <c r="AW1545">
        <v>0</v>
      </c>
      <c r="AZ1545">
        <v>0</v>
      </c>
      <c r="BC1545">
        <v>0</v>
      </c>
      <c r="BD1545" t="s">
        <v>10868</v>
      </c>
      <c r="BE1545" t="s">
        <v>10869</v>
      </c>
      <c r="BF1545" t="s">
        <v>10870</v>
      </c>
      <c r="BO1545">
        <v>1</v>
      </c>
      <c r="BP1545">
        <v>0</v>
      </c>
      <c r="BQ1545">
        <v>0</v>
      </c>
      <c r="BR1545">
        <v>0</v>
      </c>
      <c r="BS1545">
        <v>0</v>
      </c>
      <c r="BT1545">
        <v>1</v>
      </c>
      <c r="BU1545">
        <v>0</v>
      </c>
      <c r="BV1545">
        <v>0</v>
      </c>
      <c r="BW1545">
        <v>0</v>
      </c>
      <c r="BX1545">
        <v>0</v>
      </c>
      <c r="BY1545">
        <v>0</v>
      </c>
      <c r="BZ1545">
        <v>0</v>
      </c>
      <c r="CA1545">
        <v>0</v>
      </c>
      <c r="CB1545">
        <v>0</v>
      </c>
      <c r="CC1545">
        <v>1</v>
      </c>
      <c r="CD1545">
        <v>0</v>
      </c>
      <c r="CE1545">
        <v>1</v>
      </c>
      <c r="CF1545">
        <v>0</v>
      </c>
      <c r="CG1545">
        <v>1</v>
      </c>
      <c r="CH1545">
        <v>0</v>
      </c>
      <c r="CI1545">
        <v>0</v>
      </c>
      <c r="CJ1545">
        <v>0</v>
      </c>
      <c r="CK1545">
        <v>0</v>
      </c>
      <c r="CL1545">
        <v>0</v>
      </c>
      <c r="CM1545">
        <v>0</v>
      </c>
      <c r="CN1545">
        <v>0</v>
      </c>
      <c r="CO1545">
        <v>0</v>
      </c>
      <c r="CP1545">
        <v>0</v>
      </c>
      <c r="CQ1545">
        <v>0</v>
      </c>
    </row>
    <row r="1546" spans="1:95" hidden="1">
      <c r="A1546" t="s">
        <v>10871</v>
      </c>
      <c r="B1546" t="s">
        <v>985</v>
      </c>
      <c r="C1546" t="s">
        <v>2176</v>
      </c>
      <c r="D1546" t="s">
        <v>2176</v>
      </c>
      <c r="E1546" t="s">
        <v>146</v>
      </c>
      <c r="F1546" t="s">
        <v>10872</v>
      </c>
      <c r="G1546">
        <v>140000</v>
      </c>
      <c r="H1546">
        <v>4.92</v>
      </c>
      <c r="I1546">
        <f t="shared" si="24"/>
        <v>688800</v>
      </c>
      <c r="J1546">
        <v>51.1736091</v>
      </c>
      <c r="K1546">
        <v>7.97</v>
      </c>
      <c r="M1546" t="s">
        <v>672</v>
      </c>
      <c r="O1546" t="s">
        <v>10873</v>
      </c>
      <c r="P1546" t="s">
        <v>3203</v>
      </c>
      <c r="R1546" t="s">
        <v>303</v>
      </c>
      <c r="S1546" t="s">
        <v>10874</v>
      </c>
      <c r="U1546" t="s">
        <v>2751</v>
      </c>
      <c r="X1546" t="s">
        <v>1007</v>
      </c>
      <c r="AA1546" t="s">
        <v>93</v>
      </c>
      <c r="AC1546" t="s">
        <v>95</v>
      </c>
      <c r="AD1546" t="s">
        <v>10875</v>
      </c>
      <c r="AE1546">
        <v>100</v>
      </c>
      <c r="AH1546" t="s">
        <v>10876</v>
      </c>
      <c r="AQ1546">
        <v>0</v>
      </c>
      <c r="AR1546" t="s">
        <v>10856</v>
      </c>
      <c r="AS1546">
        <v>0</v>
      </c>
      <c r="AT1546">
        <v>0</v>
      </c>
      <c r="AW1546">
        <v>0</v>
      </c>
      <c r="AZ1546">
        <v>0</v>
      </c>
      <c r="BC1546">
        <v>0</v>
      </c>
      <c r="BO1546">
        <v>0</v>
      </c>
      <c r="BP1546">
        <v>0</v>
      </c>
      <c r="BQ1546">
        <v>0</v>
      </c>
      <c r="BR1546">
        <v>0</v>
      </c>
      <c r="BS1546">
        <v>0</v>
      </c>
      <c r="BT1546">
        <v>0</v>
      </c>
      <c r="BU1546">
        <v>1</v>
      </c>
      <c r="BV1546">
        <v>1</v>
      </c>
      <c r="BW1546">
        <v>0</v>
      </c>
      <c r="BX1546">
        <v>0</v>
      </c>
      <c r="BY1546">
        <v>0</v>
      </c>
      <c r="BZ1546">
        <v>0</v>
      </c>
      <c r="CA1546">
        <v>0</v>
      </c>
      <c r="CB1546">
        <v>0</v>
      </c>
      <c r="CC1546">
        <v>0</v>
      </c>
      <c r="CD1546">
        <v>0</v>
      </c>
      <c r="CE1546">
        <v>0</v>
      </c>
      <c r="CF1546">
        <v>0</v>
      </c>
      <c r="CG1546">
        <v>0</v>
      </c>
      <c r="CH1546">
        <v>0</v>
      </c>
      <c r="CI1546">
        <v>0</v>
      </c>
      <c r="CJ1546">
        <v>0</v>
      </c>
      <c r="CK1546">
        <v>0</v>
      </c>
      <c r="CL1546">
        <v>0</v>
      </c>
      <c r="CM1546">
        <v>0</v>
      </c>
      <c r="CN1546">
        <v>0</v>
      </c>
      <c r="CO1546">
        <v>0</v>
      </c>
      <c r="CP1546">
        <v>0</v>
      </c>
      <c r="CQ1546">
        <v>0</v>
      </c>
    </row>
    <row r="1547" spans="1:95" hidden="1">
      <c r="A1547" t="s">
        <v>10877</v>
      </c>
      <c r="B1547" t="s">
        <v>999</v>
      </c>
      <c r="C1547" t="s">
        <v>1000</v>
      </c>
      <c r="D1547" t="s">
        <v>1000</v>
      </c>
      <c r="E1547" t="s">
        <v>146</v>
      </c>
      <c r="F1547" t="s">
        <v>10878</v>
      </c>
      <c r="G1547">
        <v>210</v>
      </c>
      <c r="H1547">
        <v>6</v>
      </c>
      <c r="I1547">
        <f t="shared" si="24"/>
        <v>1260</v>
      </c>
      <c r="J1547">
        <v>39.948957999999998</v>
      </c>
      <c r="K1547">
        <v>-75.17</v>
      </c>
      <c r="M1547" t="s">
        <v>3865</v>
      </c>
      <c r="N1547" t="s">
        <v>10879</v>
      </c>
      <c r="O1547" t="s">
        <v>3833</v>
      </c>
      <c r="P1547" t="s">
        <v>763</v>
      </c>
      <c r="Q1547">
        <v>19102</v>
      </c>
      <c r="R1547" t="s">
        <v>107</v>
      </c>
      <c r="S1547" t="s">
        <v>10880</v>
      </c>
      <c r="T1547" t="s">
        <v>10881</v>
      </c>
      <c r="X1547" t="s">
        <v>376</v>
      </c>
      <c r="AC1547" t="s">
        <v>124</v>
      </c>
      <c r="AD1547" t="s">
        <v>10882</v>
      </c>
      <c r="AE1547">
        <v>100</v>
      </c>
      <c r="AQ1547">
        <v>25</v>
      </c>
      <c r="AR1547" t="s">
        <v>4192</v>
      </c>
      <c r="AS1547">
        <v>0</v>
      </c>
      <c r="AT1547">
        <v>0</v>
      </c>
      <c r="AW1547">
        <v>0</v>
      </c>
      <c r="AZ1547">
        <v>0</v>
      </c>
      <c r="BC1547">
        <v>0</v>
      </c>
      <c r="BO1547">
        <v>0</v>
      </c>
      <c r="BP1547">
        <v>0</v>
      </c>
      <c r="BQ1547">
        <v>0</v>
      </c>
      <c r="BR1547">
        <v>0</v>
      </c>
      <c r="BS1547">
        <v>1</v>
      </c>
      <c r="BT1547">
        <v>0</v>
      </c>
      <c r="BU1547">
        <v>1</v>
      </c>
      <c r="BV1547">
        <v>0</v>
      </c>
      <c r="BW1547">
        <v>0</v>
      </c>
      <c r="BX1547">
        <v>0</v>
      </c>
      <c r="BY1547">
        <v>0</v>
      </c>
      <c r="BZ1547">
        <v>0</v>
      </c>
      <c r="CA1547">
        <v>0</v>
      </c>
      <c r="CB1547">
        <v>0</v>
      </c>
      <c r="CC1547">
        <v>0</v>
      </c>
      <c r="CD1547">
        <v>0</v>
      </c>
      <c r="CE1547">
        <v>0</v>
      </c>
      <c r="CF1547">
        <v>0</v>
      </c>
      <c r="CG1547">
        <v>0</v>
      </c>
      <c r="CH1547">
        <v>0</v>
      </c>
      <c r="CI1547">
        <v>0</v>
      </c>
      <c r="CJ1547">
        <v>0</v>
      </c>
      <c r="CK1547">
        <v>0</v>
      </c>
      <c r="CL1547">
        <v>0</v>
      </c>
      <c r="CM1547">
        <v>0</v>
      </c>
      <c r="CN1547">
        <v>0</v>
      </c>
      <c r="CO1547">
        <v>0</v>
      </c>
      <c r="CP1547">
        <v>0</v>
      </c>
      <c r="CQ1547">
        <v>0</v>
      </c>
    </row>
    <row r="1548" spans="1:95" hidden="1">
      <c r="A1548" t="s">
        <v>10883</v>
      </c>
      <c r="B1548" t="s">
        <v>985</v>
      </c>
      <c r="C1548" t="s">
        <v>2176</v>
      </c>
      <c r="D1548" t="s">
        <v>2176</v>
      </c>
      <c r="E1548" t="s">
        <v>146</v>
      </c>
      <c r="F1548" t="s">
        <v>10884</v>
      </c>
      <c r="G1548">
        <v>480000</v>
      </c>
      <c r="H1548">
        <v>0</v>
      </c>
      <c r="I1548">
        <f t="shared" si="24"/>
        <v>0</v>
      </c>
      <c r="J1548">
        <v>47.159299099999998</v>
      </c>
      <c r="K1548">
        <v>12.71</v>
      </c>
      <c r="M1548" t="s">
        <v>2944</v>
      </c>
      <c r="O1548" t="s">
        <v>10885</v>
      </c>
      <c r="P1548" t="s">
        <v>3144</v>
      </c>
      <c r="R1548" t="s">
        <v>2907</v>
      </c>
      <c r="S1548" t="s">
        <v>10886</v>
      </c>
      <c r="U1548" t="s">
        <v>10887</v>
      </c>
      <c r="V1548" t="s">
        <v>659</v>
      </c>
      <c r="X1548" t="s">
        <v>1007</v>
      </c>
      <c r="AA1548" t="s">
        <v>93</v>
      </c>
      <c r="AC1548" t="s">
        <v>95</v>
      </c>
      <c r="AD1548" t="s">
        <v>10888</v>
      </c>
      <c r="AE1548">
        <v>100</v>
      </c>
      <c r="AH1548" t="s">
        <v>10889</v>
      </c>
      <c r="AO1548" t="s">
        <v>10890</v>
      </c>
      <c r="AQ1548">
        <v>0</v>
      </c>
      <c r="AS1548">
        <v>0</v>
      </c>
      <c r="AT1548">
        <v>0</v>
      </c>
      <c r="AW1548">
        <v>0</v>
      </c>
      <c r="AZ1548">
        <v>0</v>
      </c>
      <c r="BC1548">
        <v>0</v>
      </c>
      <c r="BO1548">
        <v>0</v>
      </c>
      <c r="BP1548">
        <v>0</v>
      </c>
      <c r="BQ1548">
        <v>0</v>
      </c>
      <c r="BR1548">
        <v>0</v>
      </c>
      <c r="BS1548">
        <v>0</v>
      </c>
      <c r="BT1548">
        <v>0</v>
      </c>
      <c r="BU1548">
        <v>1</v>
      </c>
      <c r="BV1548">
        <v>1</v>
      </c>
      <c r="BW1548">
        <v>0</v>
      </c>
      <c r="BX1548">
        <v>1</v>
      </c>
      <c r="BY1548">
        <v>1</v>
      </c>
      <c r="BZ1548">
        <v>0</v>
      </c>
      <c r="CA1548">
        <v>0</v>
      </c>
      <c r="CB1548">
        <v>0</v>
      </c>
      <c r="CC1548">
        <v>0</v>
      </c>
      <c r="CD1548">
        <v>0</v>
      </c>
      <c r="CE1548">
        <v>0</v>
      </c>
      <c r="CF1548">
        <v>0</v>
      </c>
      <c r="CG1548">
        <v>0</v>
      </c>
      <c r="CH1548">
        <v>0</v>
      </c>
      <c r="CI1548">
        <v>0</v>
      </c>
      <c r="CJ1548">
        <v>0</v>
      </c>
      <c r="CK1548">
        <v>0</v>
      </c>
      <c r="CL1548">
        <v>0</v>
      </c>
      <c r="CM1548">
        <v>0</v>
      </c>
      <c r="CN1548">
        <v>0</v>
      </c>
      <c r="CO1548">
        <v>0</v>
      </c>
      <c r="CP1548">
        <v>0</v>
      </c>
      <c r="CQ1548">
        <v>1</v>
      </c>
    </row>
    <row r="1549" spans="1:95" hidden="1">
      <c r="A1549" t="s">
        <v>10891</v>
      </c>
      <c r="B1549" t="s">
        <v>904</v>
      </c>
      <c r="C1549" t="s">
        <v>826</v>
      </c>
      <c r="D1549" t="s">
        <v>826</v>
      </c>
      <c r="E1549" t="s">
        <v>146</v>
      </c>
      <c r="F1549" t="s">
        <v>10892</v>
      </c>
      <c r="G1549">
        <v>100</v>
      </c>
      <c r="H1549">
        <v>1</v>
      </c>
      <c r="I1549">
        <f t="shared" si="24"/>
        <v>100</v>
      </c>
      <c r="J1549">
        <v>40</v>
      </c>
      <c r="K1549">
        <v>0</v>
      </c>
      <c r="M1549" t="s">
        <v>10893</v>
      </c>
      <c r="N1549" t="s">
        <v>10894</v>
      </c>
      <c r="O1549" t="s">
        <v>10895</v>
      </c>
      <c r="P1549" t="s">
        <v>1623</v>
      </c>
      <c r="Q1549" t="s">
        <v>10896</v>
      </c>
      <c r="R1549" t="s">
        <v>107</v>
      </c>
      <c r="S1549" t="s">
        <v>10897</v>
      </c>
      <c r="T1549" t="s">
        <v>10898</v>
      </c>
      <c r="U1549" t="s">
        <v>1904</v>
      </c>
      <c r="X1549" t="s">
        <v>376</v>
      </c>
      <c r="Y1549" t="s">
        <v>6974</v>
      </c>
      <c r="Z1549" t="s">
        <v>92</v>
      </c>
      <c r="AC1549" t="s">
        <v>112</v>
      </c>
      <c r="AD1549" t="s">
        <v>10899</v>
      </c>
      <c r="AE1549">
        <v>0</v>
      </c>
      <c r="AI1549" t="s">
        <v>5389</v>
      </c>
      <c r="AJ1549" t="s">
        <v>10899</v>
      </c>
      <c r="AL1549" t="s">
        <v>10899</v>
      </c>
      <c r="AQ1549">
        <v>0</v>
      </c>
      <c r="AR1549" t="s">
        <v>10900</v>
      </c>
      <c r="AS1549">
        <v>0</v>
      </c>
      <c r="AT1549">
        <v>0</v>
      </c>
      <c r="AU1549" t="s">
        <v>4610</v>
      </c>
      <c r="AV1549" t="s">
        <v>771</v>
      </c>
      <c r="AW1549">
        <v>75000000</v>
      </c>
      <c r="AZ1549">
        <v>0</v>
      </c>
      <c r="BC1549">
        <v>0</v>
      </c>
      <c r="BO1549">
        <v>0</v>
      </c>
      <c r="BP1549">
        <v>0</v>
      </c>
      <c r="BQ1549">
        <v>0</v>
      </c>
      <c r="BR1549">
        <v>0</v>
      </c>
      <c r="BS1549">
        <v>0</v>
      </c>
      <c r="BT1549">
        <v>0</v>
      </c>
      <c r="BU1549">
        <v>1</v>
      </c>
      <c r="BV1549">
        <v>0</v>
      </c>
      <c r="BW1549">
        <v>0</v>
      </c>
      <c r="BX1549">
        <v>0</v>
      </c>
      <c r="BY1549">
        <v>1</v>
      </c>
      <c r="BZ1549">
        <v>0</v>
      </c>
      <c r="CA1549">
        <v>0</v>
      </c>
      <c r="CB1549">
        <v>0</v>
      </c>
      <c r="CC1549">
        <v>0</v>
      </c>
      <c r="CD1549">
        <v>0</v>
      </c>
      <c r="CE1549">
        <v>0</v>
      </c>
      <c r="CF1549">
        <v>0</v>
      </c>
      <c r="CG1549">
        <v>0</v>
      </c>
      <c r="CH1549">
        <v>0</v>
      </c>
      <c r="CI1549">
        <v>0</v>
      </c>
      <c r="CJ1549">
        <v>0</v>
      </c>
      <c r="CK1549">
        <v>0</v>
      </c>
      <c r="CL1549">
        <v>1</v>
      </c>
      <c r="CM1549">
        <v>0</v>
      </c>
      <c r="CN1549">
        <v>0</v>
      </c>
      <c r="CO1549">
        <v>0</v>
      </c>
      <c r="CP1549">
        <v>0</v>
      </c>
      <c r="CQ1549">
        <v>0</v>
      </c>
    </row>
    <row r="1550" spans="1:95" hidden="1">
      <c r="A1550" t="s">
        <v>10901</v>
      </c>
      <c r="B1550" t="s">
        <v>904</v>
      </c>
      <c r="C1550" t="s">
        <v>905</v>
      </c>
      <c r="D1550" t="s">
        <v>905</v>
      </c>
      <c r="E1550" t="s">
        <v>146</v>
      </c>
      <c r="F1550" t="s">
        <v>10902</v>
      </c>
      <c r="G1550">
        <v>8</v>
      </c>
      <c r="H1550">
        <v>0</v>
      </c>
      <c r="I1550">
        <f t="shared" si="24"/>
        <v>0</v>
      </c>
      <c r="J1550">
        <v>40.723300399999999</v>
      </c>
      <c r="K1550">
        <v>-73.59</v>
      </c>
      <c r="M1550" t="s">
        <v>225</v>
      </c>
      <c r="N1550" t="s">
        <v>10903</v>
      </c>
      <c r="O1550" t="s">
        <v>10904</v>
      </c>
      <c r="P1550" t="s">
        <v>817</v>
      </c>
      <c r="Q1550" t="s">
        <v>10905</v>
      </c>
      <c r="R1550" t="s">
        <v>107</v>
      </c>
      <c r="S1550" t="s">
        <v>10906</v>
      </c>
      <c r="U1550" t="s">
        <v>10907</v>
      </c>
      <c r="X1550" t="s">
        <v>819</v>
      </c>
      <c r="Y1550" t="s">
        <v>10908</v>
      </c>
      <c r="Z1550" t="s">
        <v>599</v>
      </c>
      <c r="AC1550" t="s">
        <v>112</v>
      </c>
      <c r="AD1550" t="s">
        <v>8739</v>
      </c>
      <c r="AE1550">
        <v>0</v>
      </c>
      <c r="AQ1550">
        <v>0</v>
      </c>
      <c r="AS1550">
        <v>0</v>
      </c>
      <c r="AT1550">
        <v>0</v>
      </c>
      <c r="AU1550" t="s">
        <v>751</v>
      </c>
      <c r="AV1550" t="s">
        <v>10909</v>
      </c>
      <c r="AW1550">
        <v>12496047</v>
      </c>
      <c r="AZ1550">
        <v>0</v>
      </c>
      <c r="BC1550">
        <v>0</v>
      </c>
      <c r="BO1550">
        <v>0</v>
      </c>
      <c r="BP1550">
        <v>0</v>
      </c>
      <c r="BQ1550">
        <v>0</v>
      </c>
      <c r="BR1550">
        <v>0</v>
      </c>
      <c r="BS1550">
        <v>0</v>
      </c>
      <c r="BT1550">
        <v>0</v>
      </c>
      <c r="BU1550">
        <v>1</v>
      </c>
      <c r="BV1550">
        <v>0</v>
      </c>
      <c r="BW1550">
        <v>0</v>
      </c>
      <c r="BX1550">
        <v>0</v>
      </c>
      <c r="BY1550">
        <v>0</v>
      </c>
      <c r="BZ1550">
        <v>0</v>
      </c>
      <c r="CA1550">
        <v>0</v>
      </c>
      <c r="CB1550">
        <v>0</v>
      </c>
      <c r="CC1550">
        <v>0</v>
      </c>
      <c r="CD1550">
        <v>0</v>
      </c>
      <c r="CE1550">
        <v>0</v>
      </c>
      <c r="CF1550">
        <v>0</v>
      </c>
      <c r="CG1550">
        <v>0</v>
      </c>
      <c r="CH1550">
        <v>0</v>
      </c>
      <c r="CI1550">
        <v>0</v>
      </c>
      <c r="CJ1550">
        <v>0</v>
      </c>
      <c r="CK1550">
        <v>0</v>
      </c>
      <c r="CL1550">
        <v>0</v>
      </c>
      <c r="CM1550">
        <v>0</v>
      </c>
      <c r="CN1550">
        <v>0</v>
      </c>
      <c r="CO1550">
        <v>0</v>
      </c>
      <c r="CP1550">
        <v>0</v>
      </c>
      <c r="CQ1550">
        <v>0</v>
      </c>
    </row>
    <row r="1551" spans="1:95" hidden="1">
      <c r="A1551" t="s">
        <v>10910</v>
      </c>
      <c r="B1551" t="s">
        <v>999</v>
      </c>
      <c r="C1551" t="s">
        <v>1000</v>
      </c>
      <c r="D1551" t="s">
        <v>1000</v>
      </c>
      <c r="E1551" t="s">
        <v>146</v>
      </c>
      <c r="F1551" t="s">
        <v>10911</v>
      </c>
      <c r="G1551">
        <v>1000</v>
      </c>
      <c r="H1551">
        <v>10</v>
      </c>
      <c r="I1551">
        <f t="shared" si="24"/>
        <v>10000</v>
      </c>
      <c r="J1551">
        <v>40.713827500000001</v>
      </c>
      <c r="K1551">
        <v>-74.010000000000005</v>
      </c>
      <c r="M1551" t="s">
        <v>10912</v>
      </c>
      <c r="N1551" t="s">
        <v>10913</v>
      </c>
      <c r="O1551" t="s">
        <v>817</v>
      </c>
      <c r="P1551" t="s">
        <v>817</v>
      </c>
      <c r="Q1551" t="s">
        <v>10914</v>
      </c>
      <c r="R1551" t="s">
        <v>107</v>
      </c>
      <c r="S1551" t="s">
        <v>10915</v>
      </c>
      <c r="T1551" t="s">
        <v>6596</v>
      </c>
      <c r="V1551" t="s">
        <v>4519</v>
      </c>
      <c r="X1551" t="s">
        <v>819</v>
      </c>
      <c r="Y1551" t="s">
        <v>4372</v>
      </c>
      <c r="Z1551" t="s">
        <v>92</v>
      </c>
      <c r="AC1551" t="s">
        <v>124</v>
      </c>
      <c r="AD1551" t="s">
        <v>10916</v>
      </c>
      <c r="AE1551">
        <v>100</v>
      </c>
      <c r="AH1551" t="s">
        <v>5450</v>
      </c>
      <c r="AI1551" t="s">
        <v>10917</v>
      </c>
      <c r="AJ1551" t="s">
        <v>8166</v>
      </c>
      <c r="AL1551" t="s">
        <v>8166</v>
      </c>
      <c r="AP1551" t="s">
        <v>1007</v>
      </c>
      <c r="AQ1551">
        <v>40</v>
      </c>
      <c r="AR1551" t="s">
        <v>1007</v>
      </c>
      <c r="AS1551">
        <v>4200000</v>
      </c>
      <c r="AT1551">
        <v>4200</v>
      </c>
      <c r="AU1551" t="s">
        <v>4610</v>
      </c>
      <c r="AV1551" t="s">
        <v>10918</v>
      </c>
      <c r="AW1551">
        <v>1550000</v>
      </c>
      <c r="AX1551" t="s">
        <v>1133</v>
      </c>
      <c r="AY1551" t="s">
        <v>10916</v>
      </c>
      <c r="AZ1551">
        <v>2200000</v>
      </c>
      <c r="BA1551" t="s">
        <v>1133</v>
      </c>
      <c r="BB1551" t="s">
        <v>10919</v>
      </c>
      <c r="BC1551">
        <v>445000</v>
      </c>
      <c r="BD1551" t="s">
        <v>10920</v>
      </c>
      <c r="BE1551" t="s">
        <v>10921</v>
      </c>
      <c r="BF1551" t="s">
        <v>10922</v>
      </c>
      <c r="BO1551">
        <v>0</v>
      </c>
      <c r="BP1551">
        <v>0</v>
      </c>
      <c r="BQ1551">
        <v>0</v>
      </c>
      <c r="BR1551">
        <v>0</v>
      </c>
      <c r="BS1551">
        <v>1</v>
      </c>
      <c r="BT1551">
        <v>0</v>
      </c>
      <c r="BU1551">
        <v>0</v>
      </c>
      <c r="BV1551">
        <v>0</v>
      </c>
      <c r="BW1551">
        <v>0</v>
      </c>
      <c r="BX1551">
        <v>0</v>
      </c>
      <c r="BY1551">
        <v>1</v>
      </c>
      <c r="BZ1551">
        <v>0</v>
      </c>
      <c r="CA1551">
        <v>0</v>
      </c>
      <c r="CB1551">
        <v>0</v>
      </c>
      <c r="CC1551">
        <v>0</v>
      </c>
      <c r="CD1551">
        <v>0</v>
      </c>
      <c r="CE1551">
        <v>0</v>
      </c>
      <c r="CF1551">
        <v>0</v>
      </c>
      <c r="CG1551">
        <v>0</v>
      </c>
      <c r="CH1551">
        <v>0</v>
      </c>
      <c r="CI1551">
        <v>0</v>
      </c>
      <c r="CJ1551">
        <v>0</v>
      </c>
      <c r="CK1551">
        <v>0</v>
      </c>
      <c r="CL1551">
        <v>0</v>
      </c>
      <c r="CM1551">
        <v>0</v>
      </c>
      <c r="CN1551">
        <v>0</v>
      </c>
      <c r="CO1551">
        <v>0</v>
      </c>
      <c r="CP1551">
        <v>0</v>
      </c>
      <c r="CQ1551">
        <v>0</v>
      </c>
    </row>
    <row r="1552" spans="1:95" hidden="1">
      <c r="A1552" t="s">
        <v>10923</v>
      </c>
      <c r="B1552" t="s">
        <v>904</v>
      </c>
      <c r="C1552" t="s">
        <v>826</v>
      </c>
      <c r="D1552" t="s">
        <v>826</v>
      </c>
      <c r="E1552" t="s">
        <v>146</v>
      </c>
      <c r="F1552" t="s">
        <v>10924</v>
      </c>
      <c r="G1552">
        <v>15</v>
      </c>
      <c r="H1552">
        <v>2.5</v>
      </c>
      <c r="I1552">
        <f t="shared" si="24"/>
        <v>37.5</v>
      </c>
      <c r="J1552">
        <v>30.395297599999999</v>
      </c>
      <c r="K1552">
        <v>-97.74</v>
      </c>
      <c r="M1552" t="s">
        <v>225</v>
      </c>
      <c r="N1552" t="s">
        <v>10925</v>
      </c>
      <c r="O1552" t="s">
        <v>453</v>
      </c>
      <c r="P1552" t="s">
        <v>416</v>
      </c>
      <c r="Q1552" t="s">
        <v>10926</v>
      </c>
      <c r="R1552" t="s">
        <v>107</v>
      </c>
      <c r="S1552" t="s">
        <v>10927</v>
      </c>
      <c r="T1552" t="s">
        <v>10928</v>
      </c>
      <c r="X1552" t="s">
        <v>419</v>
      </c>
      <c r="Y1552" t="s">
        <v>456</v>
      </c>
      <c r="Z1552" t="s">
        <v>599</v>
      </c>
      <c r="AC1552" t="s">
        <v>112</v>
      </c>
      <c r="AD1552" t="s">
        <v>456</v>
      </c>
      <c r="AE1552">
        <v>0</v>
      </c>
      <c r="AQ1552">
        <v>0</v>
      </c>
      <c r="AR1552" t="s">
        <v>1007</v>
      </c>
      <c r="AS1552">
        <v>0</v>
      </c>
      <c r="AT1552">
        <v>0</v>
      </c>
      <c r="AU1552" t="s">
        <v>770</v>
      </c>
      <c r="AV1552" t="s">
        <v>10929</v>
      </c>
      <c r="AW1552">
        <v>10403570</v>
      </c>
      <c r="AZ1552">
        <v>0</v>
      </c>
      <c r="BC1552">
        <v>0</v>
      </c>
      <c r="BO1552">
        <v>0</v>
      </c>
      <c r="BP1552">
        <v>0</v>
      </c>
      <c r="BQ1552">
        <v>0</v>
      </c>
      <c r="BR1552">
        <v>0</v>
      </c>
      <c r="BS1552">
        <v>0</v>
      </c>
      <c r="BT1552">
        <v>0</v>
      </c>
      <c r="BU1552">
        <v>1</v>
      </c>
      <c r="BV1552">
        <v>0</v>
      </c>
      <c r="BW1552">
        <v>0</v>
      </c>
      <c r="BX1552">
        <v>0</v>
      </c>
      <c r="BY1552">
        <v>0</v>
      </c>
      <c r="BZ1552">
        <v>0</v>
      </c>
      <c r="CA1552">
        <v>0</v>
      </c>
      <c r="CB1552">
        <v>0</v>
      </c>
      <c r="CC1552">
        <v>0</v>
      </c>
      <c r="CD1552">
        <v>0</v>
      </c>
      <c r="CE1552">
        <v>0</v>
      </c>
      <c r="CF1552">
        <v>0</v>
      </c>
      <c r="CG1552">
        <v>0</v>
      </c>
      <c r="CH1552">
        <v>0</v>
      </c>
      <c r="CI1552">
        <v>0</v>
      </c>
      <c r="CJ1552">
        <v>0</v>
      </c>
      <c r="CK1552">
        <v>0</v>
      </c>
      <c r="CL1552">
        <v>0</v>
      </c>
      <c r="CM1552">
        <v>0</v>
      </c>
      <c r="CN1552">
        <v>0</v>
      </c>
      <c r="CO1552">
        <v>0</v>
      </c>
      <c r="CP1552">
        <v>0</v>
      </c>
      <c r="CQ1552">
        <v>0</v>
      </c>
    </row>
    <row r="1553" spans="1:95" hidden="1">
      <c r="A1553" t="s">
        <v>10930</v>
      </c>
      <c r="B1553" t="s">
        <v>985</v>
      </c>
      <c r="C1553" t="s">
        <v>986</v>
      </c>
      <c r="D1553" t="s">
        <v>986</v>
      </c>
      <c r="E1553" t="s">
        <v>13</v>
      </c>
      <c r="F1553" t="s">
        <v>10931</v>
      </c>
      <c r="G1553">
        <v>400000</v>
      </c>
      <c r="H1553">
        <v>5</v>
      </c>
      <c r="I1553">
        <f t="shared" si="24"/>
        <v>2000000</v>
      </c>
      <c r="J1553">
        <v>44.482947000000003</v>
      </c>
      <c r="K1553">
        <v>-77.680000000000007</v>
      </c>
      <c r="M1553" t="s">
        <v>10932</v>
      </c>
      <c r="O1553" t="s">
        <v>10933</v>
      </c>
      <c r="P1553" t="s">
        <v>194</v>
      </c>
      <c r="R1553" t="s">
        <v>195</v>
      </c>
      <c r="S1553" t="s">
        <v>10934</v>
      </c>
      <c r="T1553" t="s">
        <v>10935</v>
      </c>
      <c r="X1553" t="s">
        <v>198</v>
      </c>
      <c r="AA1553" t="s">
        <v>93</v>
      </c>
      <c r="AC1553" t="s">
        <v>95</v>
      </c>
      <c r="AD1553" t="s">
        <v>10936</v>
      </c>
      <c r="AE1553">
        <v>0</v>
      </c>
      <c r="AL1553" t="s">
        <v>10937</v>
      </c>
      <c r="AQ1553">
        <v>0</v>
      </c>
      <c r="AR1553" t="s">
        <v>750</v>
      </c>
      <c r="AS1553">
        <v>0</v>
      </c>
      <c r="AT1553">
        <v>0</v>
      </c>
      <c r="AW1553">
        <v>0</v>
      </c>
      <c r="AZ1553">
        <v>0</v>
      </c>
      <c r="BC1553">
        <v>0</v>
      </c>
      <c r="BO1553">
        <v>0</v>
      </c>
      <c r="BP1553">
        <v>0</v>
      </c>
      <c r="BQ1553">
        <v>0</v>
      </c>
      <c r="BR1553">
        <v>0</v>
      </c>
      <c r="BS1553">
        <v>0</v>
      </c>
      <c r="BT1553">
        <v>0</v>
      </c>
      <c r="BU1553">
        <v>1</v>
      </c>
      <c r="BV1553">
        <v>1</v>
      </c>
      <c r="BW1553">
        <v>0</v>
      </c>
      <c r="BX1553">
        <v>0</v>
      </c>
      <c r="BY1553">
        <v>1</v>
      </c>
      <c r="BZ1553">
        <v>0</v>
      </c>
      <c r="CA1553">
        <v>0</v>
      </c>
      <c r="CB1553">
        <v>0</v>
      </c>
      <c r="CC1553">
        <v>0</v>
      </c>
      <c r="CD1553">
        <v>0</v>
      </c>
      <c r="CE1553">
        <v>0</v>
      </c>
      <c r="CF1553">
        <v>0</v>
      </c>
      <c r="CG1553">
        <v>1</v>
      </c>
      <c r="CH1553">
        <v>0</v>
      </c>
      <c r="CI1553">
        <v>0</v>
      </c>
      <c r="CJ1553">
        <v>0</v>
      </c>
      <c r="CK1553">
        <v>0</v>
      </c>
      <c r="CL1553">
        <v>0</v>
      </c>
      <c r="CM1553">
        <v>0</v>
      </c>
      <c r="CN1553">
        <v>0</v>
      </c>
      <c r="CO1553">
        <v>0</v>
      </c>
      <c r="CP1553">
        <v>0</v>
      </c>
      <c r="CQ1553">
        <v>0</v>
      </c>
    </row>
    <row r="1554" spans="1:95" hidden="1">
      <c r="A1554" t="s">
        <v>10938</v>
      </c>
      <c r="B1554" t="s">
        <v>985</v>
      </c>
      <c r="C1554" t="s">
        <v>2176</v>
      </c>
      <c r="D1554" t="s">
        <v>2176</v>
      </c>
      <c r="E1554" t="s">
        <v>146</v>
      </c>
      <c r="F1554" t="s">
        <v>10939</v>
      </c>
      <c r="G1554">
        <v>174000</v>
      </c>
      <c r="H1554">
        <v>6</v>
      </c>
      <c r="I1554">
        <f t="shared" si="24"/>
        <v>1044000</v>
      </c>
      <c r="J1554">
        <v>43.144496400000001</v>
      </c>
      <c r="K1554">
        <v>-79.040000000000006</v>
      </c>
      <c r="M1554" t="s">
        <v>672</v>
      </c>
      <c r="N1554" t="s">
        <v>10940</v>
      </c>
      <c r="O1554" t="s">
        <v>10941</v>
      </c>
      <c r="P1554" t="s">
        <v>194</v>
      </c>
      <c r="Q1554" t="s">
        <v>10942</v>
      </c>
      <c r="R1554" t="s">
        <v>195</v>
      </c>
      <c r="S1554" t="s">
        <v>10943</v>
      </c>
      <c r="U1554" t="s">
        <v>2909</v>
      </c>
      <c r="X1554" t="s">
        <v>198</v>
      </c>
      <c r="AA1554" t="s">
        <v>93</v>
      </c>
      <c r="AC1554" t="s">
        <v>95</v>
      </c>
      <c r="AD1554" t="s">
        <v>10944</v>
      </c>
      <c r="AE1554">
        <v>0</v>
      </c>
      <c r="AQ1554">
        <v>0</v>
      </c>
      <c r="AR1554" t="s">
        <v>750</v>
      </c>
      <c r="AS1554">
        <v>0</v>
      </c>
      <c r="AT1554">
        <v>0</v>
      </c>
      <c r="AW1554">
        <v>0</v>
      </c>
      <c r="AZ1554">
        <v>0</v>
      </c>
      <c r="BC1554">
        <v>0</v>
      </c>
      <c r="BO1554">
        <v>0</v>
      </c>
      <c r="BP1554">
        <v>0</v>
      </c>
      <c r="BQ1554">
        <v>0</v>
      </c>
      <c r="BR1554">
        <v>0</v>
      </c>
      <c r="BS1554">
        <v>0</v>
      </c>
      <c r="BT1554">
        <v>0</v>
      </c>
      <c r="BU1554">
        <v>1</v>
      </c>
      <c r="BV1554">
        <v>1</v>
      </c>
      <c r="BW1554">
        <v>0</v>
      </c>
      <c r="BX1554">
        <v>0</v>
      </c>
      <c r="BY1554">
        <v>0</v>
      </c>
      <c r="BZ1554">
        <v>0</v>
      </c>
      <c r="CA1554">
        <v>0</v>
      </c>
      <c r="CB1554">
        <v>0</v>
      </c>
      <c r="CC1554">
        <v>0</v>
      </c>
      <c r="CD1554">
        <v>0</v>
      </c>
      <c r="CE1554">
        <v>0</v>
      </c>
      <c r="CF1554">
        <v>0</v>
      </c>
      <c r="CG1554">
        <v>0</v>
      </c>
      <c r="CH1554">
        <v>0</v>
      </c>
      <c r="CI1554">
        <v>0</v>
      </c>
      <c r="CJ1554">
        <v>0</v>
      </c>
      <c r="CK1554">
        <v>0</v>
      </c>
      <c r="CL1554">
        <v>0</v>
      </c>
      <c r="CM1554">
        <v>0</v>
      </c>
      <c r="CN1554">
        <v>0</v>
      </c>
      <c r="CO1554">
        <v>0</v>
      </c>
      <c r="CP1554">
        <v>0</v>
      </c>
      <c r="CQ1554">
        <v>0</v>
      </c>
    </row>
    <row r="1555" spans="1:95" hidden="1">
      <c r="A1555" t="s">
        <v>10945</v>
      </c>
      <c r="B1555" t="s">
        <v>904</v>
      </c>
      <c r="C1555" t="s">
        <v>826</v>
      </c>
      <c r="D1555" t="s">
        <v>826</v>
      </c>
      <c r="E1555" t="s">
        <v>146</v>
      </c>
      <c r="F1555" t="s">
        <v>10946</v>
      </c>
      <c r="G1555">
        <v>100</v>
      </c>
      <c r="H1555">
        <v>1</v>
      </c>
      <c r="I1555">
        <f t="shared" si="24"/>
        <v>100</v>
      </c>
      <c r="J1555">
        <v>41</v>
      </c>
      <c r="K1555">
        <v>0</v>
      </c>
      <c r="M1555" t="s">
        <v>3865</v>
      </c>
      <c r="N1555" t="s">
        <v>10947</v>
      </c>
      <c r="O1555" t="s">
        <v>10948</v>
      </c>
      <c r="P1555" t="s">
        <v>817</v>
      </c>
      <c r="Q1555">
        <v>11364</v>
      </c>
      <c r="R1555" t="s">
        <v>107</v>
      </c>
      <c r="S1555" t="s">
        <v>10949</v>
      </c>
      <c r="U1555" t="s">
        <v>10950</v>
      </c>
      <c r="X1555" t="s">
        <v>819</v>
      </c>
      <c r="Y1555" t="s">
        <v>4372</v>
      </c>
      <c r="Z1555" t="s">
        <v>92</v>
      </c>
      <c r="AA1555" t="s">
        <v>164</v>
      </c>
      <c r="AC1555" t="s">
        <v>95</v>
      </c>
      <c r="AD1555" t="s">
        <v>1291</v>
      </c>
      <c r="AE1555">
        <v>0</v>
      </c>
      <c r="AH1555" t="s">
        <v>6986</v>
      </c>
      <c r="AJ1555" t="s">
        <v>1291</v>
      </c>
      <c r="AL1555" t="s">
        <v>1291</v>
      </c>
      <c r="AQ1555">
        <v>15</v>
      </c>
      <c r="AS1555">
        <v>0</v>
      </c>
      <c r="AT1555">
        <v>0</v>
      </c>
      <c r="AW1555">
        <v>0</v>
      </c>
      <c r="AZ1555">
        <v>0</v>
      </c>
      <c r="BC1555">
        <v>0</v>
      </c>
      <c r="BO1555">
        <v>0</v>
      </c>
      <c r="BP1555">
        <v>0</v>
      </c>
      <c r="BQ1555">
        <v>0</v>
      </c>
      <c r="BR1555">
        <v>0</v>
      </c>
      <c r="BS1555">
        <v>1</v>
      </c>
      <c r="BT1555">
        <v>0</v>
      </c>
      <c r="BU1555">
        <v>1</v>
      </c>
      <c r="BV1555">
        <v>0</v>
      </c>
      <c r="BW1555">
        <v>0</v>
      </c>
      <c r="BX1555">
        <v>0</v>
      </c>
      <c r="BY1555">
        <v>0</v>
      </c>
      <c r="BZ1555">
        <v>0</v>
      </c>
      <c r="CA1555">
        <v>0</v>
      </c>
      <c r="CB1555">
        <v>0</v>
      </c>
      <c r="CC1555">
        <v>0</v>
      </c>
      <c r="CD1555">
        <v>0</v>
      </c>
      <c r="CE1555">
        <v>0</v>
      </c>
      <c r="CF1555">
        <v>0</v>
      </c>
      <c r="CG1555">
        <v>0</v>
      </c>
      <c r="CH1555">
        <v>0</v>
      </c>
      <c r="CI1555">
        <v>0</v>
      </c>
      <c r="CJ1555">
        <v>0</v>
      </c>
      <c r="CK1555">
        <v>0</v>
      </c>
      <c r="CL1555">
        <v>0</v>
      </c>
      <c r="CM1555">
        <v>0</v>
      </c>
      <c r="CN1555">
        <v>0</v>
      </c>
      <c r="CO1555">
        <v>0</v>
      </c>
      <c r="CP1555">
        <v>0</v>
      </c>
      <c r="CQ1555">
        <v>0</v>
      </c>
    </row>
    <row r="1556" spans="1:95" hidden="1">
      <c r="A1556" t="s">
        <v>10951</v>
      </c>
      <c r="B1556" t="s">
        <v>985</v>
      </c>
      <c r="C1556" t="s">
        <v>2176</v>
      </c>
      <c r="D1556" t="s">
        <v>2176</v>
      </c>
      <c r="E1556" t="s">
        <v>146</v>
      </c>
      <c r="F1556" t="s">
        <v>10952</v>
      </c>
      <c r="G1556">
        <v>292000</v>
      </c>
      <c r="H1556">
        <v>6</v>
      </c>
      <c r="I1556">
        <f t="shared" si="24"/>
        <v>1752000</v>
      </c>
      <c r="J1556">
        <v>53.028055600000002</v>
      </c>
      <c r="K1556">
        <v>-6.39</v>
      </c>
      <c r="M1556" t="s">
        <v>2954</v>
      </c>
      <c r="O1556" t="s">
        <v>10953</v>
      </c>
      <c r="P1556" t="s">
        <v>10954</v>
      </c>
      <c r="R1556" t="s">
        <v>204</v>
      </c>
      <c r="S1556" t="s">
        <v>10955</v>
      </c>
      <c r="U1556" t="s">
        <v>2413</v>
      </c>
      <c r="V1556" t="s">
        <v>2219</v>
      </c>
      <c r="X1556" t="s">
        <v>1007</v>
      </c>
      <c r="Y1556" t="s">
        <v>10956</v>
      </c>
      <c r="Z1556" t="s">
        <v>123</v>
      </c>
      <c r="AA1556" t="s">
        <v>93</v>
      </c>
      <c r="AC1556" t="s">
        <v>112</v>
      </c>
      <c r="AD1556" t="s">
        <v>10956</v>
      </c>
      <c r="AE1556">
        <v>0</v>
      </c>
      <c r="AH1556" t="s">
        <v>2881</v>
      </c>
      <c r="AL1556" t="s">
        <v>10956</v>
      </c>
      <c r="AQ1556">
        <v>0</v>
      </c>
      <c r="AR1556" t="s">
        <v>3355</v>
      </c>
      <c r="AS1556">
        <v>0</v>
      </c>
      <c r="AT1556">
        <v>0</v>
      </c>
      <c r="AW1556">
        <v>0</v>
      </c>
      <c r="AZ1556">
        <v>0</v>
      </c>
      <c r="BC1556">
        <v>0</v>
      </c>
      <c r="BO1556">
        <v>0</v>
      </c>
      <c r="BP1556">
        <v>0</v>
      </c>
      <c r="BQ1556">
        <v>0</v>
      </c>
      <c r="BR1556">
        <v>0</v>
      </c>
      <c r="BS1556">
        <v>0</v>
      </c>
      <c r="BT1556">
        <v>0</v>
      </c>
      <c r="BU1556">
        <v>1</v>
      </c>
      <c r="BV1556">
        <v>1</v>
      </c>
      <c r="BW1556">
        <v>0</v>
      </c>
      <c r="BX1556">
        <v>1</v>
      </c>
      <c r="BY1556">
        <v>0</v>
      </c>
      <c r="BZ1556">
        <v>0</v>
      </c>
      <c r="CA1556">
        <v>0</v>
      </c>
      <c r="CB1556">
        <v>0</v>
      </c>
      <c r="CC1556">
        <v>0</v>
      </c>
      <c r="CD1556">
        <v>0</v>
      </c>
      <c r="CE1556">
        <v>0</v>
      </c>
      <c r="CF1556">
        <v>0</v>
      </c>
      <c r="CG1556">
        <v>0</v>
      </c>
      <c r="CH1556">
        <v>0</v>
      </c>
      <c r="CI1556">
        <v>0</v>
      </c>
      <c r="CJ1556">
        <v>0</v>
      </c>
      <c r="CK1556">
        <v>0</v>
      </c>
      <c r="CL1556">
        <v>0</v>
      </c>
      <c r="CM1556">
        <v>0</v>
      </c>
      <c r="CN1556">
        <v>0</v>
      </c>
      <c r="CO1556">
        <v>0</v>
      </c>
      <c r="CP1556">
        <v>0</v>
      </c>
      <c r="CQ1556">
        <v>0</v>
      </c>
    </row>
    <row r="1557" spans="1:95" hidden="1">
      <c r="A1557" t="s">
        <v>10957</v>
      </c>
      <c r="B1557" t="s">
        <v>985</v>
      </c>
      <c r="C1557" t="s">
        <v>2176</v>
      </c>
      <c r="D1557" t="s">
        <v>2176</v>
      </c>
      <c r="E1557" t="s">
        <v>146</v>
      </c>
      <c r="F1557" t="s">
        <v>10958</v>
      </c>
      <c r="G1557">
        <v>520000</v>
      </c>
      <c r="H1557">
        <v>0</v>
      </c>
      <c r="I1557">
        <f t="shared" si="24"/>
        <v>0</v>
      </c>
      <c r="J1557">
        <v>38.197507999999999</v>
      </c>
      <c r="K1557">
        <v>-7.5</v>
      </c>
      <c r="M1557" t="s">
        <v>672</v>
      </c>
      <c r="O1557" t="s">
        <v>10959</v>
      </c>
      <c r="P1557" t="s">
        <v>3025</v>
      </c>
      <c r="R1557" t="s">
        <v>626</v>
      </c>
      <c r="S1557" t="s">
        <v>10960</v>
      </c>
      <c r="U1557" t="s">
        <v>10961</v>
      </c>
      <c r="X1557" t="s">
        <v>1007</v>
      </c>
      <c r="Y1557" t="s">
        <v>10962</v>
      </c>
      <c r="Z1557" t="s">
        <v>123</v>
      </c>
      <c r="AA1557" t="s">
        <v>93</v>
      </c>
      <c r="AC1557" t="s">
        <v>112</v>
      </c>
      <c r="AD1557" t="s">
        <v>10962</v>
      </c>
      <c r="AE1557">
        <v>0</v>
      </c>
      <c r="AQ1557">
        <v>0</v>
      </c>
      <c r="AS1557">
        <v>0</v>
      </c>
      <c r="AT1557">
        <v>0</v>
      </c>
      <c r="AW1557">
        <v>0</v>
      </c>
      <c r="AZ1557">
        <v>0</v>
      </c>
      <c r="BC1557">
        <v>0</v>
      </c>
      <c r="BO1557">
        <v>0</v>
      </c>
      <c r="BP1557">
        <v>0</v>
      </c>
      <c r="BQ1557">
        <v>0</v>
      </c>
      <c r="BR1557">
        <v>0</v>
      </c>
      <c r="BS1557">
        <v>0</v>
      </c>
      <c r="BT1557">
        <v>0</v>
      </c>
      <c r="BU1557">
        <v>1</v>
      </c>
      <c r="BV1557">
        <v>1</v>
      </c>
      <c r="BW1557">
        <v>0</v>
      </c>
      <c r="BX1557">
        <v>0</v>
      </c>
      <c r="BY1557">
        <v>0</v>
      </c>
      <c r="BZ1557">
        <v>0</v>
      </c>
      <c r="CA1557">
        <v>0</v>
      </c>
      <c r="CB1557">
        <v>0</v>
      </c>
      <c r="CC1557">
        <v>0</v>
      </c>
      <c r="CD1557">
        <v>0</v>
      </c>
      <c r="CE1557">
        <v>0</v>
      </c>
      <c r="CF1557">
        <v>0</v>
      </c>
      <c r="CG1557">
        <v>0</v>
      </c>
      <c r="CH1557">
        <v>0</v>
      </c>
      <c r="CI1557">
        <v>0</v>
      </c>
      <c r="CJ1557">
        <v>0</v>
      </c>
      <c r="CK1557">
        <v>0</v>
      </c>
      <c r="CL1557">
        <v>0</v>
      </c>
      <c r="CM1557">
        <v>0</v>
      </c>
      <c r="CN1557">
        <v>0</v>
      </c>
      <c r="CO1557">
        <v>0</v>
      </c>
      <c r="CP1557">
        <v>0</v>
      </c>
      <c r="CQ1557">
        <v>0</v>
      </c>
    </row>
    <row r="1558" spans="1:95" hidden="1">
      <c r="A1558" t="s">
        <v>10963</v>
      </c>
      <c r="B1558" t="s">
        <v>985</v>
      </c>
      <c r="C1558" t="s">
        <v>2176</v>
      </c>
      <c r="D1558" t="s">
        <v>2176</v>
      </c>
      <c r="E1558" t="s">
        <v>146</v>
      </c>
      <c r="F1558" t="s">
        <v>10964</v>
      </c>
      <c r="G1558">
        <v>80000</v>
      </c>
      <c r="H1558">
        <v>0</v>
      </c>
      <c r="I1558">
        <f t="shared" si="24"/>
        <v>0</v>
      </c>
      <c r="J1558">
        <v>50.516666700000002</v>
      </c>
      <c r="K1558">
        <v>11.72</v>
      </c>
      <c r="M1558" t="s">
        <v>2954</v>
      </c>
      <c r="N1558" t="s">
        <v>10965</v>
      </c>
      <c r="O1558" t="s">
        <v>10966</v>
      </c>
      <c r="P1558" t="s">
        <v>10967</v>
      </c>
      <c r="R1558" t="s">
        <v>303</v>
      </c>
      <c r="S1558" t="s">
        <v>10968</v>
      </c>
      <c r="T1558" t="s">
        <v>10969</v>
      </c>
      <c r="X1558" t="s">
        <v>1007</v>
      </c>
      <c r="AA1558" t="s">
        <v>93</v>
      </c>
      <c r="AC1558" t="s">
        <v>95</v>
      </c>
      <c r="AD1558" t="s">
        <v>9546</v>
      </c>
      <c r="AE1558">
        <v>0</v>
      </c>
      <c r="AQ1558">
        <v>0</v>
      </c>
      <c r="AR1558" t="s">
        <v>10970</v>
      </c>
      <c r="AS1558">
        <v>0</v>
      </c>
      <c r="AT1558">
        <v>0</v>
      </c>
      <c r="AW1558">
        <v>0</v>
      </c>
      <c r="AZ1558">
        <v>0</v>
      </c>
      <c r="BC1558">
        <v>0</v>
      </c>
      <c r="BO1558">
        <v>0</v>
      </c>
      <c r="BP1558">
        <v>0</v>
      </c>
      <c r="BQ1558">
        <v>0</v>
      </c>
      <c r="BR1558">
        <v>0</v>
      </c>
      <c r="BS1558">
        <v>0</v>
      </c>
      <c r="BT1558">
        <v>0</v>
      </c>
      <c r="BU1558">
        <v>1</v>
      </c>
      <c r="BV1558">
        <v>1</v>
      </c>
      <c r="BW1558">
        <v>0</v>
      </c>
      <c r="BX1558">
        <v>1</v>
      </c>
      <c r="BY1558">
        <v>0</v>
      </c>
      <c r="BZ1558">
        <v>0</v>
      </c>
      <c r="CA1558">
        <v>0</v>
      </c>
      <c r="CB1558">
        <v>0</v>
      </c>
      <c r="CC1558">
        <v>0</v>
      </c>
      <c r="CD1558">
        <v>0</v>
      </c>
      <c r="CE1558">
        <v>0</v>
      </c>
      <c r="CF1558">
        <v>0</v>
      </c>
      <c r="CG1558">
        <v>0</v>
      </c>
      <c r="CH1558">
        <v>0</v>
      </c>
      <c r="CI1558">
        <v>0</v>
      </c>
      <c r="CJ1558">
        <v>0</v>
      </c>
      <c r="CK1558">
        <v>0</v>
      </c>
      <c r="CL1558">
        <v>0</v>
      </c>
      <c r="CM1558">
        <v>0</v>
      </c>
      <c r="CN1558">
        <v>0</v>
      </c>
      <c r="CO1558">
        <v>0</v>
      </c>
      <c r="CP1558">
        <v>0</v>
      </c>
      <c r="CQ1558">
        <v>0</v>
      </c>
    </row>
    <row r="1559" spans="1:95" hidden="1">
      <c r="A1559" t="s">
        <v>10971</v>
      </c>
      <c r="B1559" t="s">
        <v>985</v>
      </c>
      <c r="C1559" t="s">
        <v>2176</v>
      </c>
      <c r="D1559" t="s">
        <v>2176</v>
      </c>
      <c r="E1559" t="s">
        <v>146</v>
      </c>
      <c r="F1559" t="s">
        <v>10972</v>
      </c>
      <c r="G1559">
        <v>383000</v>
      </c>
      <c r="H1559">
        <v>5.5</v>
      </c>
      <c r="I1559">
        <f t="shared" si="24"/>
        <v>2106500</v>
      </c>
      <c r="J1559">
        <v>50.649273600000001</v>
      </c>
      <c r="K1559">
        <v>11.37</v>
      </c>
      <c r="M1559" t="s">
        <v>10973</v>
      </c>
      <c r="O1559" t="s">
        <v>10974</v>
      </c>
      <c r="P1559" t="s">
        <v>10967</v>
      </c>
      <c r="R1559" t="s">
        <v>303</v>
      </c>
      <c r="S1559" t="s">
        <v>10975</v>
      </c>
      <c r="T1559" t="s">
        <v>10969</v>
      </c>
      <c r="X1559" t="s">
        <v>1007</v>
      </c>
      <c r="AA1559" t="s">
        <v>93</v>
      </c>
      <c r="AC1559" t="s">
        <v>95</v>
      </c>
      <c r="AD1559" t="s">
        <v>9546</v>
      </c>
      <c r="AE1559">
        <v>0</v>
      </c>
      <c r="AQ1559">
        <v>0</v>
      </c>
      <c r="AR1559" t="s">
        <v>10976</v>
      </c>
      <c r="AS1559">
        <v>0</v>
      </c>
      <c r="AT1559">
        <v>0</v>
      </c>
      <c r="AW1559">
        <v>0</v>
      </c>
      <c r="AZ1559">
        <v>0</v>
      </c>
      <c r="BC1559">
        <v>0</v>
      </c>
      <c r="BO1559">
        <v>0</v>
      </c>
      <c r="BP1559">
        <v>0</v>
      </c>
      <c r="BQ1559">
        <v>0</v>
      </c>
      <c r="BR1559">
        <v>0</v>
      </c>
      <c r="BS1559">
        <v>1</v>
      </c>
      <c r="BT1559">
        <v>0</v>
      </c>
      <c r="BU1559">
        <v>0</v>
      </c>
      <c r="BV1559">
        <v>1</v>
      </c>
      <c r="BW1559">
        <v>0</v>
      </c>
      <c r="BX1559">
        <v>1</v>
      </c>
      <c r="BY1559">
        <v>1</v>
      </c>
      <c r="BZ1559">
        <v>0</v>
      </c>
      <c r="CA1559">
        <v>0</v>
      </c>
      <c r="CB1559">
        <v>0</v>
      </c>
      <c r="CC1559">
        <v>0</v>
      </c>
      <c r="CD1559">
        <v>0</v>
      </c>
      <c r="CE1559">
        <v>0</v>
      </c>
      <c r="CF1559">
        <v>0</v>
      </c>
      <c r="CG1559">
        <v>0</v>
      </c>
      <c r="CH1559">
        <v>0</v>
      </c>
      <c r="CI1559">
        <v>0</v>
      </c>
      <c r="CJ1559">
        <v>0</v>
      </c>
      <c r="CK1559">
        <v>0</v>
      </c>
      <c r="CL1559">
        <v>0</v>
      </c>
      <c r="CM1559">
        <v>0</v>
      </c>
      <c r="CN1559">
        <v>0</v>
      </c>
      <c r="CO1559">
        <v>0</v>
      </c>
      <c r="CP1559">
        <v>0</v>
      </c>
      <c r="CQ1559">
        <v>1</v>
      </c>
    </row>
    <row r="1560" spans="1:95" hidden="1">
      <c r="A1560" t="s">
        <v>10977</v>
      </c>
      <c r="B1560" t="s">
        <v>985</v>
      </c>
      <c r="C1560" t="s">
        <v>2176</v>
      </c>
      <c r="D1560" t="s">
        <v>2176</v>
      </c>
      <c r="E1560" t="s">
        <v>146</v>
      </c>
      <c r="F1560" t="s">
        <v>10978</v>
      </c>
      <c r="G1560">
        <v>120000</v>
      </c>
      <c r="H1560">
        <v>5</v>
      </c>
      <c r="I1560">
        <f t="shared" si="24"/>
        <v>600000</v>
      </c>
      <c r="J1560">
        <v>53.437956200000002</v>
      </c>
      <c r="K1560">
        <v>10.36</v>
      </c>
      <c r="M1560" t="s">
        <v>10979</v>
      </c>
      <c r="O1560" t="s">
        <v>10980</v>
      </c>
      <c r="P1560" t="s">
        <v>6669</v>
      </c>
      <c r="R1560" t="s">
        <v>303</v>
      </c>
      <c r="S1560" t="s">
        <v>10981</v>
      </c>
      <c r="U1560" t="s">
        <v>10982</v>
      </c>
      <c r="X1560" t="s">
        <v>1007</v>
      </c>
      <c r="AA1560" t="s">
        <v>93</v>
      </c>
      <c r="AC1560" t="s">
        <v>95</v>
      </c>
      <c r="AD1560" t="s">
        <v>9546</v>
      </c>
      <c r="AE1560">
        <v>0</v>
      </c>
      <c r="AL1560" t="s">
        <v>10983</v>
      </c>
      <c r="AQ1560">
        <v>0</v>
      </c>
      <c r="AR1560" t="s">
        <v>10984</v>
      </c>
      <c r="AS1560">
        <v>0</v>
      </c>
      <c r="AT1560">
        <v>0</v>
      </c>
      <c r="AW1560">
        <v>0</v>
      </c>
      <c r="AZ1560">
        <v>0</v>
      </c>
      <c r="BC1560">
        <v>0</v>
      </c>
      <c r="BO1560">
        <v>1</v>
      </c>
      <c r="BP1560">
        <v>0</v>
      </c>
      <c r="BQ1560">
        <v>0</v>
      </c>
      <c r="BR1560">
        <v>0</v>
      </c>
      <c r="BS1560">
        <v>0</v>
      </c>
      <c r="BT1560">
        <v>0</v>
      </c>
      <c r="BU1560">
        <v>1</v>
      </c>
      <c r="BV1560">
        <v>1</v>
      </c>
      <c r="BW1560">
        <v>0</v>
      </c>
      <c r="BX1560">
        <v>1</v>
      </c>
      <c r="BY1560">
        <v>1</v>
      </c>
      <c r="BZ1560">
        <v>0</v>
      </c>
      <c r="CA1560">
        <v>0</v>
      </c>
      <c r="CB1560">
        <v>0</v>
      </c>
      <c r="CC1560">
        <v>0</v>
      </c>
      <c r="CD1560">
        <v>0</v>
      </c>
      <c r="CE1560">
        <v>0</v>
      </c>
      <c r="CF1560">
        <v>0</v>
      </c>
      <c r="CG1560">
        <v>0</v>
      </c>
      <c r="CH1560">
        <v>0</v>
      </c>
      <c r="CI1560">
        <v>0</v>
      </c>
      <c r="CJ1560">
        <v>0</v>
      </c>
      <c r="CK1560">
        <v>0</v>
      </c>
      <c r="CL1560">
        <v>0</v>
      </c>
      <c r="CM1560">
        <v>0</v>
      </c>
      <c r="CN1560">
        <v>0</v>
      </c>
      <c r="CO1560">
        <v>0</v>
      </c>
      <c r="CP1560">
        <v>0</v>
      </c>
      <c r="CQ1560">
        <v>0</v>
      </c>
    </row>
    <row r="1561" spans="1:95" hidden="1">
      <c r="A1561" t="s">
        <v>10985</v>
      </c>
      <c r="B1561" t="s">
        <v>985</v>
      </c>
      <c r="C1561" t="s">
        <v>2176</v>
      </c>
      <c r="D1561" t="s">
        <v>2176</v>
      </c>
      <c r="E1561" t="s">
        <v>146</v>
      </c>
      <c r="F1561" t="s">
        <v>10986</v>
      </c>
      <c r="G1561">
        <v>1200000</v>
      </c>
      <c r="H1561">
        <v>0</v>
      </c>
      <c r="I1561">
        <f t="shared" si="24"/>
        <v>0</v>
      </c>
      <c r="J1561">
        <v>56.309453099999999</v>
      </c>
      <c r="K1561">
        <v>38.130000000000003</v>
      </c>
      <c r="M1561" t="s">
        <v>672</v>
      </c>
      <c r="O1561" t="s">
        <v>10987</v>
      </c>
      <c r="P1561" t="s">
        <v>10988</v>
      </c>
      <c r="R1561" t="s">
        <v>4104</v>
      </c>
      <c r="S1561" t="s">
        <v>10989</v>
      </c>
      <c r="U1561" t="s">
        <v>10990</v>
      </c>
      <c r="X1561" t="s">
        <v>1007</v>
      </c>
      <c r="AA1561" t="s">
        <v>93</v>
      </c>
      <c r="AC1561" t="s">
        <v>95</v>
      </c>
      <c r="AD1561" t="s">
        <v>10528</v>
      </c>
      <c r="AE1561">
        <v>0</v>
      </c>
      <c r="AQ1561">
        <v>0</v>
      </c>
      <c r="AR1561" t="s">
        <v>10991</v>
      </c>
      <c r="AS1561">
        <v>0</v>
      </c>
      <c r="AT1561">
        <v>0</v>
      </c>
      <c r="AW1561">
        <v>0</v>
      </c>
      <c r="AZ1561">
        <v>0</v>
      </c>
      <c r="BC1561">
        <v>0</v>
      </c>
      <c r="BO1561">
        <v>0</v>
      </c>
      <c r="BP1561">
        <v>0</v>
      </c>
      <c r="BQ1561">
        <v>0</v>
      </c>
      <c r="BR1561">
        <v>0</v>
      </c>
      <c r="BS1561">
        <v>0</v>
      </c>
      <c r="BT1561">
        <v>0</v>
      </c>
      <c r="BU1561">
        <v>1</v>
      </c>
      <c r="BV1561">
        <v>1</v>
      </c>
      <c r="BW1561">
        <v>0</v>
      </c>
      <c r="BX1561">
        <v>0</v>
      </c>
      <c r="BY1561">
        <v>0</v>
      </c>
      <c r="BZ1561">
        <v>0</v>
      </c>
      <c r="CA1561">
        <v>0</v>
      </c>
      <c r="CB1561">
        <v>0</v>
      </c>
      <c r="CC1561">
        <v>0</v>
      </c>
      <c r="CD1561">
        <v>0</v>
      </c>
      <c r="CE1561">
        <v>0</v>
      </c>
      <c r="CF1561">
        <v>0</v>
      </c>
      <c r="CG1561">
        <v>0</v>
      </c>
      <c r="CH1561">
        <v>0</v>
      </c>
      <c r="CI1561">
        <v>0</v>
      </c>
      <c r="CJ1561">
        <v>0</v>
      </c>
      <c r="CK1561">
        <v>0</v>
      </c>
      <c r="CL1561">
        <v>0</v>
      </c>
      <c r="CM1561">
        <v>0</v>
      </c>
      <c r="CN1561">
        <v>0</v>
      </c>
      <c r="CO1561">
        <v>0</v>
      </c>
      <c r="CP1561">
        <v>0</v>
      </c>
      <c r="CQ1561">
        <v>0</v>
      </c>
    </row>
    <row r="1562" spans="1:95" hidden="1">
      <c r="A1562" t="s">
        <v>10992</v>
      </c>
      <c r="B1562" t="s">
        <v>985</v>
      </c>
      <c r="C1562" t="s">
        <v>2176</v>
      </c>
      <c r="D1562" t="s">
        <v>2176</v>
      </c>
      <c r="E1562" t="s">
        <v>146</v>
      </c>
      <c r="F1562" t="s">
        <v>10993</v>
      </c>
      <c r="G1562">
        <v>840000</v>
      </c>
      <c r="H1562">
        <v>0</v>
      </c>
      <c r="I1562">
        <f t="shared" si="24"/>
        <v>0</v>
      </c>
      <c r="J1562">
        <v>56.309453099999999</v>
      </c>
      <c r="K1562">
        <v>38.130000000000003</v>
      </c>
      <c r="M1562" t="s">
        <v>672</v>
      </c>
      <c r="O1562" t="s">
        <v>10987</v>
      </c>
      <c r="P1562" t="s">
        <v>10988</v>
      </c>
      <c r="R1562" t="s">
        <v>4104</v>
      </c>
      <c r="S1562" t="s">
        <v>10994</v>
      </c>
      <c r="V1562" t="s">
        <v>659</v>
      </c>
      <c r="X1562" t="s">
        <v>1007</v>
      </c>
      <c r="AA1562" t="s">
        <v>93</v>
      </c>
      <c r="AC1562" t="s">
        <v>95</v>
      </c>
      <c r="AD1562" t="s">
        <v>10528</v>
      </c>
      <c r="AE1562">
        <v>0</v>
      </c>
      <c r="AL1562" t="s">
        <v>10528</v>
      </c>
      <c r="AQ1562">
        <v>0</v>
      </c>
      <c r="AR1562" t="s">
        <v>10995</v>
      </c>
      <c r="AS1562">
        <v>0</v>
      </c>
      <c r="AT1562">
        <v>0</v>
      </c>
      <c r="AW1562">
        <v>0</v>
      </c>
      <c r="AZ1562">
        <v>0</v>
      </c>
      <c r="BC1562">
        <v>0</v>
      </c>
      <c r="BO1562">
        <v>0</v>
      </c>
      <c r="BP1562">
        <v>0</v>
      </c>
      <c r="BQ1562">
        <v>0</v>
      </c>
      <c r="BR1562">
        <v>0</v>
      </c>
      <c r="BS1562">
        <v>0</v>
      </c>
      <c r="BT1562">
        <v>0</v>
      </c>
      <c r="BU1562">
        <v>1</v>
      </c>
      <c r="BV1562">
        <v>1</v>
      </c>
      <c r="BW1562">
        <v>0</v>
      </c>
      <c r="BX1562">
        <v>0</v>
      </c>
      <c r="BY1562">
        <v>0</v>
      </c>
      <c r="BZ1562">
        <v>0</v>
      </c>
      <c r="CA1562">
        <v>0</v>
      </c>
      <c r="CB1562">
        <v>0</v>
      </c>
      <c r="CC1562">
        <v>0</v>
      </c>
      <c r="CD1562">
        <v>0</v>
      </c>
      <c r="CE1562">
        <v>0</v>
      </c>
      <c r="CF1562">
        <v>0</v>
      </c>
      <c r="CG1562">
        <v>0</v>
      </c>
      <c r="CH1562">
        <v>0</v>
      </c>
      <c r="CI1562">
        <v>0</v>
      </c>
      <c r="CJ1562">
        <v>0</v>
      </c>
      <c r="CK1562">
        <v>0</v>
      </c>
      <c r="CL1562">
        <v>0</v>
      </c>
      <c r="CM1562">
        <v>0</v>
      </c>
      <c r="CN1562">
        <v>0</v>
      </c>
      <c r="CO1562">
        <v>0</v>
      </c>
      <c r="CP1562">
        <v>0</v>
      </c>
      <c r="CQ1562">
        <v>0</v>
      </c>
    </row>
    <row r="1563" spans="1:95" hidden="1">
      <c r="A1563" t="s">
        <v>10996</v>
      </c>
      <c r="B1563" t="s">
        <v>985</v>
      </c>
      <c r="C1563" t="s">
        <v>2176</v>
      </c>
      <c r="D1563" t="s">
        <v>2176</v>
      </c>
      <c r="E1563" t="s">
        <v>146</v>
      </c>
      <c r="F1563" t="s">
        <v>10997</v>
      </c>
      <c r="G1563">
        <v>1096000</v>
      </c>
      <c r="H1563">
        <v>0</v>
      </c>
      <c r="I1563">
        <f t="shared" si="24"/>
        <v>0</v>
      </c>
      <c r="J1563">
        <v>49.934192400000001</v>
      </c>
      <c r="K1563">
        <v>6.2</v>
      </c>
      <c r="M1563" t="s">
        <v>3494</v>
      </c>
      <c r="O1563" t="s">
        <v>10998</v>
      </c>
      <c r="P1563" t="s">
        <v>10999</v>
      </c>
      <c r="R1563" t="s">
        <v>11000</v>
      </c>
      <c r="S1563" t="s">
        <v>11001</v>
      </c>
      <c r="U1563" t="s">
        <v>11002</v>
      </c>
      <c r="V1563" t="s">
        <v>11003</v>
      </c>
      <c r="X1563" t="s">
        <v>1007</v>
      </c>
      <c r="AA1563" t="s">
        <v>93</v>
      </c>
      <c r="AC1563" t="s">
        <v>95</v>
      </c>
      <c r="AD1563" t="s">
        <v>11004</v>
      </c>
      <c r="AE1563">
        <v>40</v>
      </c>
      <c r="AF1563" t="s">
        <v>10808</v>
      </c>
      <c r="AG1563">
        <v>40</v>
      </c>
      <c r="AI1563" t="s">
        <v>11005</v>
      </c>
      <c r="AK1563" t="s">
        <v>11006</v>
      </c>
      <c r="AM1563" t="s">
        <v>11007</v>
      </c>
      <c r="AP1563" t="s">
        <v>11008</v>
      </c>
      <c r="AQ1563">
        <v>0</v>
      </c>
      <c r="AR1563" t="s">
        <v>11009</v>
      </c>
      <c r="AS1563">
        <v>0</v>
      </c>
      <c r="AT1563">
        <v>0</v>
      </c>
      <c r="AW1563">
        <v>0</v>
      </c>
      <c r="AZ1563">
        <v>0</v>
      </c>
      <c r="BC1563">
        <v>0</v>
      </c>
      <c r="BO1563">
        <v>0</v>
      </c>
      <c r="BP1563">
        <v>0</v>
      </c>
      <c r="BQ1563">
        <v>0</v>
      </c>
      <c r="BR1563">
        <v>0</v>
      </c>
      <c r="BS1563">
        <v>0</v>
      </c>
      <c r="BT1563">
        <v>0</v>
      </c>
      <c r="BU1563">
        <v>1</v>
      </c>
      <c r="BV1563">
        <v>1</v>
      </c>
      <c r="BW1563">
        <v>0</v>
      </c>
      <c r="BX1563">
        <v>0</v>
      </c>
      <c r="BY1563">
        <v>1</v>
      </c>
      <c r="BZ1563">
        <v>0</v>
      </c>
      <c r="CA1563">
        <v>0</v>
      </c>
      <c r="CB1563">
        <v>0</v>
      </c>
      <c r="CC1563">
        <v>0</v>
      </c>
      <c r="CD1563">
        <v>0</v>
      </c>
      <c r="CE1563">
        <v>0</v>
      </c>
      <c r="CF1563">
        <v>0</v>
      </c>
      <c r="CG1563">
        <v>0</v>
      </c>
      <c r="CH1563">
        <v>0</v>
      </c>
      <c r="CI1563">
        <v>0</v>
      </c>
      <c r="CJ1563">
        <v>0</v>
      </c>
      <c r="CK1563">
        <v>0</v>
      </c>
      <c r="CL1563">
        <v>0</v>
      </c>
      <c r="CM1563">
        <v>0</v>
      </c>
      <c r="CN1563">
        <v>0</v>
      </c>
      <c r="CO1563">
        <v>0</v>
      </c>
      <c r="CP1563">
        <v>0</v>
      </c>
      <c r="CQ1563">
        <v>1</v>
      </c>
    </row>
    <row r="1564" spans="1:95" hidden="1">
      <c r="A1564" t="s">
        <v>11010</v>
      </c>
      <c r="B1564" t="s">
        <v>985</v>
      </c>
      <c r="C1564" t="s">
        <v>2176</v>
      </c>
      <c r="D1564" t="s">
        <v>2176</v>
      </c>
      <c r="E1564" t="s">
        <v>146</v>
      </c>
      <c r="F1564" t="s">
        <v>11011</v>
      </c>
      <c r="G1564">
        <v>160000</v>
      </c>
      <c r="H1564">
        <v>0</v>
      </c>
      <c r="I1564">
        <f t="shared" si="24"/>
        <v>0</v>
      </c>
      <c r="J1564">
        <v>-34.733688000000001</v>
      </c>
      <c r="K1564">
        <v>150.47</v>
      </c>
      <c r="M1564" t="s">
        <v>672</v>
      </c>
      <c r="N1564" t="s">
        <v>11012</v>
      </c>
      <c r="O1564" t="s">
        <v>9168</v>
      </c>
      <c r="P1564" t="s">
        <v>1072</v>
      </c>
      <c r="Q1564">
        <v>2577</v>
      </c>
      <c r="R1564" t="s">
        <v>636</v>
      </c>
      <c r="S1564" t="s">
        <v>11013</v>
      </c>
      <c r="U1564" t="s">
        <v>2597</v>
      </c>
      <c r="X1564" t="s">
        <v>1007</v>
      </c>
      <c r="Y1564" t="s">
        <v>11014</v>
      </c>
      <c r="Z1564" t="s">
        <v>92</v>
      </c>
      <c r="AA1564" t="s">
        <v>93</v>
      </c>
      <c r="AC1564" t="s">
        <v>95</v>
      </c>
      <c r="AD1564" t="s">
        <v>11014</v>
      </c>
      <c r="AE1564">
        <v>0</v>
      </c>
      <c r="AQ1564">
        <v>0</v>
      </c>
      <c r="AR1564" t="s">
        <v>750</v>
      </c>
      <c r="AS1564">
        <v>0</v>
      </c>
      <c r="AT1564">
        <v>0</v>
      </c>
      <c r="AW1564">
        <v>0</v>
      </c>
      <c r="AZ1564">
        <v>0</v>
      </c>
      <c r="BC1564">
        <v>0</v>
      </c>
      <c r="BO1564">
        <v>0</v>
      </c>
      <c r="BP1564">
        <v>0</v>
      </c>
      <c r="BQ1564">
        <v>0</v>
      </c>
      <c r="BR1564">
        <v>0</v>
      </c>
      <c r="BS1564">
        <v>0</v>
      </c>
      <c r="BT1564">
        <v>0</v>
      </c>
      <c r="BU1564">
        <v>1</v>
      </c>
      <c r="BV1564">
        <v>1</v>
      </c>
      <c r="BW1564">
        <v>0</v>
      </c>
      <c r="BX1564">
        <v>0</v>
      </c>
      <c r="BY1564">
        <v>0</v>
      </c>
      <c r="BZ1564">
        <v>0</v>
      </c>
      <c r="CA1564">
        <v>0</v>
      </c>
      <c r="CB1564">
        <v>0</v>
      </c>
      <c r="CC1564">
        <v>0</v>
      </c>
      <c r="CD1564">
        <v>0</v>
      </c>
      <c r="CE1564">
        <v>0</v>
      </c>
      <c r="CF1564">
        <v>0</v>
      </c>
      <c r="CG1564">
        <v>0</v>
      </c>
      <c r="CH1564">
        <v>0</v>
      </c>
      <c r="CI1564">
        <v>0</v>
      </c>
      <c r="CJ1564">
        <v>0</v>
      </c>
      <c r="CK1564">
        <v>0</v>
      </c>
      <c r="CL1564">
        <v>0</v>
      </c>
      <c r="CM1564">
        <v>0</v>
      </c>
      <c r="CN1564">
        <v>0</v>
      </c>
      <c r="CO1564">
        <v>0</v>
      </c>
      <c r="CP1564">
        <v>0</v>
      </c>
      <c r="CQ1564">
        <v>0</v>
      </c>
    </row>
    <row r="1565" spans="1:95" hidden="1">
      <c r="A1565" t="s">
        <v>11015</v>
      </c>
      <c r="B1565" t="s">
        <v>985</v>
      </c>
      <c r="C1565" t="s">
        <v>2176</v>
      </c>
      <c r="D1565" t="s">
        <v>2176</v>
      </c>
      <c r="E1565" t="s">
        <v>146</v>
      </c>
      <c r="F1565" t="s">
        <v>11016</v>
      </c>
      <c r="G1565">
        <v>80000</v>
      </c>
      <c r="H1565">
        <v>0</v>
      </c>
      <c r="I1565">
        <f t="shared" si="24"/>
        <v>0</v>
      </c>
      <c r="J1565">
        <v>-34.721119000000002</v>
      </c>
      <c r="K1565">
        <v>150.47999999999999</v>
      </c>
      <c r="M1565" t="s">
        <v>672</v>
      </c>
      <c r="N1565" t="s">
        <v>11017</v>
      </c>
      <c r="O1565" t="s">
        <v>9168</v>
      </c>
      <c r="P1565" t="s">
        <v>1072</v>
      </c>
      <c r="Q1565">
        <v>2577</v>
      </c>
      <c r="R1565" t="s">
        <v>636</v>
      </c>
      <c r="S1565" t="s">
        <v>11013</v>
      </c>
      <c r="U1565" t="s">
        <v>2597</v>
      </c>
      <c r="X1565" t="s">
        <v>1007</v>
      </c>
      <c r="Y1565" t="s">
        <v>11014</v>
      </c>
      <c r="Z1565" t="s">
        <v>92</v>
      </c>
      <c r="AA1565" t="s">
        <v>93</v>
      </c>
      <c r="AC1565" t="s">
        <v>95</v>
      </c>
      <c r="AD1565" t="s">
        <v>11014</v>
      </c>
      <c r="AE1565">
        <v>0</v>
      </c>
      <c r="AQ1565">
        <v>0</v>
      </c>
      <c r="AR1565" t="s">
        <v>750</v>
      </c>
      <c r="AS1565">
        <v>0</v>
      </c>
      <c r="AT1565">
        <v>0</v>
      </c>
      <c r="AW1565">
        <v>0</v>
      </c>
      <c r="AZ1565">
        <v>0</v>
      </c>
      <c r="BC1565">
        <v>0</v>
      </c>
      <c r="BO1565">
        <v>0</v>
      </c>
      <c r="BP1565">
        <v>0</v>
      </c>
      <c r="BQ1565">
        <v>0</v>
      </c>
      <c r="BR1565">
        <v>0</v>
      </c>
      <c r="BS1565">
        <v>0</v>
      </c>
      <c r="BT1565">
        <v>0</v>
      </c>
      <c r="BU1565">
        <v>1</v>
      </c>
      <c r="BV1565">
        <v>1</v>
      </c>
      <c r="BW1565">
        <v>0</v>
      </c>
      <c r="BX1565">
        <v>0</v>
      </c>
      <c r="BY1565">
        <v>0</v>
      </c>
      <c r="BZ1565">
        <v>0</v>
      </c>
      <c r="CA1565">
        <v>0</v>
      </c>
      <c r="CB1565">
        <v>0</v>
      </c>
      <c r="CC1565">
        <v>0</v>
      </c>
      <c r="CD1565">
        <v>0</v>
      </c>
      <c r="CE1565">
        <v>0</v>
      </c>
      <c r="CF1565">
        <v>0</v>
      </c>
      <c r="CG1565">
        <v>0</v>
      </c>
      <c r="CH1565">
        <v>0</v>
      </c>
      <c r="CI1565">
        <v>0</v>
      </c>
      <c r="CJ1565">
        <v>0</v>
      </c>
      <c r="CK1565">
        <v>0</v>
      </c>
      <c r="CL1565">
        <v>0</v>
      </c>
      <c r="CM1565">
        <v>0</v>
      </c>
      <c r="CN1565">
        <v>0</v>
      </c>
      <c r="CO1565">
        <v>0</v>
      </c>
      <c r="CP1565">
        <v>0</v>
      </c>
      <c r="CQ1565">
        <v>0</v>
      </c>
    </row>
    <row r="1566" spans="1:95" hidden="1">
      <c r="A1566" t="s">
        <v>11018</v>
      </c>
      <c r="B1566" t="s">
        <v>904</v>
      </c>
      <c r="C1566" t="s">
        <v>905</v>
      </c>
      <c r="D1566" t="s">
        <v>5608</v>
      </c>
      <c r="E1566" t="s">
        <v>719</v>
      </c>
      <c r="F1566" t="s">
        <v>11019</v>
      </c>
      <c r="G1566">
        <v>1000</v>
      </c>
      <c r="H1566">
        <v>0.5</v>
      </c>
      <c r="I1566">
        <f t="shared" si="24"/>
        <v>500</v>
      </c>
      <c r="J1566">
        <v>-33.645752199999997</v>
      </c>
      <c r="K1566">
        <v>150.05000000000001</v>
      </c>
      <c r="M1566" t="s">
        <v>11020</v>
      </c>
      <c r="O1566" t="s">
        <v>11021</v>
      </c>
      <c r="P1566" t="s">
        <v>1072</v>
      </c>
      <c r="R1566" t="s">
        <v>636</v>
      </c>
      <c r="S1566" t="s">
        <v>11022</v>
      </c>
      <c r="T1566" t="s">
        <v>11023</v>
      </c>
      <c r="U1566" t="s">
        <v>2053</v>
      </c>
      <c r="V1566" t="s">
        <v>8476</v>
      </c>
      <c r="W1566" t="s">
        <v>1672</v>
      </c>
      <c r="X1566" t="s">
        <v>1007</v>
      </c>
      <c r="Y1566" t="s">
        <v>11024</v>
      </c>
      <c r="Z1566" t="s">
        <v>92</v>
      </c>
      <c r="AA1566" t="s">
        <v>518</v>
      </c>
      <c r="AB1566" t="s">
        <v>8064</v>
      </c>
      <c r="AC1566" t="s">
        <v>95</v>
      </c>
      <c r="AD1566" t="s">
        <v>1472</v>
      </c>
      <c r="AE1566">
        <v>0</v>
      </c>
      <c r="AH1566" t="s">
        <v>1472</v>
      </c>
      <c r="AI1566" t="s">
        <v>5961</v>
      </c>
      <c r="AJ1566" t="s">
        <v>11025</v>
      </c>
      <c r="AQ1566">
        <v>3</v>
      </c>
      <c r="AR1566" t="s">
        <v>750</v>
      </c>
      <c r="AS1566">
        <v>6500000</v>
      </c>
      <c r="AT1566">
        <v>0</v>
      </c>
      <c r="AU1566" t="s">
        <v>705</v>
      </c>
      <c r="AV1566" t="s">
        <v>11026</v>
      </c>
      <c r="AW1566">
        <v>1825440</v>
      </c>
      <c r="AX1566" t="s">
        <v>296</v>
      </c>
      <c r="AY1566" t="s">
        <v>11027</v>
      </c>
      <c r="AZ1566">
        <v>1425000</v>
      </c>
      <c r="BC1566">
        <v>0</v>
      </c>
      <c r="BD1566" t="s">
        <v>9301</v>
      </c>
      <c r="BE1566" t="s">
        <v>11028</v>
      </c>
      <c r="BO1566">
        <v>0</v>
      </c>
      <c r="BP1566">
        <v>0</v>
      </c>
      <c r="BQ1566">
        <v>0</v>
      </c>
      <c r="BR1566">
        <v>0</v>
      </c>
      <c r="BS1566">
        <v>0</v>
      </c>
      <c r="BT1566">
        <v>0</v>
      </c>
      <c r="BU1566">
        <v>0</v>
      </c>
      <c r="BV1566">
        <v>0</v>
      </c>
      <c r="BW1566">
        <v>0</v>
      </c>
      <c r="BX1566">
        <v>0</v>
      </c>
      <c r="BY1566">
        <v>0</v>
      </c>
      <c r="BZ1566">
        <v>0</v>
      </c>
      <c r="CA1566">
        <v>0</v>
      </c>
      <c r="CB1566">
        <v>0</v>
      </c>
      <c r="CC1566">
        <v>0</v>
      </c>
      <c r="CD1566">
        <v>0</v>
      </c>
      <c r="CE1566">
        <v>0</v>
      </c>
      <c r="CF1566">
        <v>1</v>
      </c>
      <c r="CG1566">
        <v>0</v>
      </c>
      <c r="CH1566">
        <v>0</v>
      </c>
      <c r="CI1566">
        <v>0</v>
      </c>
      <c r="CJ1566">
        <v>0</v>
      </c>
      <c r="CK1566">
        <v>0</v>
      </c>
      <c r="CL1566">
        <v>0</v>
      </c>
      <c r="CM1566">
        <v>0</v>
      </c>
      <c r="CN1566">
        <v>0</v>
      </c>
      <c r="CO1566">
        <v>0</v>
      </c>
      <c r="CP1566">
        <v>0</v>
      </c>
      <c r="CQ1566">
        <v>1</v>
      </c>
    </row>
    <row r="1567" spans="1:95" hidden="1">
      <c r="A1567" t="s">
        <v>11029</v>
      </c>
      <c r="B1567" t="s">
        <v>904</v>
      </c>
      <c r="C1567" t="s">
        <v>826</v>
      </c>
      <c r="D1567" t="s">
        <v>1538</v>
      </c>
      <c r="E1567" t="s">
        <v>146</v>
      </c>
      <c r="F1567" t="s">
        <v>11030</v>
      </c>
      <c r="G1567">
        <v>48</v>
      </c>
      <c r="H1567">
        <v>1.2</v>
      </c>
      <c r="I1567">
        <f t="shared" si="24"/>
        <v>57.599999999999994</v>
      </c>
      <c r="J1567">
        <v>38.268214999999998</v>
      </c>
      <c r="K1567">
        <v>140.87</v>
      </c>
      <c r="M1567" t="s">
        <v>11031</v>
      </c>
      <c r="O1567" t="s">
        <v>11032</v>
      </c>
      <c r="P1567" t="s">
        <v>11033</v>
      </c>
      <c r="R1567" t="s">
        <v>724</v>
      </c>
      <c r="S1567" t="s">
        <v>11034</v>
      </c>
      <c r="T1567" t="s">
        <v>11035</v>
      </c>
      <c r="X1567" t="s">
        <v>1007</v>
      </c>
      <c r="AC1567" t="s">
        <v>124</v>
      </c>
      <c r="AD1567" t="s">
        <v>11036</v>
      </c>
      <c r="AE1567">
        <v>0</v>
      </c>
      <c r="AH1567" t="s">
        <v>6169</v>
      </c>
      <c r="AI1567" t="s">
        <v>11037</v>
      </c>
      <c r="AJ1567" t="s">
        <v>11038</v>
      </c>
      <c r="AM1567" t="s">
        <v>11039</v>
      </c>
      <c r="AQ1567">
        <v>0</v>
      </c>
      <c r="AS1567">
        <v>0</v>
      </c>
      <c r="AT1567">
        <v>0</v>
      </c>
      <c r="AW1567">
        <v>0</v>
      </c>
      <c r="AZ1567">
        <v>0</v>
      </c>
      <c r="BC1567">
        <v>0</v>
      </c>
      <c r="BO1567">
        <v>1</v>
      </c>
      <c r="BP1567">
        <v>0</v>
      </c>
      <c r="BQ1567">
        <v>0</v>
      </c>
      <c r="BR1567">
        <v>0</v>
      </c>
      <c r="BS1567">
        <v>0</v>
      </c>
      <c r="BT1567">
        <v>0</v>
      </c>
      <c r="BU1567">
        <v>0</v>
      </c>
      <c r="BV1567">
        <v>0</v>
      </c>
      <c r="BW1567">
        <v>0</v>
      </c>
      <c r="BX1567">
        <v>0</v>
      </c>
      <c r="BY1567">
        <v>0</v>
      </c>
      <c r="BZ1567">
        <v>0</v>
      </c>
      <c r="CA1567">
        <v>0</v>
      </c>
      <c r="CB1567">
        <v>0</v>
      </c>
      <c r="CC1567">
        <v>0</v>
      </c>
      <c r="CD1567">
        <v>1</v>
      </c>
      <c r="CE1567">
        <v>0</v>
      </c>
      <c r="CF1567">
        <v>0</v>
      </c>
      <c r="CG1567">
        <v>1</v>
      </c>
      <c r="CH1567">
        <v>1</v>
      </c>
      <c r="CI1567">
        <v>0</v>
      </c>
      <c r="CJ1567">
        <v>0</v>
      </c>
      <c r="CK1567">
        <v>0</v>
      </c>
      <c r="CL1567">
        <v>0</v>
      </c>
      <c r="CM1567">
        <v>0</v>
      </c>
      <c r="CN1567">
        <v>0</v>
      </c>
      <c r="CO1567">
        <v>0</v>
      </c>
      <c r="CP1567">
        <v>0</v>
      </c>
      <c r="CQ1567">
        <v>0</v>
      </c>
    </row>
    <row r="1568" spans="1:95" hidden="1">
      <c r="A1568" t="s">
        <v>11040</v>
      </c>
      <c r="B1568" t="s">
        <v>904</v>
      </c>
      <c r="C1568" t="s">
        <v>905</v>
      </c>
      <c r="D1568" t="s">
        <v>906</v>
      </c>
      <c r="E1568" t="s">
        <v>146</v>
      </c>
      <c r="F1568" t="s">
        <v>11041</v>
      </c>
      <c r="G1568">
        <v>225</v>
      </c>
      <c r="H1568">
        <v>8.83</v>
      </c>
      <c r="I1568">
        <f t="shared" si="24"/>
        <v>1986.75</v>
      </c>
      <c r="J1568">
        <v>41</v>
      </c>
      <c r="K1568">
        <v>0</v>
      </c>
      <c r="M1568" t="s">
        <v>1198</v>
      </c>
      <c r="N1568" t="s">
        <v>11042</v>
      </c>
      <c r="O1568" t="s">
        <v>817</v>
      </c>
      <c r="P1568" t="s">
        <v>817</v>
      </c>
      <c r="Q1568">
        <v>10007</v>
      </c>
      <c r="R1568" t="s">
        <v>107</v>
      </c>
      <c r="S1568" t="s">
        <v>11043</v>
      </c>
      <c r="U1568" t="s">
        <v>6560</v>
      </c>
      <c r="X1568" t="s">
        <v>819</v>
      </c>
      <c r="Y1568" t="s">
        <v>4372</v>
      </c>
      <c r="Z1568" t="s">
        <v>92</v>
      </c>
      <c r="AA1568" t="s">
        <v>164</v>
      </c>
      <c r="AC1568" t="s">
        <v>124</v>
      </c>
      <c r="AD1568" t="s">
        <v>5706</v>
      </c>
      <c r="AE1568">
        <v>0</v>
      </c>
      <c r="AH1568" t="s">
        <v>6614</v>
      </c>
      <c r="AI1568" t="s">
        <v>5709</v>
      </c>
      <c r="AJ1568" t="s">
        <v>5709</v>
      </c>
      <c r="AL1568" t="s">
        <v>5706</v>
      </c>
      <c r="AQ1568">
        <v>0</v>
      </c>
      <c r="AR1568" t="s">
        <v>750</v>
      </c>
      <c r="AS1568">
        <v>0</v>
      </c>
      <c r="AT1568">
        <v>0</v>
      </c>
      <c r="AU1568" t="s">
        <v>1133</v>
      </c>
      <c r="AW1568">
        <v>500000</v>
      </c>
      <c r="AZ1568">
        <v>0</v>
      </c>
      <c r="BC1568">
        <v>0</v>
      </c>
      <c r="BO1568">
        <v>0</v>
      </c>
      <c r="BP1568">
        <v>0</v>
      </c>
      <c r="BQ1568">
        <v>0</v>
      </c>
      <c r="BR1568">
        <v>0</v>
      </c>
      <c r="BS1568">
        <v>1</v>
      </c>
      <c r="BT1568">
        <v>0</v>
      </c>
      <c r="BU1568">
        <v>0</v>
      </c>
      <c r="BV1568">
        <v>0</v>
      </c>
      <c r="BW1568">
        <v>0</v>
      </c>
      <c r="BX1568">
        <v>0</v>
      </c>
      <c r="BY1568">
        <v>0</v>
      </c>
      <c r="BZ1568">
        <v>0</v>
      </c>
      <c r="CA1568">
        <v>0</v>
      </c>
      <c r="CB1568">
        <v>0</v>
      </c>
      <c r="CC1568">
        <v>0</v>
      </c>
      <c r="CD1568">
        <v>0</v>
      </c>
      <c r="CE1568">
        <v>0</v>
      </c>
      <c r="CF1568">
        <v>0</v>
      </c>
      <c r="CG1568">
        <v>0</v>
      </c>
      <c r="CH1568">
        <v>0</v>
      </c>
      <c r="CI1568">
        <v>0</v>
      </c>
      <c r="CJ1568">
        <v>0</v>
      </c>
      <c r="CK1568">
        <v>0</v>
      </c>
      <c r="CL1568">
        <v>0</v>
      </c>
      <c r="CM1568">
        <v>0</v>
      </c>
      <c r="CN1568">
        <v>0</v>
      </c>
      <c r="CO1568">
        <v>0</v>
      </c>
      <c r="CP1568">
        <v>0</v>
      </c>
      <c r="CQ1568">
        <v>0</v>
      </c>
    </row>
    <row r="1569" spans="1:95" hidden="1">
      <c r="A1569" t="s">
        <v>11044</v>
      </c>
      <c r="B1569" t="s">
        <v>904</v>
      </c>
      <c r="C1569" t="s">
        <v>826</v>
      </c>
      <c r="D1569" t="s">
        <v>826</v>
      </c>
      <c r="E1569" t="s">
        <v>146</v>
      </c>
      <c r="F1569" t="s">
        <v>11045</v>
      </c>
      <c r="G1569">
        <v>15</v>
      </c>
      <c r="H1569">
        <v>1</v>
      </c>
      <c r="I1569">
        <f t="shared" si="24"/>
        <v>15</v>
      </c>
      <c r="J1569">
        <v>38</v>
      </c>
      <c r="K1569">
        <v>0</v>
      </c>
      <c r="M1569" t="s">
        <v>1198</v>
      </c>
      <c r="N1569" t="s">
        <v>11046</v>
      </c>
      <c r="O1569" t="s">
        <v>1826</v>
      </c>
      <c r="P1569" t="s">
        <v>214</v>
      </c>
      <c r="Q1569">
        <v>94103</v>
      </c>
      <c r="R1569" t="s">
        <v>107</v>
      </c>
      <c r="S1569" t="s">
        <v>11047</v>
      </c>
      <c r="U1569" t="s">
        <v>7910</v>
      </c>
      <c r="X1569" t="s">
        <v>218</v>
      </c>
      <c r="Y1569" t="s">
        <v>219</v>
      </c>
      <c r="Z1569" t="s">
        <v>92</v>
      </c>
      <c r="AA1569" t="s">
        <v>164</v>
      </c>
      <c r="AC1569" t="s">
        <v>124</v>
      </c>
      <c r="AD1569" t="s">
        <v>11048</v>
      </c>
      <c r="AE1569">
        <v>0</v>
      </c>
      <c r="AH1569" t="s">
        <v>6755</v>
      </c>
      <c r="AI1569" t="s">
        <v>1205</v>
      </c>
      <c r="AL1569" t="s">
        <v>1205</v>
      </c>
      <c r="AQ1569">
        <v>0</v>
      </c>
      <c r="AR1569" t="s">
        <v>750</v>
      </c>
      <c r="AS1569">
        <v>0</v>
      </c>
      <c r="AT1569">
        <v>0</v>
      </c>
      <c r="AW1569">
        <v>0</v>
      </c>
      <c r="AZ1569">
        <v>0</v>
      </c>
      <c r="BC1569">
        <v>0</v>
      </c>
      <c r="BO1569">
        <v>0</v>
      </c>
      <c r="BP1569">
        <v>0</v>
      </c>
      <c r="BQ1569">
        <v>0</v>
      </c>
      <c r="BR1569">
        <v>0</v>
      </c>
      <c r="BS1569">
        <v>1</v>
      </c>
      <c r="BT1569">
        <v>0</v>
      </c>
      <c r="BU1569">
        <v>0</v>
      </c>
      <c r="BV1569">
        <v>0</v>
      </c>
      <c r="BW1569">
        <v>0</v>
      </c>
      <c r="BX1569">
        <v>0</v>
      </c>
      <c r="BY1569">
        <v>0</v>
      </c>
      <c r="BZ1569">
        <v>0</v>
      </c>
      <c r="CA1569">
        <v>0</v>
      </c>
      <c r="CB1569">
        <v>0</v>
      </c>
      <c r="CC1569">
        <v>0</v>
      </c>
      <c r="CD1569">
        <v>0</v>
      </c>
      <c r="CE1569">
        <v>0</v>
      </c>
      <c r="CF1569">
        <v>0</v>
      </c>
      <c r="CG1569">
        <v>0</v>
      </c>
      <c r="CH1569">
        <v>0</v>
      </c>
      <c r="CI1569">
        <v>0</v>
      </c>
      <c r="CJ1569">
        <v>0</v>
      </c>
      <c r="CK1569">
        <v>0</v>
      </c>
      <c r="CL1569">
        <v>0</v>
      </c>
      <c r="CM1569">
        <v>0</v>
      </c>
      <c r="CN1569">
        <v>0</v>
      </c>
      <c r="CO1569">
        <v>0</v>
      </c>
      <c r="CP1569">
        <v>0</v>
      </c>
      <c r="CQ1569">
        <v>0</v>
      </c>
    </row>
    <row r="1570" spans="1:95" hidden="1">
      <c r="A1570" t="s">
        <v>11049</v>
      </c>
      <c r="B1570" t="s">
        <v>904</v>
      </c>
      <c r="C1570" t="s">
        <v>1313</v>
      </c>
      <c r="D1570" t="s">
        <v>11050</v>
      </c>
      <c r="E1570" t="s">
        <v>146</v>
      </c>
      <c r="F1570" t="s">
        <v>11051</v>
      </c>
      <c r="G1570">
        <v>100</v>
      </c>
      <c r="H1570">
        <v>2</v>
      </c>
      <c r="I1570">
        <f t="shared" si="24"/>
        <v>200</v>
      </c>
      <c r="J1570">
        <v>41</v>
      </c>
      <c r="K1570">
        <v>0</v>
      </c>
      <c r="M1570" t="s">
        <v>1198</v>
      </c>
      <c r="N1570" t="s">
        <v>11052</v>
      </c>
      <c r="O1570" t="s">
        <v>817</v>
      </c>
      <c r="P1570" t="s">
        <v>817</v>
      </c>
      <c r="Q1570">
        <v>10031</v>
      </c>
      <c r="R1570" t="s">
        <v>107</v>
      </c>
      <c r="S1570" t="s">
        <v>11053</v>
      </c>
      <c r="U1570" t="s">
        <v>11054</v>
      </c>
      <c r="X1570" t="s">
        <v>819</v>
      </c>
      <c r="Y1570" t="s">
        <v>4372</v>
      </c>
      <c r="Z1570" t="s">
        <v>92</v>
      </c>
      <c r="AA1570" t="s">
        <v>164</v>
      </c>
      <c r="AC1570" t="s">
        <v>95</v>
      </c>
      <c r="AD1570" t="s">
        <v>9343</v>
      </c>
      <c r="AE1570">
        <v>0</v>
      </c>
      <c r="AH1570" t="s">
        <v>9343</v>
      </c>
      <c r="AL1570" t="s">
        <v>11055</v>
      </c>
      <c r="AM1570" t="s">
        <v>11055</v>
      </c>
      <c r="AQ1570">
        <v>0</v>
      </c>
      <c r="AR1570" t="s">
        <v>11056</v>
      </c>
      <c r="AS1570">
        <v>0</v>
      </c>
      <c r="AT1570">
        <v>0</v>
      </c>
      <c r="AU1570" t="s">
        <v>705</v>
      </c>
      <c r="AV1570" t="s">
        <v>11057</v>
      </c>
      <c r="AW1570">
        <v>2997133</v>
      </c>
      <c r="AX1570" t="s">
        <v>492</v>
      </c>
      <c r="AY1570" t="s">
        <v>11058</v>
      </c>
      <c r="AZ1570">
        <v>250000</v>
      </c>
      <c r="BC1570">
        <v>0</v>
      </c>
      <c r="BD1570" t="s">
        <v>11055</v>
      </c>
      <c r="BF1570" t="s">
        <v>11059</v>
      </c>
      <c r="BO1570">
        <v>0</v>
      </c>
      <c r="BP1570">
        <v>0</v>
      </c>
      <c r="BQ1570">
        <v>0</v>
      </c>
      <c r="BR1570">
        <v>0</v>
      </c>
      <c r="BS1570">
        <v>1</v>
      </c>
      <c r="BT1570">
        <v>0</v>
      </c>
      <c r="BU1570">
        <v>0</v>
      </c>
      <c r="BV1570">
        <v>0</v>
      </c>
      <c r="BW1570">
        <v>0</v>
      </c>
      <c r="BX1570">
        <v>0</v>
      </c>
      <c r="BY1570">
        <v>0</v>
      </c>
      <c r="BZ1570">
        <v>0</v>
      </c>
      <c r="CA1570">
        <v>0</v>
      </c>
      <c r="CB1570">
        <v>0</v>
      </c>
      <c r="CC1570">
        <v>0</v>
      </c>
      <c r="CD1570">
        <v>0</v>
      </c>
      <c r="CE1570">
        <v>0</v>
      </c>
      <c r="CF1570">
        <v>0</v>
      </c>
      <c r="CG1570">
        <v>0</v>
      </c>
      <c r="CH1570">
        <v>0</v>
      </c>
      <c r="CI1570">
        <v>0</v>
      </c>
      <c r="CJ1570">
        <v>0</v>
      </c>
      <c r="CK1570">
        <v>0</v>
      </c>
      <c r="CL1570">
        <v>0</v>
      </c>
      <c r="CM1570">
        <v>0</v>
      </c>
      <c r="CN1570">
        <v>0</v>
      </c>
      <c r="CO1570">
        <v>0</v>
      </c>
      <c r="CP1570">
        <v>0</v>
      </c>
      <c r="CQ1570">
        <v>0</v>
      </c>
    </row>
    <row r="1571" spans="1:95" hidden="1">
      <c r="A1571" t="s">
        <v>11060</v>
      </c>
      <c r="B1571" t="s">
        <v>904</v>
      </c>
      <c r="C1571" t="s">
        <v>904</v>
      </c>
      <c r="D1571" t="s">
        <v>904</v>
      </c>
      <c r="E1571" t="s">
        <v>146</v>
      </c>
      <c r="F1571" t="s">
        <v>11061</v>
      </c>
      <c r="G1571">
        <v>14</v>
      </c>
      <c r="H1571">
        <v>2</v>
      </c>
      <c r="I1571">
        <f t="shared" si="24"/>
        <v>28</v>
      </c>
      <c r="J1571">
        <v>38.268214999999998</v>
      </c>
      <c r="K1571">
        <v>140.87</v>
      </c>
      <c r="M1571" t="s">
        <v>2334</v>
      </c>
      <c r="O1571" t="s">
        <v>7375</v>
      </c>
      <c r="P1571" t="s">
        <v>11033</v>
      </c>
      <c r="R1571" t="s">
        <v>724</v>
      </c>
      <c r="S1571" t="s">
        <v>11062</v>
      </c>
      <c r="T1571" t="s">
        <v>11063</v>
      </c>
      <c r="X1571" t="s">
        <v>1007</v>
      </c>
      <c r="AC1571" t="s">
        <v>124</v>
      </c>
      <c r="AD1571" t="s">
        <v>11036</v>
      </c>
      <c r="AE1571">
        <v>100</v>
      </c>
      <c r="AQ1571">
        <v>0</v>
      </c>
      <c r="AS1571">
        <v>0</v>
      </c>
      <c r="AT1571">
        <v>0</v>
      </c>
      <c r="AW1571">
        <v>0</v>
      </c>
      <c r="AZ1571">
        <v>0</v>
      </c>
      <c r="BC1571">
        <v>0</v>
      </c>
      <c r="BO1571">
        <v>0</v>
      </c>
      <c r="BP1571">
        <v>0</v>
      </c>
      <c r="BQ1571">
        <v>0</v>
      </c>
      <c r="BR1571">
        <v>0</v>
      </c>
      <c r="BS1571">
        <v>0</v>
      </c>
      <c r="BT1571">
        <v>0</v>
      </c>
      <c r="BU1571">
        <v>0</v>
      </c>
      <c r="BV1571">
        <v>0</v>
      </c>
      <c r="BW1571">
        <v>0</v>
      </c>
      <c r="BX1571">
        <v>0</v>
      </c>
      <c r="BY1571">
        <v>0</v>
      </c>
      <c r="BZ1571">
        <v>0</v>
      </c>
      <c r="CA1571">
        <v>0</v>
      </c>
      <c r="CB1571">
        <v>0</v>
      </c>
      <c r="CC1571">
        <v>0</v>
      </c>
      <c r="CD1571">
        <v>1</v>
      </c>
      <c r="CE1571">
        <v>0</v>
      </c>
      <c r="CF1571">
        <v>0</v>
      </c>
      <c r="CG1571">
        <v>1</v>
      </c>
      <c r="CH1571">
        <v>1</v>
      </c>
      <c r="CI1571">
        <v>0</v>
      </c>
      <c r="CJ1571">
        <v>0</v>
      </c>
      <c r="CK1571">
        <v>0</v>
      </c>
      <c r="CL1571">
        <v>0</v>
      </c>
      <c r="CM1571">
        <v>0</v>
      </c>
      <c r="CN1571">
        <v>0</v>
      </c>
      <c r="CO1571">
        <v>0</v>
      </c>
      <c r="CP1571">
        <v>0</v>
      </c>
      <c r="CQ1571">
        <v>0</v>
      </c>
    </row>
    <row r="1572" spans="1:95" hidden="1">
      <c r="A1572" t="s">
        <v>11064</v>
      </c>
      <c r="B1572" t="s">
        <v>904</v>
      </c>
      <c r="C1572" t="s">
        <v>826</v>
      </c>
      <c r="D1572" t="s">
        <v>1538</v>
      </c>
      <c r="E1572" t="s">
        <v>146</v>
      </c>
      <c r="F1572" t="s">
        <v>11065</v>
      </c>
      <c r="G1572">
        <v>100</v>
      </c>
      <c r="H1572">
        <v>2.33</v>
      </c>
      <c r="I1572">
        <f t="shared" si="24"/>
        <v>233</v>
      </c>
      <c r="J1572">
        <v>37</v>
      </c>
      <c r="K1572">
        <v>0</v>
      </c>
      <c r="M1572" t="s">
        <v>11066</v>
      </c>
      <c r="N1572" t="s">
        <v>11067</v>
      </c>
      <c r="O1572" t="s">
        <v>9279</v>
      </c>
      <c r="P1572" t="s">
        <v>214</v>
      </c>
      <c r="Q1572">
        <v>94043</v>
      </c>
      <c r="R1572" t="s">
        <v>107</v>
      </c>
      <c r="S1572" t="s">
        <v>11068</v>
      </c>
      <c r="T1572" t="s">
        <v>528</v>
      </c>
      <c r="U1572" t="s">
        <v>4599</v>
      </c>
      <c r="V1572" t="s">
        <v>4774</v>
      </c>
      <c r="X1572" t="s">
        <v>218</v>
      </c>
      <c r="Z1572" t="s">
        <v>92</v>
      </c>
      <c r="AC1572" t="s">
        <v>124</v>
      </c>
      <c r="AD1572" t="s">
        <v>11069</v>
      </c>
      <c r="AE1572">
        <v>0</v>
      </c>
      <c r="AH1572" t="s">
        <v>7912</v>
      </c>
      <c r="AI1572" t="s">
        <v>2042</v>
      </c>
      <c r="AJ1572" t="s">
        <v>11070</v>
      </c>
      <c r="AK1572" t="s">
        <v>2042</v>
      </c>
      <c r="AL1572" t="s">
        <v>11070</v>
      </c>
      <c r="AQ1572">
        <v>10</v>
      </c>
      <c r="AS1572">
        <v>0</v>
      </c>
      <c r="AT1572">
        <v>0</v>
      </c>
      <c r="AU1572" t="s">
        <v>11071</v>
      </c>
      <c r="AV1572" t="s">
        <v>11070</v>
      </c>
      <c r="AW1572">
        <v>0</v>
      </c>
      <c r="AZ1572">
        <v>0</v>
      </c>
      <c r="BC1572">
        <v>0</v>
      </c>
      <c r="BO1572">
        <v>0</v>
      </c>
      <c r="BP1572">
        <v>1</v>
      </c>
      <c r="BQ1572">
        <v>0</v>
      </c>
      <c r="BR1572">
        <v>0</v>
      </c>
      <c r="BS1572">
        <v>0</v>
      </c>
      <c r="BT1572">
        <v>1</v>
      </c>
      <c r="BU1572">
        <v>0</v>
      </c>
      <c r="BV1572">
        <v>0</v>
      </c>
      <c r="BW1572">
        <v>0</v>
      </c>
      <c r="BX1572">
        <v>0</v>
      </c>
      <c r="BY1572">
        <v>0</v>
      </c>
      <c r="BZ1572">
        <v>0</v>
      </c>
      <c r="CA1572">
        <v>1</v>
      </c>
      <c r="CB1572">
        <v>0</v>
      </c>
      <c r="CC1572">
        <v>0</v>
      </c>
      <c r="CD1572">
        <v>0</v>
      </c>
      <c r="CE1572">
        <v>1</v>
      </c>
      <c r="CF1572">
        <v>0</v>
      </c>
      <c r="CG1572">
        <v>1</v>
      </c>
      <c r="CH1572">
        <v>1</v>
      </c>
      <c r="CI1572">
        <v>0</v>
      </c>
      <c r="CJ1572">
        <v>0</v>
      </c>
      <c r="CK1572">
        <v>0</v>
      </c>
      <c r="CL1572">
        <v>0</v>
      </c>
      <c r="CM1572">
        <v>0</v>
      </c>
      <c r="CN1572">
        <v>0</v>
      </c>
      <c r="CO1572">
        <v>0</v>
      </c>
      <c r="CP1572">
        <v>0</v>
      </c>
      <c r="CQ1572">
        <v>0</v>
      </c>
    </row>
    <row r="1573" spans="1:95" hidden="1">
      <c r="A1573" t="s">
        <v>11072</v>
      </c>
      <c r="B1573" t="s">
        <v>904</v>
      </c>
      <c r="C1573" t="s">
        <v>826</v>
      </c>
      <c r="D1573" t="s">
        <v>826</v>
      </c>
      <c r="E1573" t="s">
        <v>719</v>
      </c>
      <c r="F1573" t="s">
        <v>11073</v>
      </c>
      <c r="G1573">
        <v>200</v>
      </c>
      <c r="H1573">
        <v>1</v>
      </c>
      <c r="I1573">
        <f t="shared" si="24"/>
        <v>200</v>
      </c>
      <c r="J1573">
        <v>53</v>
      </c>
      <c r="K1573">
        <v>0</v>
      </c>
      <c r="M1573" t="s">
        <v>11074</v>
      </c>
      <c r="O1573" t="s">
        <v>11075</v>
      </c>
      <c r="P1573" t="s">
        <v>11076</v>
      </c>
      <c r="R1573" t="s">
        <v>119</v>
      </c>
      <c r="S1573" t="s">
        <v>11077</v>
      </c>
      <c r="T1573" t="s">
        <v>11078</v>
      </c>
      <c r="U1573" t="s">
        <v>11079</v>
      </c>
      <c r="V1573" t="s">
        <v>10033</v>
      </c>
      <c r="W1573" t="s">
        <v>528</v>
      </c>
      <c r="X1573" t="s">
        <v>1007</v>
      </c>
      <c r="Y1573" t="s">
        <v>11080</v>
      </c>
      <c r="AA1573" t="s">
        <v>93</v>
      </c>
      <c r="AC1573" t="s">
        <v>95</v>
      </c>
      <c r="AD1573" t="s">
        <v>8003</v>
      </c>
      <c r="AE1573">
        <v>0</v>
      </c>
      <c r="AH1573" t="s">
        <v>1690</v>
      </c>
      <c r="AI1573" t="s">
        <v>113</v>
      </c>
      <c r="AJ1573" t="s">
        <v>113</v>
      </c>
      <c r="AQ1573">
        <v>4</v>
      </c>
      <c r="AS1573">
        <v>0</v>
      </c>
      <c r="AT1573">
        <v>0</v>
      </c>
      <c r="AW1573">
        <v>0</v>
      </c>
      <c r="AZ1573">
        <v>0</v>
      </c>
      <c r="BC1573">
        <v>0</v>
      </c>
      <c r="BO1573">
        <v>0</v>
      </c>
      <c r="BP1573">
        <v>0</v>
      </c>
      <c r="BQ1573">
        <v>0</v>
      </c>
      <c r="BR1573">
        <v>1</v>
      </c>
      <c r="BS1573">
        <v>0</v>
      </c>
      <c r="BT1573">
        <v>0</v>
      </c>
      <c r="BU1573">
        <v>0</v>
      </c>
      <c r="BV1573">
        <v>0</v>
      </c>
      <c r="BW1573">
        <v>0</v>
      </c>
      <c r="BX1573">
        <v>1</v>
      </c>
      <c r="BY1573">
        <v>0</v>
      </c>
      <c r="BZ1573">
        <v>0</v>
      </c>
      <c r="CA1573">
        <v>0</v>
      </c>
      <c r="CB1573">
        <v>0</v>
      </c>
      <c r="CC1573">
        <v>0</v>
      </c>
      <c r="CD1573">
        <v>0</v>
      </c>
      <c r="CE1573">
        <v>0</v>
      </c>
      <c r="CF1573">
        <v>0</v>
      </c>
      <c r="CG1573">
        <v>0</v>
      </c>
      <c r="CH1573">
        <v>1</v>
      </c>
      <c r="CI1573">
        <v>0</v>
      </c>
      <c r="CJ1573">
        <v>0</v>
      </c>
      <c r="CK1573">
        <v>0</v>
      </c>
      <c r="CL1573">
        <v>0</v>
      </c>
      <c r="CM1573">
        <v>0</v>
      </c>
      <c r="CN1573">
        <v>0</v>
      </c>
      <c r="CO1573">
        <v>0</v>
      </c>
      <c r="CP1573">
        <v>0</v>
      </c>
      <c r="CQ1573">
        <v>1</v>
      </c>
    </row>
    <row r="1574" spans="1:95" hidden="1">
      <c r="A1574" t="s">
        <v>11081</v>
      </c>
      <c r="B1574" t="s">
        <v>985</v>
      </c>
      <c r="C1574" t="s">
        <v>2176</v>
      </c>
      <c r="D1574" t="s">
        <v>2176</v>
      </c>
      <c r="E1574" t="s">
        <v>146</v>
      </c>
      <c r="F1574" t="s">
        <v>11082</v>
      </c>
      <c r="G1574">
        <v>1060000</v>
      </c>
      <c r="H1574">
        <v>8</v>
      </c>
      <c r="I1574">
        <f t="shared" si="24"/>
        <v>8480000</v>
      </c>
      <c r="J1574">
        <v>50.5</v>
      </c>
      <c r="K1574">
        <v>11.17</v>
      </c>
      <c r="M1574" t="s">
        <v>11083</v>
      </c>
      <c r="O1574" t="s">
        <v>11084</v>
      </c>
      <c r="P1574" t="s">
        <v>10967</v>
      </c>
      <c r="R1574" t="s">
        <v>303</v>
      </c>
      <c r="S1574" t="s">
        <v>11085</v>
      </c>
      <c r="U1574" t="s">
        <v>11086</v>
      </c>
      <c r="V1574" t="s">
        <v>11087</v>
      </c>
      <c r="X1574" t="s">
        <v>1007</v>
      </c>
      <c r="Y1574" t="s">
        <v>9546</v>
      </c>
      <c r="Z1574" t="s">
        <v>123</v>
      </c>
      <c r="AA1574" t="s">
        <v>93</v>
      </c>
      <c r="AC1574" t="s">
        <v>112</v>
      </c>
      <c r="AD1574" t="s">
        <v>9546</v>
      </c>
      <c r="AE1574">
        <v>0</v>
      </c>
      <c r="AI1574" t="s">
        <v>11088</v>
      </c>
      <c r="AL1574" t="s">
        <v>11089</v>
      </c>
      <c r="AM1574" t="s">
        <v>11090</v>
      </c>
      <c r="AN1574" t="s">
        <v>11091</v>
      </c>
      <c r="AQ1574">
        <v>0</v>
      </c>
      <c r="AR1574" t="s">
        <v>750</v>
      </c>
      <c r="AS1574">
        <v>0</v>
      </c>
      <c r="AT1574">
        <v>0</v>
      </c>
      <c r="AW1574">
        <v>0</v>
      </c>
      <c r="AZ1574">
        <v>0</v>
      </c>
      <c r="BC1574">
        <v>0</v>
      </c>
      <c r="BO1574">
        <v>1</v>
      </c>
      <c r="BP1574">
        <v>0</v>
      </c>
      <c r="BQ1574">
        <v>0</v>
      </c>
      <c r="BR1574">
        <v>0</v>
      </c>
      <c r="BS1574">
        <v>0</v>
      </c>
      <c r="BT1574">
        <v>0</v>
      </c>
      <c r="BU1574">
        <v>1</v>
      </c>
      <c r="BV1574">
        <v>1</v>
      </c>
      <c r="BW1574">
        <v>0</v>
      </c>
      <c r="BX1574">
        <v>0</v>
      </c>
      <c r="BY1574">
        <v>1</v>
      </c>
      <c r="BZ1574">
        <v>0</v>
      </c>
      <c r="CA1574">
        <v>0</v>
      </c>
      <c r="CB1574">
        <v>0</v>
      </c>
      <c r="CC1574">
        <v>0</v>
      </c>
      <c r="CD1574">
        <v>0</v>
      </c>
      <c r="CE1574">
        <v>0</v>
      </c>
      <c r="CF1574">
        <v>0</v>
      </c>
      <c r="CG1574">
        <v>0</v>
      </c>
      <c r="CH1574">
        <v>0</v>
      </c>
      <c r="CI1574">
        <v>0</v>
      </c>
      <c r="CJ1574">
        <v>0</v>
      </c>
      <c r="CK1574">
        <v>0</v>
      </c>
      <c r="CL1574">
        <v>0</v>
      </c>
      <c r="CM1574">
        <v>0</v>
      </c>
      <c r="CN1574">
        <v>0</v>
      </c>
      <c r="CO1574">
        <v>0</v>
      </c>
      <c r="CP1574">
        <v>0</v>
      </c>
      <c r="CQ1574">
        <v>1</v>
      </c>
    </row>
    <row r="1575" spans="1:95" hidden="1">
      <c r="A1575" t="s">
        <v>11092</v>
      </c>
      <c r="B1575" t="s">
        <v>985</v>
      </c>
      <c r="C1575" t="s">
        <v>2176</v>
      </c>
      <c r="D1575" t="s">
        <v>2176</v>
      </c>
      <c r="E1575" t="s">
        <v>146</v>
      </c>
      <c r="F1575" t="s">
        <v>11093</v>
      </c>
      <c r="G1575">
        <v>430000</v>
      </c>
      <c r="H1575">
        <v>0</v>
      </c>
      <c r="I1575">
        <f t="shared" si="24"/>
        <v>0</v>
      </c>
      <c r="J1575">
        <v>47.079166700000002</v>
      </c>
      <c r="K1575">
        <v>13.34</v>
      </c>
      <c r="M1575" t="s">
        <v>672</v>
      </c>
      <c r="O1575" t="s">
        <v>11094</v>
      </c>
      <c r="P1575" t="s">
        <v>10626</v>
      </c>
      <c r="R1575" t="s">
        <v>2907</v>
      </c>
      <c r="S1575" t="s">
        <v>11095</v>
      </c>
      <c r="U1575" t="s">
        <v>528</v>
      </c>
      <c r="V1575" t="s">
        <v>7495</v>
      </c>
      <c r="X1575" t="s">
        <v>1007</v>
      </c>
      <c r="AC1575" t="s">
        <v>95</v>
      </c>
      <c r="AD1575" t="s">
        <v>10628</v>
      </c>
      <c r="AE1575">
        <v>0</v>
      </c>
      <c r="AF1575" t="s">
        <v>11096</v>
      </c>
      <c r="AI1575" t="s">
        <v>11097</v>
      </c>
      <c r="AL1575" t="s">
        <v>10628</v>
      </c>
      <c r="AM1575" t="s">
        <v>11098</v>
      </c>
      <c r="AN1575" t="s">
        <v>11099</v>
      </c>
      <c r="AP1575" t="s">
        <v>11100</v>
      </c>
      <c r="AQ1575">
        <v>0</v>
      </c>
      <c r="AS1575">
        <v>0</v>
      </c>
      <c r="AT1575">
        <v>0</v>
      </c>
      <c r="AW1575">
        <v>0</v>
      </c>
      <c r="AZ1575">
        <v>0</v>
      </c>
      <c r="BC1575">
        <v>0</v>
      </c>
      <c r="BO1575">
        <v>0</v>
      </c>
      <c r="BP1575">
        <v>0</v>
      </c>
      <c r="BQ1575">
        <v>0</v>
      </c>
      <c r="BR1575">
        <v>0</v>
      </c>
      <c r="BS1575">
        <v>0</v>
      </c>
      <c r="BT1575">
        <v>0</v>
      </c>
      <c r="BU1575">
        <v>1</v>
      </c>
      <c r="BV1575">
        <v>1</v>
      </c>
      <c r="BW1575">
        <v>0</v>
      </c>
      <c r="BX1575">
        <v>0</v>
      </c>
      <c r="BY1575">
        <v>0</v>
      </c>
      <c r="BZ1575">
        <v>0</v>
      </c>
      <c r="CA1575">
        <v>0</v>
      </c>
      <c r="CB1575">
        <v>0</v>
      </c>
      <c r="CC1575">
        <v>0</v>
      </c>
      <c r="CD1575">
        <v>0</v>
      </c>
      <c r="CE1575">
        <v>0</v>
      </c>
      <c r="CF1575">
        <v>0</v>
      </c>
      <c r="CG1575">
        <v>0</v>
      </c>
      <c r="CH1575">
        <v>0</v>
      </c>
      <c r="CI1575">
        <v>0</v>
      </c>
      <c r="CJ1575">
        <v>0</v>
      </c>
      <c r="CK1575">
        <v>0</v>
      </c>
      <c r="CL1575">
        <v>0</v>
      </c>
      <c r="CM1575">
        <v>0</v>
      </c>
      <c r="CN1575">
        <v>0</v>
      </c>
      <c r="CO1575">
        <v>0</v>
      </c>
      <c r="CP1575">
        <v>0</v>
      </c>
      <c r="CQ1575">
        <v>0</v>
      </c>
    </row>
    <row r="1576" spans="1:95" hidden="1">
      <c r="A1576" t="s">
        <v>11101</v>
      </c>
      <c r="B1576" t="s">
        <v>985</v>
      </c>
      <c r="C1576" t="s">
        <v>2176</v>
      </c>
      <c r="D1576" t="s">
        <v>2176</v>
      </c>
      <c r="E1576" t="s">
        <v>146</v>
      </c>
      <c r="F1576" t="s">
        <v>11102</v>
      </c>
      <c r="G1576">
        <v>1050000</v>
      </c>
      <c r="H1576">
        <v>4</v>
      </c>
      <c r="I1576">
        <f t="shared" si="24"/>
        <v>4200000</v>
      </c>
      <c r="J1576">
        <v>50.53528</v>
      </c>
      <c r="K1576">
        <v>12.86</v>
      </c>
      <c r="M1576" t="s">
        <v>11103</v>
      </c>
      <c r="O1576" t="s">
        <v>11104</v>
      </c>
      <c r="P1576" t="s">
        <v>10799</v>
      </c>
      <c r="R1576" t="s">
        <v>303</v>
      </c>
      <c r="S1576" t="s">
        <v>11105</v>
      </c>
      <c r="U1576" t="s">
        <v>2430</v>
      </c>
      <c r="V1576" t="s">
        <v>2316</v>
      </c>
      <c r="X1576" t="s">
        <v>1007</v>
      </c>
      <c r="Y1576" t="s">
        <v>9546</v>
      </c>
      <c r="Z1576" t="s">
        <v>123</v>
      </c>
      <c r="AA1576" t="s">
        <v>93</v>
      </c>
      <c r="AC1576" t="s">
        <v>112</v>
      </c>
      <c r="AD1576" t="s">
        <v>9546</v>
      </c>
      <c r="AE1576">
        <v>100</v>
      </c>
      <c r="AI1576" t="s">
        <v>11106</v>
      </c>
      <c r="AK1576" t="s">
        <v>11107</v>
      </c>
      <c r="AM1576" t="s">
        <v>11108</v>
      </c>
      <c r="AQ1576">
        <v>0</v>
      </c>
      <c r="AR1576" t="s">
        <v>11109</v>
      </c>
      <c r="AS1576">
        <v>0</v>
      </c>
      <c r="AT1576">
        <v>0</v>
      </c>
      <c r="AW1576">
        <v>0</v>
      </c>
      <c r="AZ1576">
        <v>0</v>
      </c>
      <c r="BC1576">
        <v>0</v>
      </c>
      <c r="BO1576">
        <v>1</v>
      </c>
      <c r="BP1576">
        <v>0</v>
      </c>
      <c r="BQ1576">
        <v>0</v>
      </c>
      <c r="BR1576">
        <v>0</v>
      </c>
      <c r="BS1576">
        <v>0</v>
      </c>
      <c r="BT1576">
        <v>0</v>
      </c>
      <c r="BU1576">
        <v>1</v>
      </c>
      <c r="BV1576">
        <v>1</v>
      </c>
      <c r="BW1576">
        <v>0</v>
      </c>
      <c r="BX1576">
        <v>0</v>
      </c>
      <c r="BY1576">
        <v>1</v>
      </c>
      <c r="BZ1576">
        <v>0</v>
      </c>
      <c r="CA1576">
        <v>0</v>
      </c>
      <c r="CB1576">
        <v>0</v>
      </c>
      <c r="CC1576">
        <v>0</v>
      </c>
      <c r="CD1576">
        <v>0</v>
      </c>
      <c r="CE1576">
        <v>0</v>
      </c>
      <c r="CF1576">
        <v>0</v>
      </c>
      <c r="CG1576">
        <v>0</v>
      </c>
      <c r="CH1576">
        <v>0</v>
      </c>
      <c r="CI1576">
        <v>0</v>
      </c>
      <c r="CJ1576">
        <v>0</v>
      </c>
      <c r="CK1576">
        <v>0</v>
      </c>
      <c r="CL1576">
        <v>0</v>
      </c>
      <c r="CM1576">
        <v>0</v>
      </c>
      <c r="CN1576">
        <v>0</v>
      </c>
      <c r="CO1576">
        <v>0</v>
      </c>
      <c r="CP1576">
        <v>0</v>
      </c>
      <c r="CQ1576">
        <v>1</v>
      </c>
    </row>
    <row r="1577" spans="1:95" hidden="1">
      <c r="A1577" t="s">
        <v>11110</v>
      </c>
      <c r="B1577" t="s">
        <v>904</v>
      </c>
      <c r="C1577" t="s">
        <v>826</v>
      </c>
      <c r="D1577" t="s">
        <v>1897</v>
      </c>
      <c r="E1577" t="s">
        <v>146</v>
      </c>
      <c r="F1577" t="s">
        <v>11111</v>
      </c>
      <c r="G1577">
        <v>100</v>
      </c>
      <c r="H1577">
        <v>0.25</v>
      </c>
      <c r="I1577">
        <f t="shared" si="24"/>
        <v>25</v>
      </c>
      <c r="J1577">
        <v>20</v>
      </c>
      <c r="K1577">
        <v>0</v>
      </c>
      <c r="M1577" t="s">
        <v>11112</v>
      </c>
      <c r="N1577" t="s">
        <v>11113</v>
      </c>
      <c r="O1577" t="s">
        <v>11114</v>
      </c>
      <c r="P1577" t="s">
        <v>181</v>
      </c>
      <c r="Q1577">
        <v>96753</v>
      </c>
      <c r="R1577" t="s">
        <v>107</v>
      </c>
      <c r="S1577" t="s">
        <v>11115</v>
      </c>
      <c r="T1577" t="s">
        <v>7311</v>
      </c>
      <c r="U1577" t="s">
        <v>7311</v>
      </c>
      <c r="V1577" t="s">
        <v>11116</v>
      </c>
      <c r="X1577" t="s">
        <v>1007</v>
      </c>
      <c r="Y1577" t="s">
        <v>184</v>
      </c>
      <c r="AB1577" t="s">
        <v>11117</v>
      </c>
      <c r="AC1577" t="s">
        <v>124</v>
      </c>
      <c r="AD1577" t="s">
        <v>11118</v>
      </c>
      <c r="AE1577">
        <v>100</v>
      </c>
      <c r="AH1577" t="s">
        <v>6533</v>
      </c>
      <c r="AI1577" t="s">
        <v>11119</v>
      </c>
      <c r="AJ1577" t="s">
        <v>11120</v>
      </c>
      <c r="AK1577" t="s">
        <v>11121</v>
      </c>
      <c r="AL1577" t="s">
        <v>11120</v>
      </c>
      <c r="AM1577" t="s">
        <v>11121</v>
      </c>
      <c r="AQ1577">
        <v>25</v>
      </c>
      <c r="AR1577" t="s">
        <v>11122</v>
      </c>
      <c r="AS1577">
        <v>1794000</v>
      </c>
      <c r="AT1577">
        <v>6</v>
      </c>
      <c r="AU1577" t="s">
        <v>7802</v>
      </c>
      <c r="AV1577" t="s">
        <v>11123</v>
      </c>
      <c r="AW1577">
        <v>538200</v>
      </c>
      <c r="AX1577" t="s">
        <v>11124</v>
      </c>
      <c r="AY1577" t="s">
        <v>11125</v>
      </c>
      <c r="AZ1577">
        <v>448500</v>
      </c>
      <c r="BC1577">
        <v>0</v>
      </c>
      <c r="BD1577" t="s">
        <v>11126</v>
      </c>
      <c r="BE1577" t="s">
        <v>11127</v>
      </c>
      <c r="BO1577">
        <v>0</v>
      </c>
      <c r="BP1577">
        <v>0</v>
      </c>
      <c r="BQ1577">
        <v>1</v>
      </c>
      <c r="BR1577">
        <v>1</v>
      </c>
      <c r="BS1577">
        <v>0</v>
      </c>
      <c r="BT1577">
        <v>1</v>
      </c>
      <c r="BU1577">
        <v>0</v>
      </c>
      <c r="BV1577">
        <v>1</v>
      </c>
      <c r="BW1577">
        <v>0</v>
      </c>
      <c r="BX1577">
        <v>0</v>
      </c>
      <c r="BY1577">
        <v>0</v>
      </c>
      <c r="BZ1577">
        <v>0</v>
      </c>
      <c r="CA1577">
        <v>0</v>
      </c>
      <c r="CB1577">
        <v>0</v>
      </c>
      <c r="CC1577">
        <v>0</v>
      </c>
      <c r="CD1577">
        <v>1</v>
      </c>
      <c r="CE1577">
        <v>0</v>
      </c>
      <c r="CF1577">
        <v>0</v>
      </c>
      <c r="CG1577">
        <v>0</v>
      </c>
      <c r="CH1577">
        <v>0</v>
      </c>
      <c r="CI1577">
        <v>0</v>
      </c>
      <c r="CJ1577">
        <v>0</v>
      </c>
      <c r="CK1577">
        <v>0</v>
      </c>
      <c r="CL1577">
        <v>0</v>
      </c>
      <c r="CM1577">
        <v>0</v>
      </c>
      <c r="CN1577">
        <v>0</v>
      </c>
      <c r="CO1577">
        <v>0</v>
      </c>
      <c r="CP1577">
        <v>0</v>
      </c>
      <c r="CQ1577">
        <v>0</v>
      </c>
    </row>
    <row r="1578" spans="1:95" hidden="1">
      <c r="A1578" t="s">
        <v>11128</v>
      </c>
      <c r="B1578" t="s">
        <v>999</v>
      </c>
      <c r="C1578" t="s">
        <v>1000</v>
      </c>
      <c r="D1578" t="s">
        <v>1000</v>
      </c>
      <c r="E1578" t="s">
        <v>146</v>
      </c>
      <c r="F1578" t="s">
        <v>11129</v>
      </c>
      <c r="G1578">
        <v>38</v>
      </c>
      <c r="H1578">
        <v>4.67</v>
      </c>
      <c r="I1578">
        <f t="shared" si="24"/>
        <v>177.46</v>
      </c>
      <c r="J1578">
        <v>40.1421639</v>
      </c>
      <c r="K1578">
        <v>-74.23</v>
      </c>
      <c r="M1578" t="s">
        <v>3865</v>
      </c>
      <c r="N1578" t="s">
        <v>11130</v>
      </c>
      <c r="O1578" t="s">
        <v>11131</v>
      </c>
      <c r="P1578" t="s">
        <v>373</v>
      </c>
      <c r="Q1578">
        <v>7731</v>
      </c>
      <c r="R1578" t="s">
        <v>107</v>
      </c>
      <c r="S1578" t="s">
        <v>11132</v>
      </c>
      <c r="T1578" t="s">
        <v>8157</v>
      </c>
      <c r="X1578" t="s">
        <v>376</v>
      </c>
      <c r="Y1578" t="s">
        <v>11133</v>
      </c>
      <c r="Z1578" t="s">
        <v>92</v>
      </c>
      <c r="AA1578" t="s">
        <v>164</v>
      </c>
      <c r="AC1578" t="s">
        <v>124</v>
      </c>
      <c r="AD1578" t="s">
        <v>11134</v>
      </c>
      <c r="AE1578">
        <v>0</v>
      </c>
      <c r="AH1578" t="s">
        <v>9842</v>
      </c>
      <c r="AJ1578" t="s">
        <v>9842</v>
      </c>
      <c r="AQ1578">
        <v>0</v>
      </c>
      <c r="AR1578" t="s">
        <v>11135</v>
      </c>
      <c r="AS1578">
        <v>0</v>
      </c>
      <c r="AT1578">
        <v>0</v>
      </c>
      <c r="AW1578">
        <v>0</v>
      </c>
      <c r="AZ1578">
        <v>0</v>
      </c>
      <c r="BC1578">
        <v>0</v>
      </c>
      <c r="BO1578">
        <v>0</v>
      </c>
      <c r="BP1578">
        <v>0</v>
      </c>
      <c r="BQ1578">
        <v>0</v>
      </c>
      <c r="BR1578">
        <v>0</v>
      </c>
      <c r="BS1578">
        <v>1</v>
      </c>
      <c r="BT1578">
        <v>0</v>
      </c>
      <c r="BU1578">
        <v>1</v>
      </c>
      <c r="BV1578">
        <v>0</v>
      </c>
      <c r="BW1578">
        <v>0</v>
      </c>
      <c r="BX1578">
        <v>0</v>
      </c>
      <c r="BY1578">
        <v>0</v>
      </c>
      <c r="BZ1578">
        <v>0</v>
      </c>
      <c r="CA1578">
        <v>0</v>
      </c>
      <c r="CB1578">
        <v>0</v>
      </c>
      <c r="CC1578">
        <v>0</v>
      </c>
      <c r="CD1578">
        <v>0</v>
      </c>
      <c r="CE1578">
        <v>0</v>
      </c>
      <c r="CF1578">
        <v>0</v>
      </c>
      <c r="CG1578">
        <v>0</v>
      </c>
      <c r="CH1578">
        <v>0</v>
      </c>
      <c r="CI1578">
        <v>0</v>
      </c>
      <c r="CJ1578">
        <v>0</v>
      </c>
      <c r="CK1578">
        <v>0</v>
      </c>
      <c r="CL1578">
        <v>0</v>
      </c>
      <c r="CM1578">
        <v>0</v>
      </c>
      <c r="CN1578">
        <v>0</v>
      </c>
      <c r="CO1578">
        <v>0</v>
      </c>
      <c r="CP1578">
        <v>0</v>
      </c>
      <c r="CQ1578">
        <v>0</v>
      </c>
    </row>
    <row r="1579" spans="1:95" hidden="1">
      <c r="A1579" t="s">
        <v>11136</v>
      </c>
      <c r="B1579" t="s">
        <v>999</v>
      </c>
      <c r="C1579" t="s">
        <v>1000</v>
      </c>
      <c r="D1579" t="s">
        <v>1000</v>
      </c>
      <c r="E1579" t="s">
        <v>146</v>
      </c>
      <c r="F1579" t="s">
        <v>11137</v>
      </c>
      <c r="G1579">
        <v>24</v>
      </c>
      <c r="H1579">
        <v>6</v>
      </c>
      <c r="I1579">
        <f t="shared" si="24"/>
        <v>144</v>
      </c>
      <c r="J1579">
        <v>40.578748500000003</v>
      </c>
      <c r="K1579">
        <v>-105</v>
      </c>
      <c r="M1579" t="s">
        <v>3865</v>
      </c>
      <c r="N1579" t="s">
        <v>11138</v>
      </c>
      <c r="O1579" t="s">
        <v>9837</v>
      </c>
      <c r="P1579" t="s">
        <v>4188</v>
      </c>
      <c r="Q1579">
        <v>80524</v>
      </c>
      <c r="R1579" t="s">
        <v>107</v>
      </c>
      <c r="S1579" t="s">
        <v>11132</v>
      </c>
      <c r="T1579" t="s">
        <v>8157</v>
      </c>
      <c r="X1579" t="s">
        <v>1007</v>
      </c>
      <c r="Y1579" t="s">
        <v>5132</v>
      </c>
      <c r="Z1579" t="s">
        <v>92</v>
      </c>
      <c r="AA1579" t="s">
        <v>164</v>
      </c>
      <c r="AC1579" t="s">
        <v>124</v>
      </c>
      <c r="AD1579" t="s">
        <v>11139</v>
      </c>
      <c r="AE1579">
        <v>0</v>
      </c>
      <c r="AH1579" t="s">
        <v>9842</v>
      </c>
      <c r="AJ1579" t="s">
        <v>9842</v>
      </c>
      <c r="AQ1579">
        <v>0</v>
      </c>
      <c r="AR1579" t="s">
        <v>11140</v>
      </c>
      <c r="AS1579">
        <v>0</v>
      </c>
      <c r="AT1579">
        <v>0</v>
      </c>
      <c r="AW1579">
        <v>0</v>
      </c>
      <c r="AZ1579">
        <v>0</v>
      </c>
      <c r="BC1579">
        <v>0</v>
      </c>
      <c r="BO1579">
        <v>0</v>
      </c>
      <c r="BP1579">
        <v>0</v>
      </c>
      <c r="BQ1579">
        <v>0</v>
      </c>
      <c r="BR1579">
        <v>0</v>
      </c>
      <c r="BS1579">
        <v>1</v>
      </c>
      <c r="BT1579">
        <v>0</v>
      </c>
      <c r="BU1579">
        <v>1</v>
      </c>
      <c r="BV1579">
        <v>0</v>
      </c>
      <c r="BW1579">
        <v>0</v>
      </c>
      <c r="BX1579">
        <v>0</v>
      </c>
      <c r="BY1579">
        <v>0</v>
      </c>
      <c r="BZ1579">
        <v>0</v>
      </c>
      <c r="CA1579">
        <v>0</v>
      </c>
      <c r="CB1579">
        <v>0</v>
      </c>
      <c r="CC1579">
        <v>0</v>
      </c>
      <c r="CD1579">
        <v>0</v>
      </c>
      <c r="CE1579">
        <v>0</v>
      </c>
      <c r="CF1579">
        <v>0</v>
      </c>
      <c r="CG1579">
        <v>0</v>
      </c>
      <c r="CH1579">
        <v>0</v>
      </c>
      <c r="CI1579">
        <v>0</v>
      </c>
      <c r="CJ1579">
        <v>0</v>
      </c>
      <c r="CK1579">
        <v>0</v>
      </c>
      <c r="CL1579">
        <v>0</v>
      </c>
      <c r="CM1579">
        <v>0</v>
      </c>
      <c r="CN1579">
        <v>0</v>
      </c>
      <c r="CO1579">
        <v>0</v>
      </c>
      <c r="CP1579">
        <v>0</v>
      </c>
      <c r="CQ1579">
        <v>0</v>
      </c>
    </row>
    <row r="1580" spans="1:95" hidden="1">
      <c r="A1580" t="s">
        <v>11141</v>
      </c>
      <c r="B1580" t="s">
        <v>999</v>
      </c>
      <c r="C1580" t="s">
        <v>1000</v>
      </c>
      <c r="D1580" t="s">
        <v>1000</v>
      </c>
      <c r="E1580" t="s">
        <v>146</v>
      </c>
      <c r="F1580" t="s">
        <v>11142</v>
      </c>
      <c r="G1580">
        <v>132</v>
      </c>
      <c r="H1580">
        <v>6</v>
      </c>
      <c r="I1580">
        <f t="shared" si="24"/>
        <v>792</v>
      </c>
      <c r="J1580">
        <v>41</v>
      </c>
      <c r="K1580">
        <v>0</v>
      </c>
      <c r="M1580" t="s">
        <v>3865</v>
      </c>
      <c r="N1580" t="s">
        <v>11143</v>
      </c>
      <c r="O1580" t="s">
        <v>8822</v>
      </c>
      <c r="P1580" t="s">
        <v>214</v>
      </c>
      <c r="Q1580">
        <v>96001</v>
      </c>
      <c r="R1580" t="s">
        <v>107</v>
      </c>
      <c r="S1580" t="s">
        <v>11132</v>
      </c>
      <c r="T1580" t="s">
        <v>8157</v>
      </c>
      <c r="X1580" t="s">
        <v>218</v>
      </c>
      <c r="Y1580" t="s">
        <v>8825</v>
      </c>
      <c r="AA1580" t="s">
        <v>164</v>
      </c>
      <c r="AC1580" t="s">
        <v>124</v>
      </c>
      <c r="AD1580" t="s">
        <v>11144</v>
      </c>
      <c r="AE1580">
        <v>0</v>
      </c>
      <c r="AH1580" t="s">
        <v>9842</v>
      </c>
      <c r="AL1580" t="s">
        <v>10088</v>
      </c>
      <c r="AM1580" t="s">
        <v>11145</v>
      </c>
      <c r="AN1580" t="s">
        <v>11146</v>
      </c>
      <c r="AO1580" t="s">
        <v>11147</v>
      </c>
      <c r="AQ1580">
        <v>0</v>
      </c>
      <c r="AR1580" t="s">
        <v>750</v>
      </c>
      <c r="AS1580">
        <v>0</v>
      </c>
      <c r="AT1580">
        <v>0</v>
      </c>
      <c r="AW1580">
        <v>0</v>
      </c>
      <c r="AZ1580">
        <v>0</v>
      </c>
      <c r="BC1580">
        <v>0</v>
      </c>
      <c r="BO1580">
        <v>0</v>
      </c>
      <c r="BP1580">
        <v>0</v>
      </c>
      <c r="BQ1580">
        <v>0</v>
      </c>
      <c r="BR1580">
        <v>0</v>
      </c>
      <c r="BS1580">
        <v>1</v>
      </c>
      <c r="BT1580">
        <v>0</v>
      </c>
      <c r="BU1580">
        <v>1</v>
      </c>
      <c r="BV1580">
        <v>0</v>
      </c>
      <c r="BW1580">
        <v>0</v>
      </c>
      <c r="BX1580">
        <v>0</v>
      </c>
      <c r="BY1580">
        <v>0</v>
      </c>
      <c r="BZ1580">
        <v>0</v>
      </c>
      <c r="CA1580">
        <v>0</v>
      </c>
      <c r="CB1580">
        <v>0</v>
      </c>
      <c r="CC1580">
        <v>0</v>
      </c>
      <c r="CD1580">
        <v>0</v>
      </c>
      <c r="CE1580">
        <v>0</v>
      </c>
      <c r="CF1580">
        <v>0</v>
      </c>
      <c r="CG1580">
        <v>0</v>
      </c>
      <c r="CH1580">
        <v>0</v>
      </c>
      <c r="CI1580">
        <v>0</v>
      </c>
      <c r="CJ1580">
        <v>0</v>
      </c>
      <c r="CK1580">
        <v>0</v>
      </c>
      <c r="CL1580">
        <v>0</v>
      </c>
      <c r="CM1580">
        <v>0</v>
      </c>
      <c r="CN1580">
        <v>0</v>
      </c>
      <c r="CO1580">
        <v>0</v>
      </c>
      <c r="CP1580">
        <v>0</v>
      </c>
      <c r="CQ1580">
        <v>0</v>
      </c>
    </row>
    <row r="1581" spans="1:95" hidden="1">
      <c r="A1581" t="s">
        <v>11148</v>
      </c>
      <c r="B1581" t="s">
        <v>999</v>
      </c>
      <c r="C1581" t="s">
        <v>1000</v>
      </c>
      <c r="D1581" t="s">
        <v>1000</v>
      </c>
      <c r="E1581" t="s">
        <v>146</v>
      </c>
      <c r="F1581" t="s">
        <v>11149</v>
      </c>
      <c r="G1581">
        <v>75</v>
      </c>
      <c r="H1581">
        <v>6</v>
      </c>
      <c r="I1581">
        <f t="shared" si="24"/>
        <v>450</v>
      </c>
      <c r="J1581">
        <v>33.044753</v>
      </c>
      <c r="K1581">
        <v>-117.27</v>
      </c>
      <c r="M1581" t="s">
        <v>3865</v>
      </c>
      <c r="N1581" t="s">
        <v>11150</v>
      </c>
      <c r="O1581" t="s">
        <v>11151</v>
      </c>
      <c r="P1581" t="s">
        <v>214</v>
      </c>
      <c r="Q1581">
        <v>92024</v>
      </c>
      <c r="R1581" t="s">
        <v>107</v>
      </c>
      <c r="S1581" t="s">
        <v>11152</v>
      </c>
      <c r="T1581" t="s">
        <v>8157</v>
      </c>
      <c r="X1581" t="s">
        <v>218</v>
      </c>
      <c r="Y1581" t="s">
        <v>1881</v>
      </c>
      <c r="Z1581" t="s">
        <v>92</v>
      </c>
      <c r="AA1581" t="s">
        <v>164</v>
      </c>
      <c r="AC1581" t="s">
        <v>124</v>
      </c>
      <c r="AD1581" t="s">
        <v>11153</v>
      </c>
      <c r="AE1581">
        <v>0</v>
      </c>
      <c r="AH1581" t="s">
        <v>5450</v>
      </c>
      <c r="AM1581" t="s">
        <v>11154</v>
      </c>
      <c r="AQ1581">
        <v>0</v>
      </c>
      <c r="AR1581" t="s">
        <v>11155</v>
      </c>
      <c r="AS1581">
        <v>0</v>
      </c>
      <c r="AT1581">
        <v>0</v>
      </c>
      <c r="AW1581">
        <v>0</v>
      </c>
      <c r="AZ1581">
        <v>0</v>
      </c>
      <c r="BC1581">
        <v>0</v>
      </c>
      <c r="BO1581">
        <v>0</v>
      </c>
      <c r="BP1581">
        <v>0</v>
      </c>
      <c r="BQ1581">
        <v>0</v>
      </c>
      <c r="BR1581">
        <v>0</v>
      </c>
      <c r="BS1581">
        <v>1</v>
      </c>
      <c r="BT1581">
        <v>0</v>
      </c>
      <c r="BU1581">
        <v>1</v>
      </c>
      <c r="BV1581">
        <v>0</v>
      </c>
      <c r="BW1581">
        <v>0</v>
      </c>
      <c r="BX1581">
        <v>0</v>
      </c>
      <c r="BY1581">
        <v>0</v>
      </c>
      <c r="BZ1581">
        <v>0</v>
      </c>
      <c r="CA1581">
        <v>0</v>
      </c>
      <c r="CB1581">
        <v>0</v>
      </c>
      <c r="CC1581">
        <v>0</v>
      </c>
      <c r="CD1581">
        <v>0</v>
      </c>
      <c r="CE1581">
        <v>0</v>
      </c>
      <c r="CF1581">
        <v>0</v>
      </c>
      <c r="CG1581">
        <v>0</v>
      </c>
      <c r="CH1581">
        <v>0</v>
      </c>
      <c r="CI1581">
        <v>0</v>
      </c>
      <c r="CJ1581">
        <v>0</v>
      </c>
      <c r="CK1581">
        <v>0</v>
      </c>
      <c r="CL1581">
        <v>0</v>
      </c>
      <c r="CM1581">
        <v>0</v>
      </c>
      <c r="CN1581">
        <v>0</v>
      </c>
      <c r="CO1581">
        <v>0</v>
      </c>
      <c r="CP1581">
        <v>0</v>
      </c>
      <c r="CQ1581">
        <v>0</v>
      </c>
    </row>
    <row r="1582" spans="1:95" hidden="1">
      <c r="A1582" t="s">
        <v>11156</v>
      </c>
      <c r="B1582" t="s">
        <v>999</v>
      </c>
      <c r="C1582" t="s">
        <v>1000</v>
      </c>
      <c r="D1582" t="s">
        <v>1000</v>
      </c>
      <c r="E1582" t="s">
        <v>3161</v>
      </c>
      <c r="F1582" t="s">
        <v>11157</v>
      </c>
      <c r="G1582">
        <v>205</v>
      </c>
      <c r="H1582">
        <v>6</v>
      </c>
      <c r="I1582">
        <f t="shared" si="24"/>
        <v>1230</v>
      </c>
      <c r="J1582">
        <v>33</v>
      </c>
      <c r="K1582">
        <v>0</v>
      </c>
      <c r="M1582" t="s">
        <v>3865</v>
      </c>
      <c r="O1582" t="s">
        <v>448</v>
      </c>
      <c r="P1582" t="s">
        <v>416</v>
      </c>
      <c r="R1582" t="s">
        <v>107</v>
      </c>
      <c r="S1582" t="s">
        <v>11158</v>
      </c>
      <c r="T1582" t="s">
        <v>8157</v>
      </c>
      <c r="X1582" t="s">
        <v>419</v>
      </c>
      <c r="AA1582" t="s">
        <v>164</v>
      </c>
      <c r="AC1582" t="s">
        <v>124</v>
      </c>
      <c r="AD1582" t="s">
        <v>11159</v>
      </c>
      <c r="AE1582">
        <v>0</v>
      </c>
      <c r="AH1582" t="s">
        <v>5450</v>
      </c>
      <c r="AQ1582">
        <v>0</v>
      </c>
      <c r="AR1582" t="s">
        <v>11160</v>
      </c>
      <c r="AS1582">
        <v>0</v>
      </c>
      <c r="AT1582">
        <v>0</v>
      </c>
      <c r="AW1582">
        <v>0</v>
      </c>
      <c r="AZ1582">
        <v>0</v>
      </c>
      <c r="BC1582">
        <v>0</v>
      </c>
      <c r="BO1582">
        <v>0</v>
      </c>
      <c r="BP1582">
        <v>0</v>
      </c>
      <c r="BQ1582">
        <v>0</v>
      </c>
      <c r="BR1582">
        <v>0</v>
      </c>
      <c r="BS1582">
        <v>1</v>
      </c>
      <c r="BT1582">
        <v>0</v>
      </c>
      <c r="BU1582">
        <v>1</v>
      </c>
      <c r="BV1582">
        <v>0</v>
      </c>
      <c r="BW1582">
        <v>0</v>
      </c>
      <c r="BX1582">
        <v>0</v>
      </c>
      <c r="BY1582">
        <v>0</v>
      </c>
      <c r="BZ1582">
        <v>0</v>
      </c>
      <c r="CA1582">
        <v>0</v>
      </c>
      <c r="CB1582">
        <v>0</v>
      </c>
      <c r="CC1582">
        <v>0</v>
      </c>
      <c r="CD1582">
        <v>0</v>
      </c>
      <c r="CE1582">
        <v>0</v>
      </c>
      <c r="CF1582">
        <v>0</v>
      </c>
      <c r="CG1582">
        <v>0</v>
      </c>
      <c r="CH1582">
        <v>0</v>
      </c>
      <c r="CI1582">
        <v>0</v>
      </c>
      <c r="CJ1582">
        <v>0</v>
      </c>
      <c r="CK1582">
        <v>0</v>
      </c>
      <c r="CL1582">
        <v>0</v>
      </c>
      <c r="CM1582">
        <v>0</v>
      </c>
      <c r="CN1582">
        <v>0</v>
      </c>
      <c r="CO1582">
        <v>0</v>
      </c>
      <c r="CP1582">
        <v>0</v>
      </c>
      <c r="CQ1582">
        <v>0</v>
      </c>
    </row>
    <row r="1583" spans="1:95" hidden="1">
      <c r="A1583" t="s">
        <v>11161</v>
      </c>
      <c r="B1583" t="s">
        <v>904</v>
      </c>
      <c r="C1583" t="s">
        <v>826</v>
      </c>
      <c r="D1583" t="s">
        <v>851</v>
      </c>
      <c r="E1583" t="s">
        <v>146</v>
      </c>
      <c r="F1583" t="s">
        <v>11162</v>
      </c>
      <c r="G1583">
        <v>25</v>
      </c>
      <c r="H1583">
        <v>2</v>
      </c>
      <c r="I1583">
        <f t="shared" si="24"/>
        <v>50</v>
      </c>
      <c r="J1583">
        <v>33.6387024</v>
      </c>
      <c r="K1583">
        <v>-117.84</v>
      </c>
      <c r="M1583" t="s">
        <v>11163</v>
      </c>
      <c r="O1583" t="s">
        <v>1225</v>
      </c>
      <c r="P1583" t="s">
        <v>214</v>
      </c>
      <c r="Q1583">
        <v>92617</v>
      </c>
      <c r="R1583" t="s">
        <v>107</v>
      </c>
      <c r="S1583" t="s">
        <v>8238</v>
      </c>
      <c r="U1583" t="s">
        <v>11164</v>
      </c>
      <c r="X1583" t="s">
        <v>218</v>
      </c>
      <c r="Y1583" t="s">
        <v>322</v>
      </c>
      <c r="Z1583" t="s">
        <v>92</v>
      </c>
      <c r="AC1583" t="s">
        <v>112</v>
      </c>
      <c r="AD1583" t="s">
        <v>322</v>
      </c>
      <c r="AE1583">
        <v>0</v>
      </c>
      <c r="AH1583" t="s">
        <v>1977</v>
      </c>
      <c r="AJ1583" t="s">
        <v>5389</v>
      </c>
      <c r="AL1583" t="s">
        <v>5389</v>
      </c>
      <c r="AM1583" t="s">
        <v>5389</v>
      </c>
      <c r="AQ1583">
        <v>2</v>
      </c>
      <c r="AR1583" t="s">
        <v>750</v>
      </c>
      <c r="AS1583">
        <v>0</v>
      </c>
      <c r="AT1583">
        <v>0</v>
      </c>
      <c r="AU1583" t="s">
        <v>770</v>
      </c>
      <c r="AV1583" t="s">
        <v>771</v>
      </c>
      <c r="AW1583">
        <v>0</v>
      </c>
      <c r="AZ1583">
        <v>0</v>
      </c>
      <c r="BC1583">
        <v>0</v>
      </c>
      <c r="BD1583" t="s">
        <v>8239</v>
      </c>
      <c r="BF1583" t="s">
        <v>8240</v>
      </c>
      <c r="BO1583">
        <v>0</v>
      </c>
      <c r="BP1583">
        <v>0</v>
      </c>
      <c r="BQ1583">
        <v>0</v>
      </c>
      <c r="BR1583">
        <v>0</v>
      </c>
      <c r="BS1583">
        <v>0</v>
      </c>
      <c r="BT1583">
        <v>0</v>
      </c>
      <c r="BU1583">
        <v>1</v>
      </c>
      <c r="BV1583">
        <v>0</v>
      </c>
      <c r="BW1583">
        <v>0</v>
      </c>
      <c r="BX1583">
        <v>0</v>
      </c>
      <c r="BY1583">
        <v>0</v>
      </c>
      <c r="BZ1583">
        <v>0</v>
      </c>
      <c r="CA1583">
        <v>1</v>
      </c>
      <c r="CB1583">
        <v>1</v>
      </c>
      <c r="CC1583">
        <v>0</v>
      </c>
      <c r="CD1583">
        <v>0</v>
      </c>
      <c r="CE1583">
        <v>0</v>
      </c>
      <c r="CF1583">
        <v>0</v>
      </c>
      <c r="CG1583">
        <v>0</v>
      </c>
      <c r="CH1583">
        <v>0</v>
      </c>
      <c r="CI1583">
        <v>0</v>
      </c>
      <c r="CJ1583">
        <v>0</v>
      </c>
      <c r="CK1583">
        <v>0</v>
      </c>
      <c r="CL1583">
        <v>0</v>
      </c>
      <c r="CM1583">
        <v>0</v>
      </c>
      <c r="CN1583">
        <v>0</v>
      </c>
      <c r="CO1583">
        <v>0</v>
      </c>
      <c r="CP1583">
        <v>0</v>
      </c>
      <c r="CQ1583">
        <v>1</v>
      </c>
    </row>
    <row r="1584" spans="1:95" hidden="1">
      <c r="A1584" t="s">
        <v>11165</v>
      </c>
      <c r="B1584" t="s">
        <v>904</v>
      </c>
      <c r="C1584" t="s">
        <v>826</v>
      </c>
      <c r="D1584" t="s">
        <v>826</v>
      </c>
      <c r="E1584" t="s">
        <v>146</v>
      </c>
      <c r="F1584" t="s">
        <v>11166</v>
      </c>
      <c r="G1584">
        <v>100</v>
      </c>
      <c r="H1584">
        <v>1</v>
      </c>
      <c r="I1584">
        <f t="shared" si="24"/>
        <v>100</v>
      </c>
      <c r="J1584">
        <v>33.6839473</v>
      </c>
      <c r="K1584">
        <v>-117.79</v>
      </c>
      <c r="M1584" t="s">
        <v>11167</v>
      </c>
      <c r="O1584" t="s">
        <v>1225</v>
      </c>
      <c r="P1584" t="s">
        <v>214</v>
      </c>
      <c r="R1584" t="s">
        <v>107</v>
      </c>
      <c r="S1584" t="s">
        <v>8238</v>
      </c>
      <c r="T1584" t="s">
        <v>11168</v>
      </c>
      <c r="X1584" t="s">
        <v>218</v>
      </c>
      <c r="Y1584" t="s">
        <v>322</v>
      </c>
      <c r="Z1584" t="s">
        <v>92</v>
      </c>
      <c r="AB1584" t="s">
        <v>11169</v>
      </c>
      <c r="AC1584" t="s">
        <v>112</v>
      </c>
      <c r="AD1584" t="s">
        <v>322</v>
      </c>
      <c r="AE1584">
        <v>0</v>
      </c>
      <c r="AH1584" t="s">
        <v>1480</v>
      </c>
      <c r="AI1584" t="s">
        <v>2042</v>
      </c>
      <c r="AJ1584" t="s">
        <v>2042</v>
      </c>
      <c r="AQ1584">
        <v>0</v>
      </c>
      <c r="AR1584" t="s">
        <v>750</v>
      </c>
      <c r="AS1584">
        <v>0</v>
      </c>
      <c r="AT1584">
        <v>0</v>
      </c>
      <c r="AU1584" t="s">
        <v>770</v>
      </c>
      <c r="AV1584" t="s">
        <v>771</v>
      </c>
      <c r="AW1584">
        <v>0</v>
      </c>
      <c r="AZ1584">
        <v>0</v>
      </c>
      <c r="BC1584">
        <v>0</v>
      </c>
      <c r="BD1584" t="s">
        <v>8239</v>
      </c>
      <c r="BF1584" t="s">
        <v>8240</v>
      </c>
      <c r="BO1584">
        <v>0</v>
      </c>
      <c r="BP1584">
        <v>0</v>
      </c>
      <c r="BQ1584">
        <v>0</v>
      </c>
      <c r="BR1584">
        <v>0</v>
      </c>
      <c r="BS1584">
        <v>0</v>
      </c>
      <c r="BT1584">
        <v>1</v>
      </c>
      <c r="BU1584">
        <v>1</v>
      </c>
      <c r="BV1584">
        <v>0</v>
      </c>
      <c r="BW1584">
        <v>0</v>
      </c>
      <c r="BX1584">
        <v>0</v>
      </c>
      <c r="BY1584">
        <v>0</v>
      </c>
      <c r="BZ1584">
        <v>0</v>
      </c>
      <c r="CA1584">
        <v>0</v>
      </c>
      <c r="CB1584">
        <v>0</v>
      </c>
      <c r="CC1584">
        <v>0</v>
      </c>
      <c r="CD1584">
        <v>0</v>
      </c>
      <c r="CE1584">
        <v>0</v>
      </c>
      <c r="CF1584">
        <v>0</v>
      </c>
      <c r="CG1584">
        <v>0</v>
      </c>
      <c r="CH1584">
        <v>0</v>
      </c>
      <c r="CI1584">
        <v>0</v>
      </c>
      <c r="CJ1584">
        <v>0</v>
      </c>
      <c r="CK1584">
        <v>0</v>
      </c>
      <c r="CL1584">
        <v>0</v>
      </c>
      <c r="CM1584">
        <v>0</v>
      </c>
      <c r="CN1584">
        <v>0</v>
      </c>
      <c r="CO1584">
        <v>0</v>
      </c>
      <c r="CP1584">
        <v>0</v>
      </c>
      <c r="CQ1584">
        <v>0</v>
      </c>
    </row>
    <row r="1585" spans="1:95" hidden="1">
      <c r="A1585" t="s">
        <v>11170</v>
      </c>
      <c r="B1585" t="s">
        <v>904</v>
      </c>
      <c r="C1585" t="s">
        <v>826</v>
      </c>
      <c r="D1585" t="s">
        <v>1538</v>
      </c>
      <c r="E1585" t="s">
        <v>146</v>
      </c>
      <c r="F1585" t="s">
        <v>11171</v>
      </c>
      <c r="G1585">
        <v>200</v>
      </c>
      <c r="H1585">
        <v>2.5</v>
      </c>
      <c r="I1585">
        <f t="shared" si="24"/>
        <v>500</v>
      </c>
      <c r="J1585">
        <v>35</v>
      </c>
      <c r="K1585">
        <v>0</v>
      </c>
      <c r="M1585" t="s">
        <v>260</v>
      </c>
      <c r="O1585" t="s">
        <v>2487</v>
      </c>
      <c r="P1585" t="s">
        <v>2340</v>
      </c>
      <c r="Q1585">
        <v>28277</v>
      </c>
      <c r="R1585" t="s">
        <v>107</v>
      </c>
      <c r="S1585" t="s">
        <v>11172</v>
      </c>
      <c r="U1585" t="s">
        <v>11173</v>
      </c>
      <c r="X1585" t="s">
        <v>1007</v>
      </c>
      <c r="Y1585" t="s">
        <v>2489</v>
      </c>
      <c r="Z1585" t="s">
        <v>92</v>
      </c>
      <c r="AA1585" t="s">
        <v>518</v>
      </c>
      <c r="AB1585" t="s">
        <v>11174</v>
      </c>
      <c r="AC1585" t="s">
        <v>112</v>
      </c>
      <c r="AD1585" t="s">
        <v>2489</v>
      </c>
      <c r="AE1585">
        <v>100</v>
      </c>
      <c r="AH1585" t="s">
        <v>1545</v>
      </c>
      <c r="AL1585" t="s">
        <v>11175</v>
      </c>
      <c r="AQ1585">
        <v>25</v>
      </c>
      <c r="AS1585">
        <v>0</v>
      </c>
      <c r="AT1585">
        <v>0</v>
      </c>
      <c r="AW1585">
        <v>0</v>
      </c>
      <c r="AZ1585">
        <v>0</v>
      </c>
      <c r="BC1585">
        <v>0</v>
      </c>
      <c r="BO1585">
        <v>0</v>
      </c>
      <c r="BP1585">
        <v>0</v>
      </c>
      <c r="BQ1585">
        <v>0</v>
      </c>
      <c r="BR1585">
        <v>0</v>
      </c>
      <c r="BS1585">
        <v>0</v>
      </c>
      <c r="BT1585">
        <v>0</v>
      </c>
      <c r="BU1585">
        <v>1</v>
      </c>
      <c r="BV1585">
        <v>0</v>
      </c>
      <c r="BW1585">
        <v>0</v>
      </c>
      <c r="BX1585">
        <v>0</v>
      </c>
      <c r="BY1585">
        <v>0</v>
      </c>
      <c r="BZ1585">
        <v>0</v>
      </c>
      <c r="CA1585">
        <v>0</v>
      </c>
      <c r="CB1585">
        <v>0</v>
      </c>
      <c r="CC1585">
        <v>0</v>
      </c>
      <c r="CD1585">
        <v>0</v>
      </c>
      <c r="CE1585">
        <v>0</v>
      </c>
      <c r="CF1585">
        <v>0</v>
      </c>
      <c r="CG1585">
        <v>1</v>
      </c>
      <c r="CH1585">
        <v>1</v>
      </c>
      <c r="CI1585">
        <v>0</v>
      </c>
      <c r="CJ1585">
        <v>0</v>
      </c>
      <c r="CK1585">
        <v>0</v>
      </c>
      <c r="CL1585">
        <v>0</v>
      </c>
      <c r="CM1585">
        <v>0</v>
      </c>
      <c r="CN1585">
        <v>0</v>
      </c>
      <c r="CO1585">
        <v>0</v>
      </c>
      <c r="CP1585">
        <v>0</v>
      </c>
      <c r="CQ1585">
        <v>0</v>
      </c>
    </row>
    <row r="1586" spans="1:95" hidden="1">
      <c r="A1586" t="s">
        <v>11176</v>
      </c>
      <c r="B1586" t="s">
        <v>904</v>
      </c>
      <c r="C1586" t="s">
        <v>826</v>
      </c>
      <c r="D1586" t="s">
        <v>1897</v>
      </c>
      <c r="E1586" t="s">
        <v>146</v>
      </c>
      <c r="F1586" t="s">
        <v>11177</v>
      </c>
      <c r="G1586">
        <v>75</v>
      </c>
      <c r="H1586">
        <v>0.67</v>
      </c>
      <c r="I1586">
        <f t="shared" si="24"/>
        <v>50.25</v>
      </c>
      <c r="J1586">
        <v>39.978371000000003</v>
      </c>
      <c r="K1586">
        <v>-86.12</v>
      </c>
      <c r="M1586" t="s">
        <v>1970</v>
      </c>
      <c r="O1586" t="s">
        <v>11178</v>
      </c>
      <c r="P1586" t="s">
        <v>5838</v>
      </c>
      <c r="R1586" t="s">
        <v>107</v>
      </c>
      <c r="S1586" t="s">
        <v>11179</v>
      </c>
      <c r="U1586" t="s">
        <v>11180</v>
      </c>
      <c r="X1586" t="s">
        <v>403</v>
      </c>
      <c r="Y1586" t="s">
        <v>2489</v>
      </c>
      <c r="Z1586" t="s">
        <v>92</v>
      </c>
      <c r="AB1586" t="s">
        <v>11181</v>
      </c>
      <c r="AC1586" t="s">
        <v>112</v>
      </c>
      <c r="AD1586" t="s">
        <v>2489</v>
      </c>
      <c r="AE1586">
        <v>0</v>
      </c>
      <c r="AQ1586">
        <v>0</v>
      </c>
      <c r="AS1586">
        <v>0</v>
      </c>
      <c r="AT1586">
        <v>0</v>
      </c>
      <c r="AW1586">
        <v>0</v>
      </c>
      <c r="AZ1586">
        <v>0</v>
      </c>
      <c r="BC1586">
        <v>0</v>
      </c>
      <c r="BO1586">
        <v>0</v>
      </c>
      <c r="BP1586">
        <v>0</v>
      </c>
      <c r="BQ1586">
        <v>0</v>
      </c>
      <c r="BR1586">
        <v>0</v>
      </c>
      <c r="BS1586">
        <v>0</v>
      </c>
      <c r="BT1586">
        <v>1</v>
      </c>
      <c r="BU1586">
        <v>0</v>
      </c>
      <c r="BV1586">
        <v>0</v>
      </c>
      <c r="BW1586">
        <v>0</v>
      </c>
      <c r="BX1586">
        <v>0</v>
      </c>
      <c r="BY1586">
        <v>0</v>
      </c>
      <c r="BZ1586">
        <v>0</v>
      </c>
      <c r="CA1586">
        <v>0</v>
      </c>
      <c r="CB1586">
        <v>0</v>
      </c>
      <c r="CC1586">
        <v>0</v>
      </c>
      <c r="CD1586">
        <v>0</v>
      </c>
      <c r="CE1586">
        <v>1</v>
      </c>
      <c r="CF1586">
        <v>0</v>
      </c>
      <c r="CG1586">
        <v>1</v>
      </c>
      <c r="CH1586">
        <v>0</v>
      </c>
      <c r="CI1586">
        <v>0</v>
      </c>
      <c r="CJ1586">
        <v>0</v>
      </c>
      <c r="CK1586">
        <v>0</v>
      </c>
      <c r="CL1586">
        <v>0</v>
      </c>
      <c r="CM1586">
        <v>0</v>
      </c>
      <c r="CN1586">
        <v>0</v>
      </c>
      <c r="CO1586">
        <v>0</v>
      </c>
      <c r="CP1586">
        <v>0</v>
      </c>
      <c r="CQ1586">
        <v>0</v>
      </c>
    </row>
    <row r="1587" spans="1:95" hidden="1">
      <c r="A1587" t="s">
        <v>11182</v>
      </c>
      <c r="B1587" t="s">
        <v>904</v>
      </c>
      <c r="C1587" t="s">
        <v>905</v>
      </c>
      <c r="D1587" t="s">
        <v>2356</v>
      </c>
      <c r="E1587" t="s">
        <v>3161</v>
      </c>
      <c r="F1587" t="s">
        <v>11183</v>
      </c>
      <c r="G1587">
        <v>10</v>
      </c>
      <c r="H1587">
        <v>4</v>
      </c>
      <c r="I1587">
        <f t="shared" si="24"/>
        <v>40</v>
      </c>
      <c r="J1587">
        <v>46</v>
      </c>
      <c r="K1587">
        <v>0</v>
      </c>
      <c r="M1587" t="s">
        <v>260</v>
      </c>
      <c r="O1587" t="s">
        <v>11184</v>
      </c>
      <c r="P1587" t="s">
        <v>1932</v>
      </c>
      <c r="Q1587">
        <v>99337</v>
      </c>
      <c r="R1587" t="s">
        <v>107</v>
      </c>
      <c r="S1587" t="s">
        <v>11185</v>
      </c>
      <c r="T1587" t="s">
        <v>11186</v>
      </c>
      <c r="W1587" t="s">
        <v>2068</v>
      </c>
      <c r="X1587" t="s">
        <v>1007</v>
      </c>
      <c r="Y1587" t="s">
        <v>11187</v>
      </c>
      <c r="Z1587" t="s">
        <v>599</v>
      </c>
      <c r="AA1587" t="s">
        <v>164</v>
      </c>
      <c r="AB1587" t="s">
        <v>11188</v>
      </c>
      <c r="AC1587" t="s">
        <v>112</v>
      </c>
      <c r="AD1587" t="s">
        <v>11187</v>
      </c>
      <c r="AE1587">
        <v>50</v>
      </c>
      <c r="AF1587" t="s">
        <v>8544</v>
      </c>
      <c r="AG1587">
        <v>50</v>
      </c>
      <c r="AH1587" t="s">
        <v>11189</v>
      </c>
      <c r="AJ1587" t="s">
        <v>11190</v>
      </c>
      <c r="AL1587" t="s">
        <v>11191</v>
      </c>
      <c r="AQ1587">
        <v>0</v>
      </c>
      <c r="AS1587">
        <v>0</v>
      </c>
      <c r="AT1587">
        <v>0</v>
      </c>
      <c r="AW1587">
        <v>0</v>
      </c>
      <c r="AZ1587">
        <v>0</v>
      </c>
      <c r="BC1587">
        <v>0</v>
      </c>
      <c r="BD1587" t="s">
        <v>11191</v>
      </c>
      <c r="BE1587" t="s">
        <v>11192</v>
      </c>
      <c r="BF1587" t="s">
        <v>11193</v>
      </c>
      <c r="BO1587">
        <v>0</v>
      </c>
      <c r="BP1587">
        <v>0</v>
      </c>
      <c r="BQ1587">
        <v>0</v>
      </c>
      <c r="BR1587">
        <v>0</v>
      </c>
      <c r="BS1587">
        <v>0</v>
      </c>
      <c r="BT1587">
        <v>0</v>
      </c>
      <c r="BU1587">
        <v>1</v>
      </c>
      <c r="BV1587">
        <v>0</v>
      </c>
      <c r="BW1587">
        <v>0</v>
      </c>
      <c r="BX1587">
        <v>0</v>
      </c>
      <c r="BY1587">
        <v>0</v>
      </c>
      <c r="BZ1587">
        <v>0</v>
      </c>
      <c r="CA1587">
        <v>0</v>
      </c>
      <c r="CB1587">
        <v>0</v>
      </c>
      <c r="CC1587">
        <v>0</v>
      </c>
      <c r="CD1587">
        <v>0</v>
      </c>
      <c r="CE1587">
        <v>0</v>
      </c>
      <c r="CF1587">
        <v>0</v>
      </c>
      <c r="CG1587">
        <v>1</v>
      </c>
      <c r="CH1587">
        <v>1</v>
      </c>
      <c r="CI1587">
        <v>0</v>
      </c>
      <c r="CJ1587">
        <v>0</v>
      </c>
      <c r="CK1587">
        <v>0</v>
      </c>
      <c r="CL1587">
        <v>0</v>
      </c>
      <c r="CM1587">
        <v>0</v>
      </c>
      <c r="CN1587">
        <v>0</v>
      </c>
      <c r="CO1587">
        <v>0</v>
      </c>
      <c r="CP1587">
        <v>0</v>
      </c>
      <c r="CQ1587">
        <v>0</v>
      </c>
    </row>
    <row r="1588" spans="1:95" hidden="1">
      <c r="A1588" t="s">
        <v>11194</v>
      </c>
      <c r="B1588" t="s">
        <v>904</v>
      </c>
      <c r="C1588" t="s">
        <v>826</v>
      </c>
      <c r="D1588" t="s">
        <v>851</v>
      </c>
      <c r="E1588" t="s">
        <v>146</v>
      </c>
      <c r="F1588" t="s">
        <v>11195</v>
      </c>
      <c r="G1588">
        <v>153</v>
      </c>
      <c r="H1588">
        <v>2.58</v>
      </c>
      <c r="I1588">
        <f t="shared" si="24"/>
        <v>394.74</v>
      </c>
      <c r="J1588">
        <v>39</v>
      </c>
      <c r="K1588">
        <v>0</v>
      </c>
      <c r="M1588" t="s">
        <v>11196</v>
      </c>
      <c r="N1588" t="s">
        <v>11197</v>
      </c>
      <c r="O1588" t="s">
        <v>10213</v>
      </c>
      <c r="P1588" t="s">
        <v>214</v>
      </c>
      <c r="Q1588">
        <v>95816</v>
      </c>
      <c r="R1588" t="s">
        <v>107</v>
      </c>
      <c r="S1588" t="s">
        <v>11198</v>
      </c>
      <c r="U1588" t="s">
        <v>7577</v>
      </c>
      <c r="X1588" t="s">
        <v>6707</v>
      </c>
      <c r="Y1588" t="s">
        <v>6708</v>
      </c>
      <c r="Z1588" t="s">
        <v>599</v>
      </c>
      <c r="AA1588" t="s">
        <v>164</v>
      </c>
      <c r="AB1588" t="s">
        <v>11199</v>
      </c>
      <c r="AC1588" t="s">
        <v>112</v>
      </c>
      <c r="AD1588" t="s">
        <v>6708</v>
      </c>
      <c r="AE1588">
        <v>0</v>
      </c>
      <c r="AH1588" t="s">
        <v>8312</v>
      </c>
      <c r="AI1588" t="s">
        <v>8312</v>
      </c>
      <c r="AJ1588" t="s">
        <v>8312</v>
      </c>
      <c r="AL1588" t="s">
        <v>11200</v>
      </c>
      <c r="AM1588" t="s">
        <v>6708</v>
      </c>
      <c r="AQ1588">
        <v>0</v>
      </c>
      <c r="AR1588" t="s">
        <v>11201</v>
      </c>
      <c r="AS1588">
        <v>0</v>
      </c>
      <c r="AT1588">
        <v>0</v>
      </c>
      <c r="AU1588" t="s">
        <v>4809</v>
      </c>
      <c r="AV1588" t="s">
        <v>11202</v>
      </c>
      <c r="AW1588">
        <v>0</v>
      </c>
      <c r="AX1588" t="s">
        <v>770</v>
      </c>
      <c r="AY1588" t="s">
        <v>771</v>
      </c>
      <c r="AZ1588">
        <v>0</v>
      </c>
      <c r="BC1588">
        <v>0</v>
      </c>
      <c r="BO1588">
        <v>0</v>
      </c>
      <c r="BP1588">
        <v>0</v>
      </c>
      <c r="BQ1588">
        <v>0</v>
      </c>
      <c r="BR1588">
        <v>0</v>
      </c>
      <c r="BS1588">
        <v>0</v>
      </c>
      <c r="BT1588">
        <v>1</v>
      </c>
      <c r="BU1588">
        <v>0</v>
      </c>
      <c r="BV1588">
        <v>1</v>
      </c>
      <c r="BW1588">
        <v>0</v>
      </c>
      <c r="BX1588">
        <v>0</v>
      </c>
      <c r="BY1588">
        <v>0</v>
      </c>
      <c r="BZ1588">
        <v>0</v>
      </c>
      <c r="CA1588">
        <v>1</v>
      </c>
      <c r="CB1588">
        <v>0</v>
      </c>
      <c r="CC1588">
        <v>0</v>
      </c>
      <c r="CD1588">
        <v>0</v>
      </c>
      <c r="CE1588">
        <v>1</v>
      </c>
      <c r="CF1588">
        <v>0</v>
      </c>
      <c r="CG1588">
        <v>1</v>
      </c>
      <c r="CH1588">
        <v>0</v>
      </c>
      <c r="CI1588">
        <v>0</v>
      </c>
      <c r="CJ1588">
        <v>0</v>
      </c>
      <c r="CK1588">
        <v>0</v>
      </c>
      <c r="CL1588">
        <v>0</v>
      </c>
      <c r="CM1588">
        <v>0</v>
      </c>
      <c r="CN1588">
        <v>0</v>
      </c>
      <c r="CO1588">
        <v>0</v>
      </c>
      <c r="CP1588">
        <v>0</v>
      </c>
      <c r="CQ1588">
        <v>0</v>
      </c>
    </row>
    <row r="1589" spans="1:95" hidden="1">
      <c r="A1589" t="s">
        <v>11203</v>
      </c>
      <c r="B1589" t="s">
        <v>985</v>
      </c>
      <c r="C1589" t="s">
        <v>2176</v>
      </c>
      <c r="D1589" t="s">
        <v>2176</v>
      </c>
      <c r="E1589" t="s">
        <v>146</v>
      </c>
      <c r="F1589" t="s">
        <v>11204</v>
      </c>
      <c r="G1589">
        <v>1000000</v>
      </c>
      <c r="H1589">
        <v>10</v>
      </c>
      <c r="I1589">
        <f t="shared" si="24"/>
        <v>10000000</v>
      </c>
      <c r="J1589">
        <v>-28.530553900000001</v>
      </c>
      <c r="K1589">
        <v>30.9</v>
      </c>
      <c r="M1589" t="s">
        <v>11205</v>
      </c>
      <c r="N1589" t="s">
        <v>11206</v>
      </c>
      <c r="O1589" t="s">
        <v>11207</v>
      </c>
      <c r="P1589" t="s">
        <v>11208</v>
      </c>
      <c r="R1589" t="s">
        <v>1343</v>
      </c>
      <c r="S1589" t="s">
        <v>11209</v>
      </c>
      <c r="U1589" t="s">
        <v>2743</v>
      </c>
      <c r="V1589" t="s">
        <v>11210</v>
      </c>
      <c r="X1589" t="s">
        <v>1007</v>
      </c>
      <c r="Y1589" t="s">
        <v>8109</v>
      </c>
      <c r="Z1589" t="s">
        <v>123</v>
      </c>
      <c r="AA1589" t="s">
        <v>93</v>
      </c>
      <c r="AC1589" t="s">
        <v>112</v>
      </c>
      <c r="AD1589" t="s">
        <v>8109</v>
      </c>
      <c r="AE1589">
        <v>0</v>
      </c>
      <c r="AL1589" t="s">
        <v>8109</v>
      </c>
      <c r="AQ1589">
        <v>0</v>
      </c>
      <c r="AR1589" t="s">
        <v>11211</v>
      </c>
      <c r="AS1589">
        <v>0</v>
      </c>
      <c r="AT1589">
        <v>0</v>
      </c>
      <c r="AW1589">
        <v>0</v>
      </c>
      <c r="AZ1589">
        <v>0</v>
      </c>
      <c r="BC1589">
        <v>0</v>
      </c>
      <c r="BO1589">
        <v>1</v>
      </c>
      <c r="BP1589">
        <v>0</v>
      </c>
      <c r="BQ1589">
        <v>0</v>
      </c>
      <c r="BR1589">
        <v>0</v>
      </c>
      <c r="BS1589">
        <v>0</v>
      </c>
      <c r="BT1589">
        <v>0</v>
      </c>
      <c r="BU1589">
        <v>1</v>
      </c>
      <c r="BV1589">
        <v>0</v>
      </c>
      <c r="BW1589">
        <v>0</v>
      </c>
      <c r="BX1589">
        <v>1</v>
      </c>
      <c r="BY1589">
        <v>0</v>
      </c>
      <c r="BZ1589">
        <v>0</v>
      </c>
      <c r="CA1589">
        <v>0</v>
      </c>
      <c r="CB1589">
        <v>1</v>
      </c>
      <c r="CC1589">
        <v>0</v>
      </c>
      <c r="CD1589">
        <v>0</v>
      </c>
      <c r="CE1589">
        <v>0</v>
      </c>
      <c r="CF1589">
        <v>0</v>
      </c>
      <c r="CG1589">
        <v>0</v>
      </c>
      <c r="CH1589">
        <v>0</v>
      </c>
      <c r="CI1589">
        <v>0</v>
      </c>
      <c r="CJ1589">
        <v>0</v>
      </c>
      <c r="CK1589">
        <v>0</v>
      </c>
      <c r="CL1589">
        <v>0</v>
      </c>
      <c r="CM1589">
        <v>0</v>
      </c>
      <c r="CN1589">
        <v>0</v>
      </c>
      <c r="CO1589">
        <v>0</v>
      </c>
      <c r="CP1589">
        <v>0</v>
      </c>
      <c r="CQ1589">
        <v>1</v>
      </c>
    </row>
    <row r="1590" spans="1:95" hidden="1">
      <c r="A1590" t="s">
        <v>11212</v>
      </c>
      <c r="B1590" t="s">
        <v>985</v>
      </c>
      <c r="C1590" t="s">
        <v>2176</v>
      </c>
      <c r="D1590" t="s">
        <v>2176</v>
      </c>
      <c r="E1590" t="s">
        <v>146</v>
      </c>
      <c r="F1590" t="s">
        <v>11213</v>
      </c>
      <c r="G1590">
        <v>400000</v>
      </c>
      <c r="H1590">
        <v>10</v>
      </c>
      <c r="I1590">
        <f t="shared" si="24"/>
        <v>4000000</v>
      </c>
      <c r="J1590">
        <v>-34.158687999999998</v>
      </c>
      <c r="K1590">
        <v>19.010000000000002</v>
      </c>
      <c r="M1590" t="s">
        <v>11214</v>
      </c>
      <c r="O1590" t="s">
        <v>11215</v>
      </c>
      <c r="P1590" t="s">
        <v>8045</v>
      </c>
      <c r="Q1590">
        <v>7160</v>
      </c>
      <c r="R1590" t="s">
        <v>1343</v>
      </c>
      <c r="S1590" t="s">
        <v>11216</v>
      </c>
      <c r="U1590" t="s">
        <v>11217</v>
      </c>
      <c r="V1590" t="s">
        <v>11218</v>
      </c>
      <c r="X1590" t="s">
        <v>1007</v>
      </c>
      <c r="Y1590" t="s">
        <v>11219</v>
      </c>
      <c r="Z1590" t="s">
        <v>123</v>
      </c>
      <c r="AA1590" t="s">
        <v>93</v>
      </c>
      <c r="AC1590" t="s">
        <v>112</v>
      </c>
      <c r="AD1590" t="s">
        <v>11219</v>
      </c>
      <c r="AE1590">
        <v>0</v>
      </c>
      <c r="AH1590" t="s">
        <v>3146</v>
      </c>
      <c r="AI1590" t="s">
        <v>11220</v>
      </c>
      <c r="AK1590" t="s">
        <v>11221</v>
      </c>
      <c r="AL1590" t="s">
        <v>11219</v>
      </c>
      <c r="AQ1590">
        <v>0</v>
      </c>
      <c r="AR1590" t="s">
        <v>750</v>
      </c>
      <c r="AS1590">
        <v>0</v>
      </c>
      <c r="AT1590">
        <v>0</v>
      </c>
      <c r="AW1590">
        <v>0</v>
      </c>
      <c r="AZ1590">
        <v>0</v>
      </c>
      <c r="BC1590">
        <v>0</v>
      </c>
      <c r="BO1590">
        <v>1</v>
      </c>
      <c r="BP1590">
        <v>0</v>
      </c>
      <c r="BQ1590">
        <v>0</v>
      </c>
      <c r="BR1590">
        <v>0</v>
      </c>
      <c r="BS1590">
        <v>0</v>
      </c>
      <c r="BT1590">
        <v>0</v>
      </c>
      <c r="BU1590">
        <v>1</v>
      </c>
      <c r="BV1590">
        <v>0</v>
      </c>
      <c r="BW1590">
        <v>0</v>
      </c>
      <c r="BX1590">
        <v>1</v>
      </c>
      <c r="BY1590">
        <v>1</v>
      </c>
      <c r="BZ1590">
        <v>0</v>
      </c>
      <c r="CA1590">
        <v>0</v>
      </c>
      <c r="CB1590">
        <v>0</v>
      </c>
      <c r="CC1590">
        <v>0</v>
      </c>
      <c r="CD1590">
        <v>0</v>
      </c>
      <c r="CE1590">
        <v>0</v>
      </c>
      <c r="CF1590">
        <v>0</v>
      </c>
      <c r="CG1590">
        <v>0</v>
      </c>
      <c r="CH1590">
        <v>0</v>
      </c>
      <c r="CI1590">
        <v>0</v>
      </c>
      <c r="CJ1590">
        <v>0</v>
      </c>
      <c r="CK1590">
        <v>0</v>
      </c>
      <c r="CL1590">
        <v>0</v>
      </c>
      <c r="CM1590">
        <v>0</v>
      </c>
      <c r="CN1590">
        <v>0</v>
      </c>
      <c r="CO1590">
        <v>0</v>
      </c>
      <c r="CP1590">
        <v>0</v>
      </c>
      <c r="CQ1590">
        <v>1</v>
      </c>
    </row>
    <row r="1591" spans="1:95" hidden="1">
      <c r="A1591" t="s">
        <v>11222</v>
      </c>
      <c r="B1591" t="s">
        <v>985</v>
      </c>
      <c r="C1591" t="s">
        <v>2176</v>
      </c>
      <c r="D1591" t="s">
        <v>2176</v>
      </c>
      <c r="E1591" t="s">
        <v>146</v>
      </c>
      <c r="F1591" t="s">
        <v>11223</v>
      </c>
      <c r="G1591">
        <v>500000</v>
      </c>
      <c r="H1591">
        <v>10</v>
      </c>
      <c r="I1591">
        <f t="shared" si="24"/>
        <v>5000000</v>
      </c>
      <c r="J1591">
        <v>-27.412971500000001</v>
      </c>
      <c r="K1591">
        <v>152.63999999999999</v>
      </c>
      <c r="M1591" t="s">
        <v>11224</v>
      </c>
      <c r="N1591" t="s">
        <v>11225</v>
      </c>
      <c r="O1591" t="s">
        <v>11226</v>
      </c>
      <c r="P1591" t="s">
        <v>1126</v>
      </c>
      <c r="Q1591">
        <v>4306</v>
      </c>
      <c r="R1591" t="s">
        <v>636</v>
      </c>
      <c r="S1591" t="s">
        <v>11227</v>
      </c>
      <c r="T1591" t="s">
        <v>549</v>
      </c>
      <c r="U1591" t="s">
        <v>2592</v>
      </c>
      <c r="V1591" t="s">
        <v>2430</v>
      </c>
      <c r="X1591" t="s">
        <v>1007</v>
      </c>
      <c r="Y1591" t="s">
        <v>11228</v>
      </c>
      <c r="Z1591" t="s">
        <v>599</v>
      </c>
      <c r="AA1591" t="s">
        <v>93</v>
      </c>
      <c r="AC1591" t="s">
        <v>112</v>
      </c>
      <c r="AD1591" t="s">
        <v>11229</v>
      </c>
      <c r="AE1591">
        <v>100</v>
      </c>
      <c r="AH1591" t="s">
        <v>1627</v>
      </c>
      <c r="AI1591" t="s">
        <v>2469</v>
      </c>
      <c r="AJ1591" t="s">
        <v>11230</v>
      </c>
      <c r="AL1591" t="s">
        <v>11231</v>
      </c>
      <c r="AM1591" t="s">
        <v>3301</v>
      </c>
      <c r="AN1591" t="s">
        <v>1375</v>
      </c>
      <c r="AO1591" t="s">
        <v>11232</v>
      </c>
      <c r="AP1591" t="s">
        <v>11229</v>
      </c>
      <c r="AQ1591">
        <v>100</v>
      </c>
      <c r="AR1591" t="s">
        <v>11233</v>
      </c>
      <c r="AS1591">
        <v>0</v>
      </c>
      <c r="AT1591">
        <v>0</v>
      </c>
      <c r="AW1591">
        <v>0</v>
      </c>
      <c r="AZ1591">
        <v>0</v>
      </c>
      <c r="BC1591">
        <v>0</v>
      </c>
      <c r="BO1591">
        <v>1</v>
      </c>
      <c r="BP1591">
        <v>0</v>
      </c>
      <c r="BQ1591">
        <v>0</v>
      </c>
      <c r="BR1591">
        <v>0</v>
      </c>
      <c r="BS1591">
        <v>0</v>
      </c>
      <c r="BT1591">
        <v>0</v>
      </c>
      <c r="BU1591">
        <v>1</v>
      </c>
      <c r="BV1591">
        <v>0</v>
      </c>
      <c r="BW1591">
        <v>1</v>
      </c>
      <c r="BX1591">
        <v>1</v>
      </c>
      <c r="BY1591">
        <v>0</v>
      </c>
      <c r="BZ1591">
        <v>0</v>
      </c>
      <c r="CA1591">
        <v>0</v>
      </c>
      <c r="CB1591">
        <v>0</v>
      </c>
      <c r="CC1591">
        <v>0</v>
      </c>
      <c r="CD1591">
        <v>0</v>
      </c>
      <c r="CE1591">
        <v>0</v>
      </c>
      <c r="CF1591">
        <v>0</v>
      </c>
      <c r="CG1591">
        <v>0</v>
      </c>
      <c r="CH1591">
        <v>0</v>
      </c>
      <c r="CI1591">
        <v>0</v>
      </c>
      <c r="CJ1591">
        <v>0</v>
      </c>
      <c r="CK1591">
        <v>1</v>
      </c>
      <c r="CL1591">
        <v>0</v>
      </c>
      <c r="CM1591">
        <v>0</v>
      </c>
      <c r="CN1591">
        <v>0</v>
      </c>
      <c r="CO1591">
        <v>0</v>
      </c>
      <c r="CP1591">
        <v>0</v>
      </c>
      <c r="CQ1591">
        <v>0</v>
      </c>
    </row>
    <row r="1592" spans="1:95" hidden="1">
      <c r="A1592" t="s">
        <v>11234</v>
      </c>
      <c r="B1592" t="s">
        <v>904</v>
      </c>
      <c r="C1592" t="s">
        <v>826</v>
      </c>
      <c r="D1592" t="s">
        <v>826</v>
      </c>
      <c r="E1592" t="s">
        <v>146</v>
      </c>
      <c r="F1592" t="s">
        <v>11235</v>
      </c>
      <c r="G1592">
        <v>24</v>
      </c>
      <c r="H1592">
        <v>2</v>
      </c>
      <c r="I1592">
        <f t="shared" si="24"/>
        <v>48</v>
      </c>
      <c r="J1592">
        <v>33.2558717</v>
      </c>
      <c r="K1592">
        <v>-116.38</v>
      </c>
      <c r="M1592" t="s">
        <v>11236</v>
      </c>
      <c r="O1592" t="s">
        <v>1885</v>
      </c>
      <c r="P1592" t="s">
        <v>214</v>
      </c>
      <c r="R1592" t="s">
        <v>107</v>
      </c>
      <c r="S1592" t="s">
        <v>11237</v>
      </c>
      <c r="U1592" t="s">
        <v>7910</v>
      </c>
      <c r="X1592" t="s">
        <v>218</v>
      </c>
      <c r="Y1592" t="s">
        <v>1881</v>
      </c>
      <c r="Z1592" t="s">
        <v>92</v>
      </c>
      <c r="AA1592" t="s">
        <v>164</v>
      </c>
      <c r="AC1592" t="s">
        <v>112</v>
      </c>
      <c r="AD1592" t="s">
        <v>1881</v>
      </c>
      <c r="AE1592">
        <v>0</v>
      </c>
      <c r="AJ1592" t="s">
        <v>11238</v>
      </c>
      <c r="AL1592" t="s">
        <v>1881</v>
      </c>
      <c r="AQ1592">
        <v>0</v>
      </c>
      <c r="AR1592" t="s">
        <v>11239</v>
      </c>
      <c r="AS1592">
        <v>0</v>
      </c>
      <c r="AT1592">
        <v>0</v>
      </c>
      <c r="AU1592" t="s">
        <v>4610</v>
      </c>
      <c r="AV1592" t="s">
        <v>11240</v>
      </c>
      <c r="AW1592">
        <v>7500000</v>
      </c>
      <c r="AX1592" t="s">
        <v>492</v>
      </c>
      <c r="AY1592" t="s">
        <v>11241</v>
      </c>
      <c r="AZ1592">
        <v>2800000</v>
      </c>
      <c r="BC1592">
        <v>0</v>
      </c>
      <c r="BO1592">
        <v>0</v>
      </c>
      <c r="BP1592">
        <v>0</v>
      </c>
      <c r="BQ1592">
        <v>1</v>
      </c>
      <c r="BR1592">
        <v>0</v>
      </c>
      <c r="BS1592">
        <v>1</v>
      </c>
      <c r="BT1592">
        <v>1</v>
      </c>
      <c r="BU1592">
        <v>1</v>
      </c>
      <c r="BV1592">
        <v>0</v>
      </c>
      <c r="BW1592">
        <v>0</v>
      </c>
      <c r="BX1592">
        <v>0</v>
      </c>
      <c r="BY1592">
        <v>0</v>
      </c>
      <c r="BZ1592">
        <v>0</v>
      </c>
      <c r="CA1592">
        <v>0</v>
      </c>
      <c r="CB1592">
        <v>0</v>
      </c>
      <c r="CC1592">
        <v>0</v>
      </c>
      <c r="CD1592">
        <v>0</v>
      </c>
      <c r="CE1592">
        <v>0</v>
      </c>
      <c r="CF1592">
        <v>0</v>
      </c>
      <c r="CG1592">
        <v>0</v>
      </c>
      <c r="CH1592">
        <v>0</v>
      </c>
      <c r="CI1592">
        <v>0</v>
      </c>
      <c r="CJ1592">
        <v>0</v>
      </c>
      <c r="CK1592">
        <v>0</v>
      </c>
      <c r="CL1592">
        <v>0</v>
      </c>
      <c r="CM1592">
        <v>0</v>
      </c>
      <c r="CN1592">
        <v>0</v>
      </c>
      <c r="CO1592">
        <v>0</v>
      </c>
      <c r="CP1592">
        <v>0</v>
      </c>
      <c r="CQ1592">
        <v>0</v>
      </c>
    </row>
    <row r="1593" spans="1:95" hidden="1">
      <c r="A1593" t="s">
        <v>11242</v>
      </c>
      <c r="B1593" t="s">
        <v>904</v>
      </c>
      <c r="C1593" t="s">
        <v>826</v>
      </c>
      <c r="D1593" t="s">
        <v>826</v>
      </c>
      <c r="E1593" t="s">
        <v>146</v>
      </c>
      <c r="F1593" t="s">
        <v>11243</v>
      </c>
      <c r="G1593">
        <v>24</v>
      </c>
      <c r="H1593">
        <v>2</v>
      </c>
      <c r="I1593">
        <f t="shared" si="24"/>
        <v>48</v>
      </c>
      <c r="J1593">
        <v>39.629525999999998</v>
      </c>
      <c r="K1593">
        <v>-79.959999999999994</v>
      </c>
      <c r="M1593" t="s">
        <v>11244</v>
      </c>
      <c r="O1593" t="s">
        <v>11245</v>
      </c>
      <c r="P1593" t="s">
        <v>5900</v>
      </c>
      <c r="R1593" t="s">
        <v>107</v>
      </c>
      <c r="S1593" t="s">
        <v>11246</v>
      </c>
      <c r="T1593" t="s">
        <v>7782</v>
      </c>
      <c r="U1593" t="s">
        <v>528</v>
      </c>
      <c r="V1593" t="s">
        <v>501</v>
      </c>
      <c r="X1593" t="s">
        <v>376</v>
      </c>
      <c r="Y1593" t="s">
        <v>11247</v>
      </c>
      <c r="Z1593" t="s">
        <v>92</v>
      </c>
      <c r="AA1593" t="s">
        <v>164</v>
      </c>
      <c r="AC1593" t="s">
        <v>112</v>
      </c>
      <c r="AD1593" t="s">
        <v>11247</v>
      </c>
      <c r="AE1593">
        <v>0</v>
      </c>
      <c r="AQ1593">
        <v>0</v>
      </c>
      <c r="AR1593" t="s">
        <v>750</v>
      </c>
      <c r="AS1593">
        <v>0</v>
      </c>
      <c r="AT1593">
        <v>0</v>
      </c>
      <c r="AW1593">
        <v>0</v>
      </c>
      <c r="AZ1593">
        <v>0</v>
      </c>
      <c r="BC1593">
        <v>0</v>
      </c>
      <c r="BO1593">
        <v>0</v>
      </c>
      <c r="BP1593">
        <v>0</v>
      </c>
      <c r="BQ1593">
        <v>0</v>
      </c>
      <c r="BR1593">
        <v>0</v>
      </c>
      <c r="BS1593">
        <v>0</v>
      </c>
      <c r="BT1593">
        <v>1</v>
      </c>
      <c r="BU1593">
        <v>1</v>
      </c>
      <c r="BV1593">
        <v>0</v>
      </c>
      <c r="BW1593">
        <v>0</v>
      </c>
      <c r="BX1593">
        <v>0</v>
      </c>
      <c r="BY1593">
        <v>0</v>
      </c>
      <c r="BZ1593">
        <v>1</v>
      </c>
      <c r="CA1593">
        <v>0</v>
      </c>
      <c r="CB1593">
        <v>0</v>
      </c>
      <c r="CC1593">
        <v>0</v>
      </c>
      <c r="CD1593">
        <v>0</v>
      </c>
      <c r="CE1593">
        <v>0</v>
      </c>
      <c r="CF1593">
        <v>0</v>
      </c>
      <c r="CG1593">
        <v>1</v>
      </c>
      <c r="CH1593">
        <v>0</v>
      </c>
      <c r="CI1593">
        <v>0</v>
      </c>
      <c r="CJ1593">
        <v>0</v>
      </c>
      <c r="CK1593">
        <v>0</v>
      </c>
      <c r="CL1593">
        <v>0</v>
      </c>
      <c r="CM1593">
        <v>0</v>
      </c>
      <c r="CN1593">
        <v>0</v>
      </c>
      <c r="CO1593">
        <v>0</v>
      </c>
      <c r="CP1593">
        <v>0</v>
      </c>
      <c r="CQ1593">
        <v>1</v>
      </c>
    </row>
    <row r="1594" spans="1:95" hidden="1">
      <c r="A1594" t="s">
        <v>11248</v>
      </c>
      <c r="B1594" t="s">
        <v>985</v>
      </c>
      <c r="C1594" t="s">
        <v>2176</v>
      </c>
      <c r="D1594" t="s">
        <v>2176</v>
      </c>
      <c r="E1594" t="s">
        <v>146</v>
      </c>
      <c r="F1594" t="s">
        <v>11249</v>
      </c>
      <c r="G1594">
        <v>25200</v>
      </c>
      <c r="I1594">
        <f t="shared" si="24"/>
        <v>0</v>
      </c>
      <c r="J1594">
        <v>37.058278600000001</v>
      </c>
      <c r="K1594">
        <v>-120.85</v>
      </c>
      <c r="M1594" t="s">
        <v>2610</v>
      </c>
      <c r="O1594" t="s">
        <v>11250</v>
      </c>
      <c r="P1594" t="s">
        <v>214</v>
      </c>
      <c r="R1594" t="s">
        <v>107</v>
      </c>
      <c r="S1594" t="s">
        <v>11251</v>
      </c>
      <c r="U1594" t="s">
        <v>2270</v>
      </c>
      <c r="X1594" t="s">
        <v>218</v>
      </c>
      <c r="AA1594" t="s">
        <v>93</v>
      </c>
      <c r="AC1594" t="s">
        <v>95</v>
      </c>
      <c r="AD1594" t="s">
        <v>11252</v>
      </c>
      <c r="AE1594">
        <v>0</v>
      </c>
      <c r="AQ1594">
        <v>0</v>
      </c>
      <c r="AR1594" t="s">
        <v>11253</v>
      </c>
      <c r="AS1594">
        <v>0</v>
      </c>
      <c r="AT1594">
        <v>0</v>
      </c>
      <c r="AW1594">
        <v>0</v>
      </c>
      <c r="AZ1594">
        <v>0</v>
      </c>
      <c r="BC1594">
        <v>0</v>
      </c>
      <c r="BO1594">
        <v>0</v>
      </c>
      <c r="BP1594">
        <v>0</v>
      </c>
      <c r="BQ1594">
        <v>0</v>
      </c>
      <c r="BR1594">
        <v>0</v>
      </c>
      <c r="BS1594">
        <v>0</v>
      </c>
      <c r="BT1594">
        <v>0</v>
      </c>
      <c r="BU1594">
        <v>1</v>
      </c>
      <c r="BV1594">
        <v>1</v>
      </c>
      <c r="BW1594">
        <v>0</v>
      </c>
      <c r="BX1594">
        <v>0</v>
      </c>
      <c r="BY1594">
        <v>1</v>
      </c>
      <c r="BZ1594">
        <v>0</v>
      </c>
      <c r="CA1594">
        <v>0</v>
      </c>
      <c r="CB1594">
        <v>0</v>
      </c>
      <c r="CC1594">
        <v>0</v>
      </c>
      <c r="CD1594">
        <v>0</v>
      </c>
      <c r="CE1594">
        <v>0</v>
      </c>
      <c r="CF1594">
        <v>0</v>
      </c>
      <c r="CG1594">
        <v>0</v>
      </c>
      <c r="CH1594">
        <v>0</v>
      </c>
      <c r="CI1594">
        <v>0</v>
      </c>
      <c r="CJ1594">
        <v>0</v>
      </c>
      <c r="CK1594">
        <v>0</v>
      </c>
      <c r="CL1594">
        <v>0</v>
      </c>
      <c r="CM1594">
        <v>0</v>
      </c>
      <c r="CN1594">
        <v>0</v>
      </c>
      <c r="CO1594">
        <v>0</v>
      </c>
      <c r="CP1594">
        <v>0</v>
      </c>
      <c r="CQ1594">
        <v>0</v>
      </c>
    </row>
    <row r="1595" spans="1:95" hidden="1">
      <c r="A1595" t="s">
        <v>11254</v>
      </c>
      <c r="B1595" t="s">
        <v>985</v>
      </c>
      <c r="C1595" t="s">
        <v>2176</v>
      </c>
      <c r="D1595" t="s">
        <v>2176</v>
      </c>
      <c r="E1595" t="s">
        <v>146</v>
      </c>
      <c r="F1595" t="s">
        <v>11255</v>
      </c>
      <c r="G1595">
        <v>8500</v>
      </c>
      <c r="I1595">
        <f t="shared" si="24"/>
        <v>0</v>
      </c>
      <c r="J1595">
        <v>40.364905</v>
      </c>
      <c r="K1595">
        <v>-105.24</v>
      </c>
      <c r="M1595" t="s">
        <v>11256</v>
      </c>
      <c r="O1595" t="s">
        <v>11257</v>
      </c>
      <c r="P1595" t="s">
        <v>4188</v>
      </c>
      <c r="Q1595">
        <v>80537</v>
      </c>
      <c r="R1595" t="s">
        <v>107</v>
      </c>
      <c r="S1595" t="s">
        <v>11258</v>
      </c>
      <c r="U1595" t="s">
        <v>2910</v>
      </c>
      <c r="X1595" t="s">
        <v>1007</v>
      </c>
      <c r="AA1595" t="s">
        <v>93</v>
      </c>
      <c r="AC1595" t="s">
        <v>95</v>
      </c>
      <c r="AD1595" t="s">
        <v>11252</v>
      </c>
      <c r="AE1595">
        <v>100</v>
      </c>
      <c r="AQ1595">
        <v>0</v>
      </c>
      <c r="AR1595" t="s">
        <v>750</v>
      </c>
      <c r="AS1595">
        <v>0</v>
      </c>
      <c r="AT1595">
        <v>0</v>
      </c>
      <c r="AW1595">
        <v>0</v>
      </c>
      <c r="AZ1595">
        <v>0</v>
      </c>
      <c r="BC1595">
        <v>0</v>
      </c>
      <c r="BO1595">
        <v>0</v>
      </c>
      <c r="BP1595">
        <v>0</v>
      </c>
      <c r="BQ1595">
        <v>0</v>
      </c>
      <c r="BR1595">
        <v>0</v>
      </c>
      <c r="BS1595">
        <v>0</v>
      </c>
      <c r="BT1595">
        <v>0</v>
      </c>
      <c r="BU1595">
        <v>1</v>
      </c>
      <c r="BV1595">
        <v>0</v>
      </c>
      <c r="BW1595">
        <v>0</v>
      </c>
      <c r="BX1595">
        <v>1</v>
      </c>
      <c r="BY1595">
        <v>1</v>
      </c>
      <c r="BZ1595">
        <v>0</v>
      </c>
      <c r="CA1595">
        <v>0</v>
      </c>
      <c r="CB1595">
        <v>1</v>
      </c>
      <c r="CC1595">
        <v>0</v>
      </c>
      <c r="CD1595">
        <v>0</v>
      </c>
      <c r="CE1595">
        <v>0</v>
      </c>
      <c r="CF1595">
        <v>0</v>
      </c>
      <c r="CG1595">
        <v>0</v>
      </c>
      <c r="CH1595">
        <v>0</v>
      </c>
      <c r="CI1595">
        <v>0</v>
      </c>
      <c r="CJ1595">
        <v>0</v>
      </c>
      <c r="CK1595">
        <v>0</v>
      </c>
      <c r="CL1595">
        <v>0</v>
      </c>
      <c r="CM1595">
        <v>0</v>
      </c>
      <c r="CN1595">
        <v>0</v>
      </c>
      <c r="CO1595">
        <v>0</v>
      </c>
      <c r="CP1595">
        <v>0</v>
      </c>
      <c r="CQ1595">
        <v>1</v>
      </c>
    </row>
    <row r="1596" spans="1:95" hidden="1">
      <c r="A1596" t="s">
        <v>11259</v>
      </c>
      <c r="B1596" t="s">
        <v>904</v>
      </c>
      <c r="C1596" t="s">
        <v>826</v>
      </c>
      <c r="D1596" t="s">
        <v>851</v>
      </c>
      <c r="E1596" t="s">
        <v>146</v>
      </c>
      <c r="F1596" t="s">
        <v>11260</v>
      </c>
      <c r="G1596">
        <v>50</v>
      </c>
      <c r="H1596">
        <v>1</v>
      </c>
      <c r="I1596">
        <f t="shared" si="24"/>
        <v>50</v>
      </c>
      <c r="J1596">
        <v>35</v>
      </c>
      <c r="K1596">
        <v>0</v>
      </c>
      <c r="M1596" t="s">
        <v>11261</v>
      </c>
      <c r="O1596" t="s">
        <v>2487</v>
      </c>
      <c r="P1596" t="s">
        <v>2340</v>
      </c>
      <c r="R1596" t="s">
        <v>107</v>
      </c>
      <c r="S1596" t="s">
        <v>11262</v>
      </c>
      <c r="U1596" t="s">
        <v>6150</v>
      </c>
      <c r="X1596" t="s">
        <v>1007</v>
      </c>
      <c r="Y1596" t="s">
        <v>2489</v>
      </c>
      <c r="Z1596" t="s">
        <v>92</v>
      </c>
      <c r="AA1596" t="s">
        <v>164</v>
      </c>
      <c r="AC1596" t="s">
        <v>112</v>
      </c>
      <c r="AD1596" t="s">
        <v>2489</v>
      </c>
      <c r="AE1596">
        <v>100</v>
      </c>
      <c r="AH1596" t="s">
        <v>1977</v>
      </c>
      <c r="AJ1596" t="s">
        <v>5961</v>
      </c>
      <c r="AL1596" t="s">
        <v>2489</v>
      </c>
      <c r="AQ1596">
        <v>0</v>
      </c>
      <c r="AR1596" t="s">
        <v>750</v>
      </c>
      <c r="AS1596">
        <v>0</v>
      </c>
      <c r="AT1596">
        <v>0</v>
      </c>
      <c r="AW1596">
        <v>0</v>
      </c>
      <c r="AZ1596">
        <v>0</v>
      </c>
      <c r="BC1596">
        <v>0</v>
      </c>
      <c r="BO1596">
        <v>0</v>
      </c>
      <c r="BP1596">
        <v>0</v>
      </c>
      <c r="BQ1596">
        <v>0</v>
      </c>
      <c r="BR1596">
        <v>0</v>
      </c>
      <c r="BS1596">
        <v>1</v>
      </c>
      <c r="BT1596">
        <v>0</v>
      </c>
      <c r="BU1596">
        <v>0</v>
      </c>
      <c r="BV1596">
        <v>0</v>
      </c>
      <c r="BW1596">
        <v>0</v>
      </c>
      <c r="BX1596">
        <v>0</v>
      </c>
      <c r="BY1596">
        <v>0</v>
      </c>
      <c r="BZ1596">
        <v>0</v>
      </c>
      <c r="CA1596">
        <v>1</v>
      </c>
      <c r="CB1596">
        <v>0</v>
      </c>
      <c r="CC1596">
        <v>0</v>
      </c>
      <c r="CD1596">
        <v>0</v>
      </c>
      <c r="CE1596">
        <v>0</v>
      </c>
      <c r="CF1596">
        <v>0</v>
      </c>
      <c r="CG1596">
        <v>0</v>
      </c>
      <c r="CH1596">
        <v>0</v>
      </c>
      <c r="CI1596">
        <v>0</v>
      </c>
      <c r="CJ1596">
        <v>0</v>
      </c>
      <c r="CK1596">
        <v>0</v>
      </c>
      <c r="CL1596">
        <v>0</v>
      </c>
      <c r="CM1596">
        <v>0</v>
      </c>
      <c r="CN1596">
        <v>0</v>
      </c>
      <c r="CO1596">
        <v>0</v>
      </c>
      <c r="CP1596">
        <v>0</v>
      </c>
      <c r="CQ1596">
        <v>0</v>
      </c>
    </row>
    <row r="1597" spans="1:95" hidden="1">
      <c r="A1597" t="s">
        <v>11263</v>
      </c>
      <c r="B1597" t="s">
        <v>904</v>
      </c>
      <c r="C1597" t="s">
        <v>826</v>
      </c>
      <c r="D1597" t="s">
        <v>826</v>
      </c>
      <c r="E1597" t="s">
        <v>719</v>
      </c>
      <c r="F1597" t="s">
        <v>11264</v>
      </c>
      <c r="G1597">
        <v>30</v>
      </c>
      <c r="H1597">
        <v>1</v>
      </c>
      <c r="I1597">
        <f t="shared" si="24"/>
        <v>30</v>
      </c>
      <c r="J1597">
        <v>32.876920699999999</v>
      </c>
      <c r="K1597">
        <v>-117.24</v>
      </c>
      <c r="M1597" t="s">
        <v>1261</v>
      </c>
      <c r="N1597" t="s">
        <v>8315</v>
      </c>
      <c r="O1597" t="s">
        <v>329</v>
      </c>
      <c r="P1597" t="s">
        <v>214</v>
      </c>
      <c r="Q1597">
        <v>92093</v>
      </c>
      <c r="R1597" t="s">
        <v>107</v>
      </c>
      <c r="S1597" t="s">
        <v>11265</v>
      </c>
      <c r="T1597" t="s">
        <v>11266</v>
      </c>
      <c r="U1597" t="s">
        <v>2053</v>
      </c>
      <c r="W1597" t="s">
        <v>10358</v>
      </c>
      <c r="X1597" t="s">
        <v>218</v>
      </c>
      <c r="Y1597" t="s">
        <v>8317</v>
      </c>
      <c r="Z1597" t="s">
        <v>111</v>
      </c>
      <c r="AA1597" t="s">
        <v>93</v>
      </c>
      <c r="AC1597" t="s">
        <v>124</v>
      </c>
      <c r="AD1597" t="s">
        <v>6190</v>
      </c>
      <c r="AE1597">
        <v>100</v>
      </c>
      <c r="AH1597" t="s">
        <v>11267</v>
      </c>
      <c r="AM1597" t="s">
        <v>6190</v>
      </c>
      <c r="AN1597" t="s">
        <v>11267</v>
      </c>
      <c r="AQ1597">
        <v>0</v>
      </c>
      <c r="AS1597">
        <v>0</v>
      </c>
      <c r="AT1597">
        <v>0</v>
      </c>
      <c r="AU1597" t="s">
        <v>3781</v>
      </c>
      <c r="AV1597" t="s">
        <v>8319</v>
      </c>
      <c r="AW1597">
        <v>0</v>
      </c>
      <c r="AZ1597">
        <v>0</v>
      </c>
      <c r="BC1597">
        <v>0</v>
      </c>
      <c r="BD1597" t="s">
        <v>6190</v>
      </c>
      <c r="BE1597" t="s">
        <v>8321</v>
      </c>
      <c r="BO1597">
        <v>0</v>
      </c>
      <c r="BP1597">
        <v>0</v>
      </c>
      <c r="BQ1597">
        <v>0</v>
      </c>
      <c r="BR1597">
        <v>0</v>
      </c>
      <c r="BS1597">
        <v>0</v>
      </c>
      <c r="BT1597">
        <v>0</v>
      </c>
      <c r="BU1597">
        <v>0</v>
      </c>
      <c r="BV1597">
        <v>0</v>
      </c>
      <c r="BW1597">
        <v>0</v>
      </c>
      <c r="BX1597">
        <v>0</v>
      </c>
      <c r="BY1597">
        <v>0</v>
      </c>
      <c r="BZ1597">
        <v>0</v>
      </c>
      <c r="CA1597">
        <v>0</v>
      </c>
      <c r="CB1597">
        <v>0</v>
      </c>
      <c r="CC1597">
        <v>0</v>
      </c>
      <c r="CD1597">
        <v>0</v>
      </c>
      <c r="CE1597">
        <v>0</v>
      </c>
      <c r="CF1597">
        <v>0</v>
      </c>
      <c r="CG1597">
        <v>0</v>
      </c>
      <c r="CH1597">
        <v>1</v>
      </c>
      <c r="CI1597">
        <v>0</v>
      </c>
      <c r="CJ1597">
        <v>0</v>
      </c>
      <c r="CK1597">
        <v>0</v>
      </c>
      <c r="CL1597">
        <v>0</v>
      </c>
      <c r="CM1597">
        <v>0</v>
      </c>
      <c r="CN1597">
        <v>0</v>
      </c>
      <c r="CO1597">
        <v>0</v>
      </c>
      <c r="CP1597">
        <v>0</v>
      </c>
      <c r="CQ1597">
        <v>0</v>
      </c>
    </row>
    <row r="1598" spans="1:95" hidden="1">
      <c r="A1598" t="s">
        <v>11268</v>
      </c>
      <c r="B1598" t="s">
        <v>985</v>
      </c>
      <c r="C1598" t="s">
        <v>986</v>
      </c>
      <c r="D1598" t="s">
        <v>986</v>
      </c>
      <c r="E1598" t="s">
        <v>146</v>
      </c>
      <c r="F1598" t="s">
        <v>11269</v>
      </c>
      <c r="G1598">
        <v>1728000</v>
      </c>
      <c r="H1598">
        <v>5</v>
      </c>
      <c r="I1598">
        <f t="shared" si="24"/>
        <v>8640000</v>
      </c>
      <c r="J1598">
        <v>53.134050299999998</v>
      </c>
      <c r="K1598">
        <v>-4.1100000000000003</v>
      </c>
      <c r="M1598" t="s">
        <v>3311</v>
      </c>
      <c r="O1598" t="s">
        <v>11270</v>
      </c>
      <c r="P1598" t="s">
        <v>2021</v>
      </c>
      <c r="R1598" t="s">
        <v>119</v>
      </c>
      <c r="S1598" t="s">
        <v>11271</v>
      </c>
      <c r="U1598" t="s">
        <v>2592</v>
      </c>
      <c r="V1598" t="s">
        <v>2413</v>
      </c>
      <c r="X1598" t="s">
        <v>1007</v>
      </c>
      <c r="AA1598" t="s">
        <v>93</v>
      </c>
      <c r="AC1598" t="s">
        <v>112</v>
      </c>
      <c r="AD1598" t="s">
        <v>3459</v>
      </c>
      <c r="AE1598">
        <v>100</v>
      </c>
      <c r="AK1598" t="s">
        <v>3459</v>
      </c>
      <c r="AL1598" t="s">
        <v>4537</v>
      </c>
      <c r="AQ1598">
        <v>0</v>
      </c>
      <c r="AR1598" t="s">
        <v>11272</v>
      </c>
      <c r="AS1598">
        <v>0</v>
      </c>
      <c r="AT1598">
        <v>0</v>
      </c>
      <c r="AW1598">
        <v>0</v>
      </c>
      <c r="AZ1598">
        <v>0</v>
      </c>
      <c r="BC1598">
        <v>0</v>
      </c>
      <c r="BO1598">
        <v>0</v>
      </c>
      <c r="BP1598">
        <v>0</v>
      </c>
      <c r="BQ1598">
        <v>0</v>
      </c>
      <c r="BR1598">
        <v>0</v>
      </c>
      <c r="BS1598">
        <v>0</v>
      </c>
      <c r="BT1598">
        <v>0</v>
      </c>
      <c r="BU1598">
        <v>1</v>
      </c>
      <c r="BV1598">
        <v>1</v>
      </c>
      <c r="BW1598">
        <v>0</v>
      </c>
      <c r="BX1598">
        <v>1</v>
      </c>
      <c r="BY1598">
        <v>1</v>
      </c>
      <c r="BZ1598">
        <v>0</v>
      </c>
      <c r="CA1598">
        <v>0</v>
      </c>
      <c r="CB1598">
        <v>1</v>
      </c>
      <c r="CC1598">
        <v>0</v>
      </c>
      <c r="CD1598">
        <v>0</v>
      </c>
      <c r="CE1598">
        <v>0</v>
      </c>
      <c r="CF1598">
        <v>0</v>
      </c>
      <c r="CG1598">
        <v>0</v>
      </c>
      <c r="CH1598">
        <v>0</v>
      </c>
      <c r="CI1598">
        <v>0</v>
      </c>
      <c r="CJ1598">
        <v>0</v>
      </c>
      <c r="CK1598">
        <v>0</v>
      </c>
      <c r="CL1598">
        <v>0</v>
      </c>
      <c r="CM1598">
        <v>0</v>
      </c>
      <c r="CN1598">
        <v>0</v>
      </c>
      <c r="CO1598">
        <v>0</v>
      </c>
      <c r="CP1598">
        <v>0</v>
      </c>
      <c r="CQ1598">
        <v>0</v>
      </c>
    </row>
    <row r="1599" spans="1:95" hidden="1">
      <c r="A1599" t="s">
        <v>11273</v>
      </c>
      <c r="B1599" t="s">
        <v>904</v>
      </c>
      <c r="C1599" t="s">
        <v>826</v>
      </c>
      <c r="D1599" t="s">
        <v>826</v>
      </c>
      <c r="E1599" t="s">
        <v>146</v>
      </c>
      <c r="F1599" t="s">
        <v>11274</v>
      </c>
      <c r="G1599">
        <v>56</v>
      </c>
      <c r="H1599">
        <v>2.5</v>
      </c>
      <c r="I1599">
        <f t="shared" si="24"/>
        <v>140</v>
      </c>
      <c r="J1599">
        <v>33.6387024</v>
      </c>
      <c r="K1599">
        <v>-117.84</v>
      </c>
      <c r="M1599" t="s">
        <v>11275</v>
      </c>
      <c r="O1599" t="s">
        <v>1225</v>
      </c>
      <c r="P1599" t="s">
        <v>214</v>
      </c>
      <c r="Q1599">
        <v>92617</v>
      </c>
      <c r="R1599" t="s">
        <v>107</v>
      </c>
      <c r="S1599" t="s">
        <v>8238</v>
      </c>
      <c r="U1599" t="s">
        <v>2068</v>
      </c>
      <c r="X1599" t="s">
        <v>218</v>
      </c>
      <c r="Y1599" t="s">
        <v>322</v>
      </c>
      <c r="Z1599" t="s">
        <v>92</v>
      </c>
      <c r="AA1599" t="s">
        <v>164</v>
      </c>
      <c r="AB1599" t="s">
        <v>11276</v>
      </c>
      <c r="AC1599" t="s">
        <v>112</v>
      </c>
      <c r="AD1599" t="s">
        <v>322</v>
      </c>
      <c r="AE1599">
        <v>0</v>
      </c>
      <c r="AH1599" t="s">
        <v>1985</v>
      </c>
      <c r="AL1599" t="s">
        <v>322</v>
      </c>
      <c r="AM1599" t="s">
        <v>11277</v>
      </c>
      <c r="AQ1599">
        <v>2</v>
      </c>
      <c r="AR1599" t="s">
        <v>750</v>
      </c>
      <c r="AS1599">
        <v>0</v>
      </c>
      <c r="AT1599">
        <v>0</v>
      </c>
      <c r="AU1599" t="s">
        <v>770</v>
      </c>
      <c r="AV1599" t="s">
        <v>771</v>
      </c>
      <c r="AW1599">
        <v>0</v>
      </c>
      <c r="AZ1599">
        <v>0</v>
      </c>
      <c r="BC1599">
        <v>0</v>
      </c>
      <c r="BD1599" t="s">
        <v>8239</v>
      </c>
      <c r="BF1599" t="s">
        <v>8240</v>
      </c>
      <c r="BO1599">
        <v>0</v>
      </c>
      <c r="BP1599">
        <v>0</v>
      </c>
      <c r="BQ1599">
        <v>0</v>
      </c>
      <c r="BR1599">
        <v>0</v>
      </c>
      <c r="BS1599">
        <v>0</v>
      </c>
      <c r="BT1599">
        <v>1</v>
      </c>
      <c r="BU1599">
        <v>0</v>
      </c>
      <c r="BV1599">
        <v>0</v>
      </c>
      <c r="BW1599">
        <v>0</v>
      </c>
      <c r="BX1599">
        <v>0</v>
      </c>
      <c r="BY1599">
        <v>0</v>
      </c>
      <c r="BZ1599">
        <v>0</v>
      </c>
      <c r="CA1599">
        <v>1</v>
      </c>
      <c r="CB1599">
        <v>0</v>
      </c>
      <c r="CC1599">
        <v>0</v>
      </c>
      <c r="CD1599">
        <v>0</v>
      </c>
      <c r="CE1599">
        <v>1</v>
      </c>
      <c r="CF1599">
        <v>0</v>
      </c>
      <c r="CG1599">
        <v>1</v>
      </c>
      <c r="CH1599">
        <v>0</v>
      </c>
      <c r="CI1599">
        <v>0</v>
      </c>
      <c r="CJ1599">
        <v>0</v>
      </c>
      <c r="CK1599">
        <v>0</v>
      </c>
      <c r="CL1599">
        <v>0</v>
      </c>
      <c r="CM1599">
        <v>0</v>
      </c>
      <c r="CN1599">
        <v>0</v>
      </c>
      <c r="CO1599">
        <v>0</v>
      </c>
      <c r="CP1599">
        <v>0</v>
      </c>
      <c r="CQ1599">
        <v>0</v>
      </c>
    </row>
    <row r="1600" spans="1:95" hidden="1">
      <c r="A1600" t="s">
        <v>11278</v>
      </c>
      <c r="B1600" t="s">
        <v>904</v>
      </c>
      <c r="C1600" t="s">
        <v>826</v>
      </c>
      <c r="D1600" t="s">
        <v>826</v>
      </c>
      <c r="E1600" t="s">
        <v>146</v>
      </c>
      <c r="F1600" t="s">
        <v>11279</v>
      </c>
      <c r="G1600">
        <v>9</v>
      </c>
      <c r="H1600">
        <v>0.95</v>
      </c>
      <c r="I1600">
        <f t="shared" si="24"/>
        <v>8.5499999999999989</v>
      </c>
      <c r="J1600">
        <v>36</v>
      </c>
      <c r="K1600">
        <v>0</v>
      </c>
      <c r="M1600" t="s">
        <v>11280</v>
      </c>
      <c r="O1600" t="s">
        <v>829</v>
      </c>
      <c r="P1600" t="s">
        <v>838</v>
      </c>
      <c r="R1600" t="s">
        <v>107</v>
      </c>
      <c r="S1600" t="s">
        <v>11281</v>
      </c>
      <c r="T1600" t="s">
        <v>8309</v>
      </c>
      <c r="X1600" t="s">
        <v>1007</v>
      </c>
      <c r="Y1600" t="s">
        <v>11282</v>
      </c>
      <c r="Z1600" t="s">
        <v>92</v>
      </c>
      <c r="AA1600" t="s">
        <v>164</v>
      </c>
      <c r="AC1600" t="s">
        <v>112</v>
      </c>
      <c r="AD1600" t="s">
        <v>11282</v>
      </c>
      <c r="AE1600">
        <v>0</v>
      </c>
      <c r="AH1600" t="s">
        <v>1690</v>
      </c>
      <c r="AJ1600" t="s">
        <v>11283</v>
      </c>
      <c r="AL1600" t="s">
        <v>11284</v>
      </c>
      <c r="AM1600" t="s">
        <v>11285</v>
      </c>
      <c r="AN1600" t="s">
        <v>8100</v>
      </c>
      <c r="AQ1600">
        <v>0</v>
      </c>
      <c r="AR1600" t="s">
        <v>750</v>
      </c>
      <c r="AS1600">
        <v>0</v>
      </c>
      <c r="AT1600">
        <v>0</v>
      </c>
      <c r="AU1600" t="s">
        <v>770</v>
      </c>
      <c r="AV1600" t="s">
        <v>752</v>
      </c>
      <c r="AW1600">
        <v>5724709</v>
      </c>
      <c r="AZ1600">
        <v>0</v>
      </c>
      <c r="BC1600">
        <v>0</v>
      </c>
      <c r="BO1600">
        <v>0</v>
      </c>
      <c r="BP1600">
        <v>0</v>
      </c>
      <c r="BQ1600">
        <v>0</v>
      </c>
      <c r="BR1600">
        <v>0</v>
      </c>
      <c r="BS1600">
        <v>0</v>
      </c>
      <c r="BT1600">
        <v>0</v>
      </c>
      <c r="BU1600">
        <v>1</v>
      </c>
      <c r="BV1600">
        <v>0</v>
      </c>
      <c r="BW1600">
        <v>0</v>
      </c>
      <c r="BX1600">
        <v>0</v>
      </c>
      <c r="BY1600">
        <v>0</v>
      </c>
      <c r="BZ1600">
        <v>0</v>
      </c>
      <c r="CA1600">
        <v>1</v>
      </c>
      <c r="CB1600">
        <v>0</v>
      </c>
      <c r="CC1600">
        <v>0</v>
      </c>
      <c r="CD1600">
        <v>0</v>
      </c>
      <c r="CE1600">
        <v>0</v>
      </c>
      <c r="CF1600">
        <v>0</v>
      </c>
      <c r="CG1600">
        <v>1</v>
      </c>
      <c r="CH1600">
        <v>1</v>
      </c>
      <c r="CI1600">
        <v>0</v>
      </c>
      <c r="CJ1600">
        <v>0</v>
      </c>
      <c r="CK1600">
        <v>0</v>
      </c>
      <c r="CL1600">
        <v>0</v>
      </c>
      <c r="CM1600">
        <v>0</v>
      </c>
      <c r="CN1600">
        <v>0</v>
      </c>
      <c r="CO1600">
        <v>0</v>
      </c>
      <c r="CP1600">
        <v>0</v>
      </c>
      <c r="CQ1600">
        <v>0</v>
      </c>
    </row>
    <row r="1601" spans="1:95" hidden="1">
      <c r="A1601" t="s">
        <v>11286</v>
      </c>
      <c r="B1601" t="s">
        <v>904</v>
      </c>
      <c r="C1601" t="s">
        <v>826</v>
      </c>
      <c r="D1601" t="s">
        <v>826</v>
      </c>
      <c r="E1601" t="s">
        <v>146</v>
      </c>
      <c r="F1601" t="s">
        <v>11287</v>
      </c>
      <c r="G1601">
        <v>108</v>
      </c>
      <c r="H1601">
        <v>1.67</v>
      </c>
      <c r="I1601">
        <f t="shared" si="24"/>
        <v>180.35999999999999</v>
      </c>
      <c r="J1601">
        <v>32.876920699999999</v>
      </c>
      <c r="K1601">
        <v>-117.24</v>
      </c>
      <c r="M1601" t="s">
        <v>11288</v>
      </c>
      <c r="N1601" t="s">
        <v>328</v>
      </c>
      <c r="O1601" t="s">
        <v>329</v>
      </c>
      <c r="P1601" t="s">
        <v>214</v>
      </c>
      <c r="Q1601">
        <v>92093</v>
      </c>
      <c r="R1601" t="s">
        <v>107</v>
      </c>
      <c r="S1601" t="s">
        <v>11289</v>
      </c>
      <c r="T1601" t="s">
        <v>11290</v>
      </c>
      <c r="U1601" t="s">
        <v>4302</v>
      </c>
      <c r="X1601" t="s">
        <v>218</v>
      </c>
      <c r="Y1601" t="s">
        <v>8317</v>
      </c>
      <c r="Z1601" t="s">
        <v>111</v>
      </c>
      <c r="AB1601" t="s">
        <v>11291</v>
      </c>
      <c r="AC1601" t="s">
        <v>124</v>
      </c>
      <c r="AD1601" t="s">
        <v>6190</v>
      </c>
      <c r="AE1601">
        <v>0</v>
      </c>
      <c r="AH1601" t="s">
        <v>11292</v>
      </c>
      <c r="AI1601" t="s">
        <v>2042</v>
      </c>
      <c r="AJ1601" t="s">
        <v>2042</v>
      </c>
      <c r="AM1601" t="s">
        <v>6190</v>
      </c>
      <c r="AN1601" t="s">
        <v>11292</v>
      </c>
      <c r="AQ1601">
        <v>0</v>
      </c>
      <c r="AR1601" t="s">
        <v>750</v>
      </c>
      <c r="AS1601">
        <v>0</v>
      </c>
      <c r="AT1601">
        <v>0</v>
      </c>
      <c r="AU1601" t="s">
        <v>248</v>
      </c>
      <c r="AV1601" t="s">
        <v>5415</v>
      </c>
      <c r="AW1601">
        <v>0</v>
      </c>
      <c r="AZ1601">
        <v>0</v>
      </c>
      <c r="BC1601">
        <v>0</v>
      </c>
      <c r="BD1601" t="s">
        <v>6190</v>
      </c>
      <c r="BE1601" t="s">
        <v>11293</v>
      </c>
      <c r="BF1601" t="s">
        <v>11289</v>
      </c>
      <c r="BO1601">
        <v>0</v>
      </c>
      <c r="BP1601">
        <v>0</v>
      </c>
      <c r="BQ1601">
        <v>0</v>
      </c>
      <c r="BR1601">
        <v>0</v>
      </c>
      <c r="BS1601">
        <v>0</v>
      </c>
      <c r="BT1601">
        <v>1</v>
      </c>
      <c r="BU1601">
        <v>0</v>
      </c>
      <c r="BV1601">
        <v>0</v>
      </c>
      <c r="BW1601">
        <v>1</v>
      </c>
      <c r="BX1601">
        <v>0</v>
      </c>
      <c r="BY1601">
        <v>0</v>
      </c>
      <c r="BZ1601">
        <v>1</v>
      </c>
      <c r="CA1601">
        <v>0</v>
      </c>
      <c r="CB1601">
        <v>0</v>
      </c>
      <c r="CC1601">
        <v>0</v>
      </c>
      <c r="CD1601">
        <v>0</v>
      </c>
      <c r="CE1601">
        <v>1</v>
      </c>
      <c r="CF1601">
        <v>0</v>
      </c>
      <c r="CG1601">
        <v>0</v>
      </c>
      <c r="CH1601">
        <v>0</v>
      </c>
      <c r="CI1601">
        <v>0</v>
      </c>
      <c r="CJ1601">
        <v>0</v>
      </c>
      <c r="CK1601">
        <v>0</v>
      </c>
      <c r="CL1601">
        <v>0</v>
      </c>
      <c r="CM1601">
        <v>0</v>
      </c>
      <c r="CN1601">
        <v>0</v>
      </c>
      <c r="CO1601">
        <v>0</v>
      </c>
      <c r="CP1601">
        <v>0</v>
      </c>
      <c r="CQ1601">
        <v>0</v>
      </c>
    </row>
    <row r="1602" spans="1:95" hidden="1">
      <c r="A1602" t="s">
        <v>11294</v>
      </c>
      <c r="B1602" t="s">
        <v>904</v>
      </c>
      <c r="C1602" t="s">
        <v>4054</v>
      </c>
      <c r="D1602" t="s">
        <v>4055</v>
      </c>
      <c r="E1602" t="s">
        <v>13</v>
      </c>
      <c r="F1602" t="s">
        <v>11295</v>
      </c>
      <c r="G1602">
        <v>1000</v>
      </c>
      <c r="H1602">
        <v>6</v>
      </c>
      <c r="I1602">
        <f t="shared" si="24"/>
        <v>6000</v>
      </c>
      <c r="J1602">
        <v>41</v>
      </c>
      <c r="K1602">
        <v>0</v>
      </c>
      <c r="M1602" t="s">
        <v>11296</v>
      </c>
      <c r="O1602" t="s">
        <v>817</v>
      </c>
      <c r="P1602" t="s">
        <v>817</v>
      </c>
      <c r="R1602" t="s">
        <v>107</v>
      </c>
      <c r="S1602" t="s">
        <v>11297</v>
      </c>
      <c r="T1602" t="s">
        <v>7934</v>
      </c>
      <c r="X1602" t="s">
        <v>819</v>
      </c>
      <c r="Y1602" t="s">
        <v>4372</v>
      </c>
      <c r="Z1602" t="s">
        <v>92</v>
      </c>
      <c r="AC1602" t="s">
        <v>112</v>
      </c>
      <c r="AD1602" t="s">
        <v>5357</v>
      </c>
      <c r="AE1602">
        <v>0</v>
      </c>
      <c r="AH1602" t="s">
        <v>4988</v>
      </c>
      <c r="AL1602" t="s">
        <v>5357</v>
      </c>
      <c r="AQ1602">
        <v>30</v>
      </c>
      <c r="AR1602" t="s">
        <v>11298</v>
      </c>
      <c r="AS1602">
        <v>500000</v>
      </c>
      <c r="AT1602">
        <v>0</v>
      </c>
      <c r="AU1602" t="s">
        <v>248</v>
      </c>
      <c r="AV1602" t="s">
        <v>5688</v>
      </c>
      <c r="AW1602">
        <v>250000</v>
      </c>
      <c r="AZ1602">
        <v>0</v>
      </c>
      <c r="BC1602">
        <v>0</v>
      </c>
      <c r="BO1602">
        <v>0</v>
      </c>
      <c r="BP1602">
        <v>0</v>
      </c>
      <c r="BQ1602">
        <v>0</v>
      </c>
      <c r="BR1602">
        <v>0</v>
      </c>
      <c r="BS1602">
        <v>0</v>
      </c>
      <c r="BT1602">
        <v>0</v>
      </c>
      <c r="BU1602">
        <v>1</v>
      </c>
      <c r="BV1602">
        <v>0</v>
      </c>
      <c r="BW1602">
        <v>0</v>
      </c>
      <c r="BX1602">
        <v>0</v>
      </c>
      <c r="BY1602">
        <v>0</v>
      </c>
      <c r="BZ1602">
        <v>1</v>
      </c>
      <c r="CA1602">
        <v>0</v>
      </c>
      <c r="CB1602">
        <v>0</v>
      </c>
      <c r="CC1602">
        <v>0</v>
      </c>
      <c r="CD1602">
        <v>0</v>
      </c>
      <c r="CE1602">
        <v>0</v>
      </c>
      <c r="CF1602">
        <v>0</v>
      </c>
      <c r="CG1602">
        <v>0</v>
      </c>
      <c r="CH1602">
        <v>0</v>
      </c>
      <c r="CI1602">
        <v>0</v>
      </c>
      <c r="CJ1602">
        <v>1</v>
      </c>
      <c r="CK1602">
        <v>0</v>
      </c>
      <c r="CL1602">
        <v>0</v>
      </c>
      <c r="CM1602">
        <v>0</v>
      </c>
      <c r="CN1602">
        <v>0</v>
      </c>
      <c r="CO1602">
        <v>0</v>
      </c>
      <c r="CP1602">
        <v>0</v>
      </c>
      <c r="CQ1602">
        <v>0</v>
      </c>
    </row>
    <row r="1603" spans="1:95" hidden="1">
      <c r="A1603" t="s">
        <v>11299</v>
      </c>
      <c r="B1603" t="s">
        <v>999</v>
      </c>
      <c r="C1603" t="s">
        <v>1000</v>
      </c>
      <c r="D1603" t="s">
        <v>1000</v>
      </c>
      <c r="E1603" t="s">
        <v>146</v>
      </c>
      <c r="F1603" t="s">
        <v>11300</v>
      </c>
      <c r="G1603">
        <v>15</v>
      </c>
      <c r="H1603">
        <v>4.67</v>
      </c>
      <c r="I1603">
        <f t="shared" ref="I1603:I1666" si="25">H1603*G1603</f>
        <v>70.05</v>
      </c>
      <c r="J1603">
        <v>30</v>
      </c>
      <c r="K1603">
        <v>0</v>
      </c>
      <c r="M1603" t="s">
        <v>3865</v>
      </c>
      <c r="N1603" t="s">
        <v>11301</v>
      </c>
      <c r="O1603" t="s">
        <v>453</v>
      </c>
      <c r="P1603" t="s">
        <v>416</v>
      </c>
      <c r="Q1603">
        <v>78704</v>
      </c>
      <c r="R1603" t="s">
        <v>107</v>
      </c>
      <c r="S1603" t="s">
        <v>11302</v>
      </c>
      <c r="U1603" t="s">
        <v>11303</v>
      </c>
      <c r="X1603" t="s">
        <v>419</v>
      </c>
      <c r="Y1603" t="s">
        <v>456</v>
      </c>
      <c r="Z1603" t="s">
        <v>599</v>
      </c>
      <c r="AA1603" t="s">
        <v>164</v>
      </c>
      <c r="AC1603" t="s">
        <v>112</v>
      </c>
      <c r="AD1603" t="s">
        <v>456</v>
      </c>
      <c r="AE1603">
        <v>0</v>
      </c>
      <c r="AH1603" t="s">
        <v>9842</v>
      </c>
      <c r="AJ1603" t="s">
        <v>9842</v>
      </c>
      <c r="AL1603" t="s">
        <v>456</v>
      </c>
      <c r="AQ1603">
        <v>0</v>
      </c>
      <c r="AS1603">
        <v>0</v>
      </c>
      <c r="AT1603">
        <v>0</v>
      </c>
      <c r="AW1603">
        <v>0</v>
      </c>
      <c r="AZ1603">
        <v>0</v>
      </c>
      <c r="BC1603">
        <v>0</v>
      </c>
      <c r="BO1603">
        <v>0</v>
      </c>
      <c r="BP1603">
        <v>0</v>
      </c>
      <c r="BQ1603">
        <v>0</v>
      </c>
      <c r="BR1603">
        <v>0</v>
      </c>
      <c r="BS1603">
        <v>1</v>
      </c>
      <c r="BT1603">
        <v>0</v>
      </c>
      <c r="BU1603">
        <v>1</v>
      </c>
      <c r="BV1603">
        <v>0</v>
      </c>
      <c r="BW1603">
        <v>0</v>
      </c>
      <c r="BX1603">
        <v>0</v>
      </c>
      <c r="BY1603">
        <v>0</v>
      </c>
      <c r="BZ1603">
        <v>0</v>
      </c>
      <c r="CA1603">
        <v>0</v>
      </c>
      <c r="CB1603">
        <v>0</v>
      </c>
      <c r="CC1603">
        <v>0</v>
      </c>
      <c r="CD1603">
        <v>0</v>
      </c>
      <c r="CE1603">
        <v>0</v>
      </c>
      <c r="CF1603">
        <v>0</v>
      </c>
      <c r="CG1603">
        <v>0</v>
      </c>
      <c r="CH1603">
        <v>0</v>
      </c>
      <c r="CI1603">
        <v>0</v>
      </c>
      <c r="CJ1603">
        <v>0</v>
      </c>
      <c r="CK1603">
        <v>0</v>
      </c>
      <c r="CL1603">
        <v>0</v>
      </c>
      <c r="CM1603">
        <v>0</v>
      </c>
      <c r="CN1603">
        <v>0</v>
      </c>
      <c r="CO1603">
        <v>0</v>
      </c>
      <c r="CP1603">
        <v>0</v>
      </c>
      <c r="CQ1603">
        <v>0</v>
      </c>
    </row>
    <row r="1604" spans="1:95" hidden="1">
      <c r="A1604" t="s">
        <v>11304</v>
      </c>
      <c r="B1604" t="s">
        <v>999</v>
      </c>
      <c r="C1604" t="s">
        <v>1000</v>
      </c>
      <c r="D1604" t="s">
        <v>1000</v>
      </c>
      <c r="E1604" t="s">
        <v>146</v>
      </c>
      <c r="F1604" t="s">
        <v>11305</v>
      </c>
      <c r="G1604">
        <v>38</v>
      </c>
      <c r="H1604">
        <v>4.67</v>
      </c>
      <c r="I1604">
        <f t="shared" si="25"/>
        <v>177.46</v>
      </c>
      <c r="J1604">
        <v>36.114646</v>
      </c>
      <c r="K1604">
        <v>-115.17</v>
      </c>
      <c r="M1604" t="s">
        <v>3865</v>
      </c>
      <c r="O1604" t="s">
        <v>829</v>
      </c>
      <c r="P1604" t="s">
        <v>838</v>
      </c>
      <c r="R1604" t="s">
        <v>107</v>
      </c>
      <c r="S1604" t="s">
        <v>11132</v>
      </c>
      <c r="T1604" t="s">
        <v>11306</v>
      </c>
      <c r="X1604" t="s">
        <v>1007</v>
      </c>
      <c r="Y1604" t="s">
        <v>11282</v>
      </c>
      <c r="Z1604" t="s">
        <v>92</v>
      </c>
      <c r="AA1604" t="s">
        <v>164</v>
      </c>
      <c r="AC1604" t="s">
        <v>112</v>
      </c>
      <c r="AD1604" t="s">
        <v>11282</v>
      </c>
      <c r="AE1604">
        <v>0</v>
      </c>
      <c r="AH1604" t="s">
        <v>9842</v>
      </c>
      <c r="AJ1604" t="s">
        <v>9842</v>
      </c>
      <c r="AQ1604">
        <v>0</v>
      </c>
      <c r="AR1604" t="s">
        <v>750</v>
      </c>
      <c r="AS1604">
        <v>0</v>
      </c>
      <c r="AT1604">
        <v>0</v>
      </c>
      <c r="AW1604">
        <v>0</v>
      </c>
      <c r="AZ1604">
        <v>0</v>
      </c>
      <c r="BC1604">
        <v>0</v>
      </c>
      <c r="BO1604">
        <v>0</v>
      </c>
      <c r="BP1604">
        <v>0</v>
      </c>
      <c r="BQ1604">
        <v>0</v>
      </c>
      <c r="BR1604">
        <v>0</v>
      </c>
      <c r="BS1604">
        <v>1</v>
      </c>
      <c r="BT1604">
        <v>0</v>
      </c>
      <c r="BU1604">
        <v>1</v>
      </c>
      <c r="BV1604">
        <v>0</v>
      </c>
      <c r="BW1604">
        <v>0</v>
      </c>
      <c r="BX1604">
        <v>0</v>
      </c>
      <c r="BY1604">
        <v>0</v>
      </c>
      <c r="BZ1604">
        <v>0</v>
      </c>
      <c r="CA1604">
        <v>0</v>
      </c>
      <c r="CB1604">
        <v>0</v>
      </c>
      <c r="CC1604">
        <v>0</v>
      </c>
      <c r="CD1604">
        <v>0</v>
      </c>
      <c r="CE1604">
        <v>0</v>
      </c>
      <c r="CF1604">
        <v>0</v>
      </c>
      <c r="CG1604">
        <v>0</v>
      </c>
      <c r="CH1604">
        <v>0</v>
      </c>
      <c r="CI1604">
        <v>0</v>
      </c>
      <c r="CJ1604">
        <v>0</v>
      </c>
      <c r="CK1604">
        <v>0</v>
      </c>
      <c r="CL1604">
        <v>0</v>
      </c>
      <c r="CM1604">
        <v>0</v>
      </c>
      <c r="CN1604">
        <v>0</v>
      </c>
      <c r="CO1604">
        <v>0</v>
      </c>
      <c r="CP1604">
        <v>0</v>
      </c>
      <c r="CQ1604">
        <v>0</v>
      </c>
    </row>
    <row r="1605" spans="1:95" hidden="1">
      <c r="A1605" t="s">
        <v>11307</v>
      </c>
      <c r="B1605" t="s">
        <v>985</v>
      </c>
      <c r="C1605" t="s">
        <v>2176</v>
      </c>
      <c r="D1605" t="s">
        <v>2176</v>
      </c>
      <c r="E1605" t="s">
        <v>146</v>
      </c>
      <c r="F1605" t="s">
        <v>11308</v>
      </c>
      <c r="G1605">
        <v>1872000</v>
      </c>
      <c r="H1605">
        <v>8</v>
      </c>
      <c r="I1605">
        <f t="shared" si="25"/>
        <v>14976000</v>
      </c>
      <c r="J1605">
        <v>43.894480999999999</v>
      </c>
      <c r="K1605">
        <v>-86.44</v>
      </c>
      <c r="M1605" t="s">
        <v>3397</v>
      </c>
      <c r="O1605" t="s">
        <v>11309</v>
      </c>
      <c r="P1605" t="s">
        <v>400</v>
      </c>
      <c r="R1605" t="s">
        <v>107</v>
      </c>
      <c r="S1605" t="s">
        <v>11310</v>
      </c>
      <c r="U1605" t="s">
        <v>2270</v>
      </c>
      <c r="V1605" t="s">
        <v>11311</v>
      </c>
      <c r="X1605" t="s">
        <v>403</v>
      </c>
      <c r="Y1605" t="s">
        <v>11312</v>
      </c>
      <c r="Z1605" t="s">
        <v>599</v>
      </c>
      <c r="AA1605" t="s">
        <v>93</v>
      </c>
      <c r="AC1605" t="s">
        <v>112</v>
      </c>
      <c r="AD1605" t="s">
        <v>11312</v>
      </c>
      <c r="AE1605">
        <v>0</v>
      </c>
      <c r="AF1605" t="s">
        <v>11313</v>
      </c>
      <c r="AQ1605">
        <v>0</v>
      </c>
      <c r="AR1605" t="s">
        <v>11314</v>
      </c>
      <c r="AS1605">
        <v>0</v>
      </c>
      <c r="AT1605">
        <v>0</v>
      </c>
      <c r="AW1605">
        <v>0</v>
      </c>
      <c r="AZ1605">
        <v>0</v>
      </c>
      <c r="BC1605">
        <v>0</v>
      </c>
      <c r="BO1605">
        <v>0</v>
      </c>
      <c r="BP1605">
        <v>0</v>
      </c>
      <c r="BQ1605">
        <v>0</v>
      </c>
      <c r="BR1605">
        <v>0</v>
      </c>
      <c r="BS1605">
        <v>0</v>
      </c>
      <c r="BT1605">
        <v>0</v>
      </c>
      <c r="BU1605">
        <v>1</v>
      </c>
      <c r="BV1605">
        <v>1</v>
      </c>
      <c r="BW1605">
        <v>0</v>
      </c>
      <c r="BX1605">
        <v>1</v>
      </c>
      <c r="BY1605">
        <v>0</v>
      </c>
      <c r="BZ1605">
        <v>0</v>
      </c>
      <c r="CA1605">
        <v>0</v>
      </c>
      <c r="CB1605">
        <v>1</v>
      </c>
      <c r="CC1605">
        <v>0</v>
      </c>
      <c r="CD1605">
        <v>0</v>
      </c>
      <c r="CE1605">
        <v>0</v>
      </c>
      <c r="CF1605">
        <v>0</v>
      </c>
      <c r="CG1605">
        <v>0</v>
      </c>
      <c r="CH1605">
        <v>0</v>
      </c>
      <c r="CI1605">
        <v>0</v>
      </c>
      <c r="CJ1605">
        <v>0</v>
      </c>
      <c r="CK1605">
        <v>0</v>
      </c>
      <c r="CL1605">
        <v>0</v>
      </c>
      <c r="CM1605">
        <v>0</v>
      </c>
      <c r="CN1605">
        <v>0</v>
      </c>
      <c r="CO1605">
        <v>0</v>
      </c>
      <c r="CP1605">
        <v>0</v>
      </c>
      <c r="CQ1605">
        <v>0</v>
      </c>
    </row>
    <row r="1606" spans="1:95" hidden="1">
      <c r="A1606" t="s">
        <v>11315</v>
      </c>
      <c r="B1606" t="s">
        <v>985</v>
      </c>
      <c r="C1606" t="s">
        <v>2176</v>
      </c>
      <c r="D1606" t="s">
        <v>2176</v>
      </c>
      <c r="E1606" t="s">
        <v>146</v>
      </c>
      <c r="F1606" t="s">
        <v>11316</v>
      </c>
      <c r="G1606">
        <v>1119000</v>
      </c>
      <c r="H1606">
        <v>7.58</v>
      </c>
      <c r="I1606">
        <f t="shared" si="25"/>
        <v>8482020</v>
      </c>
      <c r="J1606" s="5">
        <v>42.61083</v>
      </c>
      <c r="K1606" s="5">
        <v>-72.47139</v>
      </c>
      <c r="M1606" t="s">
        <v>672</v>
      </c>
      <c r="N1606" t="s">
        <v>11317</v>
      </c>
      <c r="O1606" t="s">
        <v>11318</v>
      </c>
      <c r="P1606" t="s">
        <v>391</v>
      </c>
      <c r="Q1606">
        <v>1360</v>
      </c>
      <c r="R1606" t="s">
        <v>107</v>
      </c>
      <c r="S1606" t="s">
        <v>11319</v>
      </c>
      <c r="U1606" t="s">
        <v>2225</v>
      </c>
      <c r="V1606" t="s">
        <v>2219</v>
      </c>
      <c r="X1606" t="s">
        <v>394</v>
      </c>
      <c r="AC1606" t="s">
        <v>95</v>
      </c>
      <c r="AD1606" t="s">
        <v>11320</v>
      </c>
      <c r="AE1606">
        <v>100</v>
      </c>
      <c r="AK1606" t="s">
        <v>11320</v>
      </c>
      <c r="AL1606" t="s">
        <v>11321</v>
      </c>
      <c r="AQ1606">
        <v>0</v>
      </c>
      <c r="AS1606">
        <v>140000000</v>
      </c>
      <c r="AT1606">
        <v>0</v>
      </c>
      <c r="AW1606">
        <v>0</v>
      </c>
      <c r="AZ1606">
        <v>0</v>
      </c>
      <c r="BC1606">
        <v>0</v>
      </c>
      <c r="BO1606">
        <v>0</v>
      </c>
      <c r="BP1606">
        <v>0</v>
      </c>
      <c r="BQ1606">
        <v>0</v>
      </c>
      <c r="BR1606">
        <v>0</v>
      </c>
      <c r="BS1606">
        <v>0</v>
      </c>
      <c r="BT1606">
        <v>0</v>
      </c>
      <c r="BU1606">
        <v>1</v>
      </c>
      <c r="BV1606">
        <v>1</v>
      </c>
      <c r="BW1606">
        <v>0</v>
      </c>
      <c r="BX1606">
        <v>0</v>
      </c>
      <c r="BY1606">
        <v>0</v>
      </c>
      <c r="BZ1606">
        <v>0</v>
      </c>
      <c r="CA1606">
        <v>0</v>
      </c>
      <c r="CB1606">
        <v>0</v>
      </c>
      <c r="CC1606">
        <v>0</v>
      </c>
      <c r="CD1606">
        <v>0</v>
      </c>
      <c r="CE1606">
        <v>0</v>
      </c>
      <c r="CF1606">
        <v>0</v>
      </c>
      <c r="CG1606">
        <v>0</v>
      </c>
      <c r="CH1606">
        <v>0</v>
      </c>
      <c r="CI1606">
        <v>0</v>
      </c>
      <c r="CJ1606">
        <v>0</v>
      </c>
      <c r="CK1606">
        <v>0</v>
      </c>
      <c r="CL1606">
        <v>0</v>
      </c>
      <c r="CM1606">
        <v>0</v>
      </c>
      <c r="CN1606">
        <v>0</v>
      </c>
      <c r="CO1606">
        <v>0</v>
      </c>
      <c r="CP1606">
        <v>0</v>
      </c>
      <c r="CQ1606">
        <v>0</v>
      </c>
    </row>
    <row r="1607" spans="1:95" hidden="1">
      <c r="A1607" t="s">
        <v>11322</v>
      </c>
      <c r="B1607" t="s">
        <v>985</v>
      </c>
      <c r="C1607" t="s">
        <v>2176</v>
      </c>
      <c r="D1607" t="s">
        <v>2176</v>
      </c>
      <c r="E1607" t="s">
        <v>146</v>
      </c>
      <c r="F1607" t="s">
        <v>11323</v>
      </c>
      <c r="G1607">
        <v>1070000</v>
      </c>
      <c r="I1607">
        <f t="shared" si="25"/>
        <v>0</v>
      </c>
      <c r="J1607">
        <v>39.847456999999999</v>
      </c>
      <c r="K1607">
        <v>-76.290000000000006</v>
      </c>
      <c r="M1607" t="s">
        <v>672</v>
      </c>
      <c r="N1607" t="s">
        <v>11324</v>
      </c>
      <c r="O1607" t="s">
        <v>11325</v>
      </c>
      <c r="P1607" t="s">
        <v>763</v>
      </c>
      <c r="Q1607">
        <v>17532</v>
      </c>
      <c r="R1607" t="s">
        <v>107</v>
      </c>
      <c r="S1607" t="s">
        <v>11326</v>
      </c>
      <c r="U1607" t="s">
        <v>2197</v>
      </c>
      <c r="X1607" t="s">
        <v>376</v>
      </c>
      <c r="AA1607" t="s">
        <v>93</v>
      </c>
      <c r="AC1607" t="s">
        <v>95</v>
      </c>
      <c r="AD1607" t="s">
        <v>4414</v>
      </c>
      <c r="AE1607">
        <v>0</v>
      </c>
      <c r="AK1607" t="s">
        <v>11327</v>
      </c>
      <c r="AL1607" t="s">
        <v>11328</v>
      </c>
      <c r="AQ1607">
        <v>0</v>
      </c>
      <c r="AR1607" t="s">
        <v>11329</v>
      </c>
      <c r="AS1607">
        <v>0</v>
      </c>
      <c r="AT1607">
        <v>0</v>
      </c>
      <c r="AW1607">
        <v>0</v>
      </c>
      <c r="AZ1607">
        <v>0</v>
      </c>
      <c r="BC1607">
        <v>0</v>
      </c>
      <c r="BO1607">
        <v>0</v>
      </c>
      <c r="BP1607">
        <v>0</v>
      </c>
      <c r="BQ1607">
        <v>0</v>
      </c>
      <c r="BR1607">
        <v>0</v>
      </c>
      <c r="BS1607">
        <v>0</v>
      </c>
      <c r="BT1607">
        <v>0</v>
      </c>
      <c r="BU1607">
        <v>1</v>
      </c>
      <c r="BV1607">
        <v>1</v>
      </c>
      <c r="BW1607">
        <v>0</v>
      </c>
      <c r="BX1607">
        <v>0</v>
      </c>
      <c r="BY1607">
        <v>0</v>
      </c>
      <c r="BZ1607">
        <v>0</v>
      </c>
      <c r="CA1607">
        <v>0</v>
      </c>
      <c r="CB1607">
        <v>0</v>
      </c>
      <c r="CC1607">
        <v>0</v>
      </c>
      <c r="CD1607">
        <v>0</v>
      </c>
      <c r="CE1607">
        <v>0</v>
      </c>
      <c r="CF1607">
        <v>0</v>
      </c>
      <c r="CG1607">
        <v>0</v>
      </c>
      <c r="CH1607">
        <v>0</v>
      </c>
      <c r="CI1607">
        <v>0</v>
      </c>
      <c r="CJ1607">
        <v>0</v>
      </c>
      <c r="CK1607">
        <v>0</v>
      </c>
      <c r="CL1607">
        <v>0</v>
      </c>
      <c r="CM1607">
        <v>0</v>
      </c>
      <c r="CN1607">
        <v>0</v>
      </c>
      <c r="CO1607">
        <v>0</v>
      </c>
      <c r="CP1607">
        <v>0</v>
      </c>
      <c r="CQ1607">
        <v>0</v>
      </c>
    </row>
    <row r="1608" spans="1:95" hidden="1">
      <c r="A1608" t="s">
        <v>11330</v>
      </c>
      <c r="B1608" t="s">
        <v>985</v>
      </c>
      <c r="C1608" t="s">
        <v>2176</v>
      </c>
      <c r="D1608" t="s">
        <v>2176</v>
      </c>
      <c r="E1608" t="s">
        <v>146</v>
      </c>
      <c r="F1608" t="s">
        <v>11331</v>
      </c>
      <c r="G1608">
        <v>1065000</v>
      </c>
      <c r="H1608">
        <v>24</v>
      </c>
      <c r="I1608">
        <f t="shared" si="25"/>
        <v>25560000</v>
      </c>
      <c r="J1608">
        <v>35.010984000000001</v>
      </c>
      <c r="K1608">
        <v>-83.01</v>
      </c>
      <c r="M1608" t="s">
        <v>225</v>
      </c>
      <c r="O1608" t="s">
        <v>11332</v>
      </c>
      <c r="P1608" t="s">
        <v>11333</v>
      </c>
      <c r="R1608" t="s">
        <v>107</v>
      </c>
      <c r="S1608" t="s">
        <v>11334</v>
      </c>
      <c r="U1608" t="s">
        <v>808</v>
      </c>
      <c r="X1608" t="s">
        <v>1007</v>
      </c>
      <c r="Y1608" t="s">
        <v>2489</v>
      </c>
      <c r="Z1608" t="s">
        <v>92</v>
      </c>
      <c r="AA1608" t="s">
        <v>93</v>
      </c>
      <c r="AC1608" t="s">
        <v>112</v>
      </c>
      <c r="AD1608" t="s">
        <v>2489</v>
      </c>
      <c r="AE1608">
        <v>100</v>
      </c>
      <c r="AQ1608">
        <v>0</v>
      </c>
      <c r="AR1608" t="s">
        <v>750</v>
      </c>
      <c r="AS1608">
        <v>0</v>
      </c>
      <c r="AT1608">
        <v>0</v>
      </c>
      <c r="AW1608">
        <v>0</v>
      </c>
      <c r="AZ1608">
        <v>0</v>
      </c>
      <c r="BC1608">
        <v>0</v>
      </c>
      <c r="BO1608">
        <v>0</v>
      </c>
      <c r="BP1608">
        <v>0</v>
      </c>
      <c r="BQ1608">
        <v>0</v>
      </c>
      <c r="BR1608">
        <v>0</v>
      </c>
      <c r="BS1608">
        <v>0</v>
      </c>
      <c r="BT1608">
        <v>0</v>
      </c>
      <c r="BU1608">
        <v>1</v>
      </c>
      <c r="BV1608">
        <v>0</v>
      </c>
      <c r="BW1608">
        <v>0</v>
      </c>
      <c r="BX1608">
        <v>0</v>
      </c>
      <c r="BY1608">
        <v>0</v>
      </c>
      <c r="BZ1608">
        <v>0</v>
      </c>
      <c r="CA1608">
        <v>0</v>
      </c>
      <c r="CB1608">
        <v>0</v>
      </c>
      <c r="CC1608">
        <v>0</v>
      </c>
      <c r="CD1608">
        <v>0</v>
      </c>
      <c r="CE1608">
        <v>0</v>
      </c>
      <c r="CF1608">
        <v>0</v>
      </c>
      <c r="CG1608">
        <v>0</v>
      </c>
      <c r="CH1608">
        <v>0</v>
      </c>
      <c r="CI1608">
        <v>0</v>
      </c>
      <c r="CJ1608">
        <v>0</v>
      </c>
      <c r="CK1608">
        <v>0</v>
      </c>
      <c r="CL1608">
        <v>0</v>
      </c>
      <c r="CM1608">
        <v>0</v>
      </c>
      <c r="CN1608">
        <v>0</v>
      </c>
      <c r="CO1608">
        <v>0</v>
      </c>
      <c r="CP1608">
        <v>0</v>
      </c>
      <c r="CQ1608">
        <v>0</v>
      </c>
    </row>
    <row r="1609" spans="1:95" hidden="1">
      <c r="A1609" t="s">
        <v>11335</v>
      </c>
      <c r="B1609" t="s">
        <v>985</v>
      </c>
      <c r="C1609" t="s">
        <v>2176</v>
      </c>
      <c r="D1609" t="s">
        <v>2176</v>
      </c>
      <c r="E1609" t="s">
        <v>146</v>
      </c>
      <c r="F1609" t="s">
        <v>11336</v>
      </c>
      <c r="G1609">
        <v>710000</v>
      </c>
      <c r="I1609">
        <f t="shared" si="25"/>
        <v>0</v>
      </c>
      <c r="J1609">
        <v>34.960334000000003</v>
      </c>
      <c r="K1609">
        <v>-82.92</v>
      </c>
      <c r="M1609" t="s">
        <v>225</v>
      </c>
      <c r="O1609" t="s">
        <v>11337</v>
      </c>
      <c r="P1609" t="s">
        <v>11333</v>
      </c>
      <c r="R1609" t="s">
        <v>107</v>
      </c>
      <c r="S1609" t="s">
        <v>11338</v>
      </c>
      <c r="U1609" t="s">
        <v>11339</v>
      </c>
      <c r="V1609" t="s">
        <v>2219</v>
      </c>
      <c r="X1609" t="s">
        <v>1007</v>
      </c>
      <c r="Y1609" t="s">
        <v>2489</v>
      </c>
      <c r="Z1609" t="s">
        <v>92</v>
      </c>
      <c r="AA1609" t="s">
        <v>93</v>
      </c>
      <c r="AC1609" t="s">
        <v>112</v>
      </c>
      <c r="AD1609" t="s">
        <v>2489</v>
      </c>
      <c r="AE1609">
        <v>100</v>
      </c>
      <c r="AH1609" t="s">
        <v>2881</v>
      </c>
      <c r="AQ1609">
        <v>0</v>
      </c>
      <c r="AR1609" t="s">
        <v>11340</v>
      </c>
      <c r="AS1609">
        <v>0</v>
      </c>
      <c r="AT1609">
        <v>0</v>
      </c>
      <c r="AW1609">
        <v>0</v>
      </c>
      <c r="AZ1609">
        <v>0</v>
      </c>
      <c r="BC1609">
        <v>0</v>
      </c>
      <c r="BO1609">
        <v>0</v>
      </c>
      <c r="BP1609">
        <v>0</v>
      </c>
      <c r="BQ1609">
        <v>0</v>
      </c>
      <c r="BR1609">
        <v>0</v>
      </c>
      <c r="BS1609">
        <v>0</v>
      </c>
      <c r="BT1609">
        <v>0</v>
      </c>
      <c r="BU1609">
        <v>1</v>
      </c>
      <c r="BV1609">
        <v>0</v>
      </c>
      <c r="BW1609">
        <v>0</v>
      </c>
      <c r="BX1609">
        <v>0</v>
      </c>
      <c r="BY1609">
        <v>0</v>
      </c>
      <c r="BZ1609">
        <v>0</v>
      </c>
      <c r="CA1609">
        <v>0</v>
      </c>
      <c r="CB1609">
        <v>0</v>
      </c>
      <c r="CC1609">
        <v>0</v>
      </c>
      <c r="CD1609">
        <v>0</v>
      </c>
      <c r="CE1609">
        <v>0</v>
      </c>
      <c r="CF1609">
        <v>0</v>
      </c>
      <c r="CG1609">
        <v>0</v>
      </c>
      <c r="CH1609">
        <v>0</v>
      </c>
      <c r="CI1609">
        <v>0</v>
      </c>
      <c r="CJ1609">
        <v>0</v>
      </c>
      <c r="CK1609">
        <v>0</v>
      </c>
      <c r="CL1609">
        <v>0</v>
      </c>
      <c r="CM1609">
        <v>0</v>
      </c>
      <c r="CN1609">
        <v>0</v>
      </c>
      <c r="CO1609">
        <v>0</v>
      </c>
      <c r="CP1609">
        <v>0</v>
      </c>
      <c r="CQ1609">
        <v>0</v>
      </c>
    </row>
    <row r="1610" spans="1:95" hidden="1">
      <c r="A1610" t="s">
        <v>11341</v>
      </c>
      <c r="B1610" t="s">
        <v>985</v>
      </c>
      <c r="C1610" t="s">
        <v>2176</v>
      </c>
      <c r="D1610" t="s">
        <v>2176</v>
      </c>
      <c r="E1610" t="s">
        <v>146</v>
      </c>
      <c r="F1610" t="s">
        <v>11342</v>
      </c>
      <c r="G1610">
        <v>600000</v>
      </c>
      <c r="H1610">
        <v>5</v>
      </c>
      <c r="I1610">
        <f t="shared" si="25"/>
        <v>3000000</v>
      </c>
      <c r="J1610">
        <v>42.687055000000001</v>
      </c>
      <c r="K1610">
        <v>-72.959999999999994</v>
      </c>
      <c r="M1610" t="s">
        <v>11343</v>
      </c>
      <c r="O1610" t="s">
        <v>11344</v>
      </c>
      <c r="P1610" t="s">
        <v>391</v>
      </c>
      <c r="R1610" t="s">
        <v>107</v>
      </c>
      <c r="S1610" t="s">
        <v>11345</v>
      </c>
      <c r="U1610" t="s">
        <v>2413</v>
      </c>
      <c r="V1610" t="s">
        <v>2219</v>
      </c>
      <c r="X1610" t="s">
        <v>394</v>
      </c>
      <c r="Y1610" t="s">
        <v>4537</v>
      </c>
      <c r="Z1610" t="s">
        <v>92</v>
      </c>
      <c r="AA1610" t="s">
        <v>93</v>
      </c>
      <c r="AC1610" t="s">
        <v>95</v>
      </c>
      <c r="AD1610" t="s">
        <v>11346</v>
      </c>
      <c r="AE1610">
        <v>50</v>
      </c>
      <c r="AF1610" t="s">
        <v>11347</v>
      </c>
      <c r="AG1610">
        <v>50</v>
      </c>
      <c r="AH1610" t="s">
        <v>2656</v>
      </c>
      <c r="AK1610" t="s">
        <v>11348</v>
      </c>
      <c r="AL1610" t="s">
        <v>11349</v>
      </c>
      <c r="AP1610" t="s">
        <v>11350</v>
      </c>
      <c r="AQ1610">
        <v>0</v>
      </c>
      <c r="AR1610" t="s">
        <v>11351</v>
      </c>
      <c r="AS1610">
        <v>0</v>
      </c>
      <c r="AT1610">
        <v>0</v>
      </c>
      <c r="AW1610">
        <v>0</v>
      </c>
      <c r="AZ1610">
        <v>0</v>
      </c>
      <c r="BC1610">
        <v>0</v>
      </c>
      <c r="BO1610">
        <v>0</v>
      </c>
      <c r="BP1610">
        <v>0</v>
      </c>
      <c r="BQ1610">
        <v>0</v>
      </c>
      <c r="BR1610">
        <v>0</v>
      </c>
      <c r="BS1610">
        <v>0</v>
      </c>
      <c r="BT1610">
        <v>0</v>
      </c>
      <c r="BU1610">
        <v>1</v>
      </c>
      <c r="BV1610">
        <v>0</v>
      </c>
      <c r="BW1610">
        <v>0</v>
      </c>
      <c r="BX1610">
        <v>0</v>
      </c>
      <c r="BY1610">
        <v>0</v>
      </c>
      <c r="BZ1610">
        <v>0</v>
      </c>
      <c r="CA1610">
        <v>0</v>
      </c>
      <c r="CB1610">
        <v>0</v>
      </c>
      <c r="CC1610">
        <v>0</v>
      </c>
      <c r="CD1610">
        <v>0</v>
      </c>
      <c r="CE1610">
        <v>0</v>
      </c>
      <c r="CF1610">
        <v>1</v>
      </c>
      <c r="CG1610">
        <v>0</v>
      </c>
      <c r="CH1610">
        <v>0</v>
      </c>
      <c r="CI1610">
        <v>0</v>
      </c>
      <c r="CJ1610">
        <v>0</v>
      </c>
      <c r="CK1610">
        <v>0</v>
      </c>
      <c r="CL1610">
        <v>0</v>
      </c>
      <c r="CM1610">
        <v>0</v>
      </c>
      <c r="CN1610">
        <v>0</v>
      </c>
      <c r="CO1610">
        <v>0</v>
      </c>
      <c r="CP1610">
        <v>0</v>
      </c>
      <c r="CQ1610">
        <v>0</v>
      </c>
    </row>
    <row r="1611" spans="1:95" hidden="1">
      <c r="A1611" t="s">
        <v>11352</v>
      </c>
      <c r="B1611" t="s">
        <v>985</v>
      </c>
      <c r="C1611" t="s">
        <v>2176</v>
      </c>
      <c r="D1611" t="s">
        <v>2176</v>
      </c>
      <c r="E1611" t="s">
        <v>146</v>
      </c>
      <c r="F1611" t="s">
        <v>11353</v>
      </c>
      <c r="G1611">
        <v>511200</v>
      </c>
      <c r="H1611">
        <v>6.97</v>
      </c>
      <c r="I1611">
        <f t="shared" si="25"/>
        <v>3563064</v>
      </c>
      <c r="J1611">
        <v>34.299374100000001</v>
      </c>
      <c r="K1611">
        <v>-81.31</v>
      </c>
      <c r="M1611" t="s">
        <v>11354</v>
      </c>
      <c r="N1611" t="s">
        <v>11355</v>
      </c>
      <c r="O1611" t="s">
        <v>11356</v>
      </c>
      <c r="P1611" t="s">
        <v>11333</v>
      </c>
      <c r="Q1611">
        <v>29065</v>
      </c>
      <c r="R1611" t="s">
        <v>107</v>
      </c>
      <c r="S1611" t="s">
        <v>11357</v>
      </c>
      <c r="T1611" t="s">
        <v>11358</v>
      </c>
      <c r="U1611" t="s">
        <v>537</v>
      </c>
      <c r="V1611" t="s">
        <v>11359</v>
      </c>
      <c r="X1611" t="s">
        <v>1007</v>
      </c>
      <c r="Y1611" t="s">
        <v>11360</v>
      </c>
      <c r="Z1611" t="s">
        <v>92</v>
      </c>
      <c r="AA1611" t="s">
        <v>93</v>
      </c>
      <c r="AC1611" t="s">
        <v>112</v>
      </c>
      <c r="AD1611" t="s">
        <v>11361</v>
      </c>
      <c r="AE1611">
        <v>100</v>
      </c>
      <c r="AM1611" t="s">
        <v>11362</v>
      </c>
      <c r="AN1611" t="s">
        <v>11363</v>
      </c>
      <c r="AQ1611">
        <v>0</v>
      </c>
      <c r="AR1611" t="s">
        <v>11364</v>
      </c>
      <c r="AS1611">
        <v>0</v>
      </c>
      <c r="AT1611">
        <v>0</v>
      </c>
      <c r="AW1611">
        <v>0</v>
      </c>
      <c r="AZ1611">
        <v>0</v>
      </c>
      <c r="BC1611">
        <v>0</v>
      </c>
      <c r="BO1611">
        <v>0</v>
      </c>
      <c r="BP1611">
        <v>0</v>
      </c>
      <c r="BQ1611">
        <v>0</v>
      </c>
      <c r="BR1611">
        <v>0</v>
      </c>
      <c r="BS1611">
        <v>0</v>
      </c>
      <c r="BT1611">
        <v>0</v>
      </c>
      <c r="BU1611">
        <v>1</v>
      </c>
      <c r="BV1611">
        <v>1</v>
      </c>
      <c r="BW1611">
        <v>1</v>
      </c>
      <c r="BX1611">
        <v>0</v>
      </c>
      <c r="BY1611">
        <v>0</v>
      </c>
      <c r="BZ1611">
        <v>0</v>
      </c>
      <c r="CA1611">
        <v>0</v>
      </c>
      <c r="CB1611">
        <v>0</v>
      </c>
      <c r="CC1611">
        <v>0</v>
      </c>
      <c r="CD1611">
        <v>0</v>
      </c>
      <c r="CE1611">
        <v>0</v>
      </c>
      <c r="CF1611">
        <v>0</v>
      </c>
      <c r="CG1611">
        <v>0</v>
      </c>
      <c r="CH1611">
        <v>0</v>
      </c>
      <c r="CI1611">
        <v>0</v>
      </c>
      <c r="CJ1611">
        <v>0</v>
      </c>
      <c r="CK1611">
        <v>0</v>
      </c>
      <c r="CL1611">
        <v>0</v>
      </c>
      <c r="CM1611">
        <v>0</v>
      </c>
      <c r="CN1611">
        <v>0</v>
      </c>
      <c r="CO1611">
        <v>0</v>
      </c>
      <c r="CP1611">
        <v>0</v>
      </c>
      <c r="CQ1611">
        <v>0</v>
      </c>
    </row>
    <row r="1612" spans="1:95">
      <c r="A1612" t="s">
        <v>11365</v>
      </c>
      <c r="B1612" t="s">
        <v>985</v>
      </c>
      <c r="C1612" t="s">
        <v>2176</v>
      </c>
      <c r="D1612" t="s">
        <v>2176</v>
      </c>
      <c r="E1612" t="s">
        <v>146</v>
      </c>
      <c r="F1612" t="s">
        <v>11366</v>
      </c>
      <c r="G1612">
        <v>440000</v>
      </c>
      <c r="H1612">
        <v>8</v>
      </c>
      <c r="I1612">
        <f t="shared" si="25"/>
        <v>3520000</v>
      </c>
      <c r="J1612">
        <v>37.453750200000002</v>
      </c>
      <c r="K1612">
        <v>-90.84</v>
      </c>
      <c r="M1612" t="s">
        <v>672</v>
      </c>
      <c r="O1612" t="s">
        <v>11367</v>
      </c>
      <c r="P1612" t="s">
        <v>2711</v>
      </c>
      <c r="R1612" t="s">
        <v>107</v>
      </c>
      <c r="S1612" t="s">
        <v>1270</v>
      </c>
      <c r="U1612" t="s">
        <v>11368</v>
      </c>
      <c r="V1612" t="s">
        <v>2213</v>
      </c>
      <c r="X1612" t="s">
        <v>403</v>
      </c>
      <c r="Y1612" t="s">
        <v>11369</v>
      </c>
      <c r="Z1612" t="s">
        <v>92</v>
      </c>
      <c r="AA1612" t="s">
        <v>93</v>
      </c>
      <c r="AC1612" t="s">
        <v>112</v>
      </c>
      <c r="AD1612" t="s">
        <v>11370</v>
      </c>
      <c r="AE1612">
        <v>100</v>
      </c>
      <c r="AQ1612">
        <v>0</v>
      </c>
      <c r="AR1612" t="s">
        <v>750</v>
      </c>
      <c r="AS1612">
        <v>0</v>
      </c>
      <c r="AT1612">
        <v>0</v>
      </c>
      <c r="AW1612">
        <v>0</v>
      </c>
      <c r="AZ1612">
        <v>0</v>
      </c>
      <c r="BC1612">
        <v>0</v>
      </c>
      <c r="BO1612">
        <v>0</v>
      </c>
      <c r="BP1612">
        <v>0</v>
      </c>
      <c r="BQ1612">
        <v>0</v>
      </c>
      <c r="BR1612">
        <v>0</v>
      </c>
      <c r="BS1612">
        <v>0</v>
      </c>
      <c r="BT1612">
        <v>0</v>
      </c>
      <c r="BU1612">
        <v>1</v>
      </c>
      <c r="BV1612">
        <v>1</v>
      </c>
      <c r="BW1612">
        <v>0</v>
      </c>
      <c r="BX1612">
        <v>0</v>
      </c>
      <c r="BY1612">
        <v>0</v>
      </c>
      <c r="BZ1612">
        <v>0</v>
      </c>
      <c r="CA1612">
        <v>0</v>
      </c>
      <c r="CB1612">
        <v>0</v>
      </c>
      <c r="CC1612">
        <v>0</v>
      </c>
      <c r="CD1612">
        <v>0</v>
      </c>
      <c r="CE1612">
        <v>0</v>
      </c>
      <c r="CF1612">
        <v>0</v>
      </c>
      <c r="CG1612">
        <v>0</v>
      </c>
      <c r="CH1612">
        <v>0</v>
      </c>
      <c r="CI1612">
        <v>0</v>
      </c>
      <c r="CJ1612">
        <v>0</v>
      </c>
      <c r="CK1612">
        <v>0</v>
      </c>
      <c r="CL1612">
        <v>0</v>
      </c>
      <c r="CM1612">
        <v>0</v>
      </c>
      <c r="CN1612">
        <v>0</v>
      </c>
      <c r="CO1612">
        <v>0</v>
      </c>
      <c r="CP1612">
        <v>0</v>
      </c>
      <c r="CQ1612">
        <v>0</v>
      </c>
    </row>
    <row r="1613" spans="1:95" hidden="1">
      <c r="A1613" t="s">
        <v>11371</v>
      </c>
      <c r="B1613" t="s">
        <v>985</v>
      </c>
      <c r="C1613" t="s">
        <v>2176</v>
      </c>
      <c r="D1613" t="s">
        <v>2176</v>
      </c>
      <c r="E1613" t="s">
        <v>146</v>
      </c>
      <c r="F1613" t="s">
        <v>11372</v>
      </c>
      <c r="G1613">
        <v>324000</v>
      </c>
      <c r="H1613">
        <v>4</v>
      </c>
      <c r="I1613">
        <f t="shared" si="25"/>
        <v>1296000</v>
      </c>
      <c r="J1613">
        <v>39.706098400000002</v>
      </c>
      <c r="K1613">
        <v>-105.7</v>
      </c>
      <c r="M1613" t="s">
        <v>11373</v>
      </c>
      <c r="O1613" t="s">
        <v>4571</v>
      </c>
      <c r="P1613" t="s">
        <v>4188</v>
      </c>
      <c r="R1613" t="s">
        <v>107</v>
      </c>
      <c r="S1613" t="s">
        <v>11374</v>
      </c>
      <c r="U1613" t="s">
        <v>3505</v>
      </c>
      <c r="X1613" t="s">
        <v>1007</v>
      </c>
      <c r="Y1613" t="s">
        <v>5132</v>
      </c>
      <c r="Z1613" t="s">
        <v>92</v>
      </c>
      <c r="AA1613" t="s">
        <v>93</v>
      </c>
      <c r="AC1613" t="s">
        <v>112</v>
      </c>
      <c r="AD1613" t="s">
        <v>5132</v>
      </c>
      <c r="AE1613">
        <v>100</v>
      </c>
      <c r="AQ1613">
        <v>0</v>
      </c>
      <c r="AR1613" t="s">
        <v>11375</v>
      </c>
      <c r="AS1613">
        <v>0</v>
      </c>
      <c r="AT1613">
        <v>0</v>
      </c>
      <c r="AW1613">
        <v>0</v>
      </c>
      <c r="AZ1613">
        <v>0</v>
      </c>
      <c r="BC1613">
        <v>0</v>
      </c>
      <c r="BO1613">
        <v>1</v>
      </c>
      <c r="BP1613">
        <v>0</v>
      </c>
      <c r="BQ1613">
        <v>0</v>
      </c>
      <c r="BR1613">
        <v>0</v>
      </c>
      <c r="BS1613">
        <v>0</v>
      </c>
      <c r="BT1613">
        <v>0</v>
      </c>
      <c r="BU1613">
        <v>1</v>
      </c>
      <c r="BV1613">
        <v>1</v>
      </c>
      <c r="BW1613">
        <v>0</v>
      </c>
      <c r="BX1613">
        <v>0</v>
      </c>
      <c r="BY1613">
        <v>0</v>
      </c>
      <c r="BZ1613">
        <v>0</v>
      </c>
      <c r="CA1613">
        <v>0</v>
      </c>
      <c r="CB1613">
        <v>0</v>
      </c>
      <c r="CC1613">
        <v>0</v>
      </c>
      <c r="CD1613">
        <v>0</v>
      </c>
      <c r="CE1613">
        <v>0</v>
      </c>
      <c r="CF1613">
        <v>0</v>
      </c>
      <c r="CG1613">
        <v>0</v>
      </c>
      <c r="CH1613">
        <v>1</v>
      </c>
      <c r="CI1613">
        <v>0</v>
      </c>
      <c r="CJ1613">
        <v>0</v>
      </c>
      <c r="CK1613">
        <v>0</v>
      </c>
      <c r="CL1613">
        <v>0</v>
      </c>
      <c r="CM1613">
        <v>0</v>
      </c>
      <c r="CN1613">
        <v>0</v>
      </c>
      <c r="CO1613">
        <v>0</v>
      </c>
      <c r="CP1613">
        <v>0</v>
      </c>
      <c r="CQ1613">
        <v>0</v>
      </c>
    </row>
    <row r="1614" spans="1:95" hidden="1">
      <c r="A1614" t="s">
        <v>11376</v>
      </c>
      <c r="B1614" t="s">
        <v>985</v>
      </c>
      <c r="C1614" t="s">
        <v>2176</v>
      </c>
      <c r="D1614" t="s">
        <v>2176</v>
      </c>
      <c r="E1614" t="s">
        <v>146</v>
      </c>
      <c r="F1614" t="s">
        <v>11377</v>
      </c>
      <c r="G1614">
        <v>208000</v>
      </c>
      <c r="I1614">
        <f t="shared" si="25"/>
        <v>0</v>
      </c>
      <c r="J1614">
        <v>33.350037999999998</v>
      </c>
      <c r="K1614">
        <v>-83.16</v>
      </c>
      <c r="M1614" t="s">
        <v>672</v>
      </c>
      <c r="O1614" t="s">
        <v>11378</v>
      </c>
      <c r="P1614" t="s">
        <v>3794</v>
      </c>
      <c r="R1614" t="s">
        <v>107</v>
      </c>
      <c r="S1614" t="s">
        <v>11379</v>
      </c>
      <c r="U1614" t="s">
        <v>11380</v>
      </c>
      <c r="X1614" t="s">
        <v>1007</v>
      </c>
      <c r="Y1614" t="s">
        <v>3797</v>
      </c>
      <c r="Z1614" t="s">
        <v>92</v>
      </c>
      <c r="AA1614" t="s">
        <v>93</v>
      </c>
      <c r="AC1614" t="s">
        <v>112</v>
      </c>
      <c r="AD1614" t="s">
        <v>3797</v>
      </c>
      <c r="AE1614">
        <v>0</v>
      </c>
      <c r="AL1614" t="s">
        <v>3797</v>
      </c>
      <c r="AQ1614">
        <v>0</v>
      </c>
      <c r="AR1614" t="s">
        <v>750</v>
      </c>
      <c r="AS1614">
        <v>0</v>
      </c>
      <c r="AT1614">
        <v>0</v>
      </c>
      <c r="AW1614">
        <v>0</v>
      </c>
      <c r="AZ1614">
        <v>0</v>
      </c>
      <c r="BC1614">
        <v>0</v>
      </c>
      <c r="BO1614">
        <v>0</v>
      </c>
      <c r="BP1614">
        <v>0</v>
      </c>
      <c r="BQ1614">
        <v>0</v>
      </c>
      <c r="BR1614">
        <v>0</v>
      </c>
      <c r="BS1614">
        <v>0</v>
      </c>
      <c r="BT1614">
        <v>0</v>
      </c>
      <c r="BU1614">
        <v>1</v>
      </c>
      <c r="BV1614">
        <v>1</v>
      </c>
      <c r="BW1614">
        <v>0</v>
      </c>
      <c r="BX1614">
        <v>0</v>
      </c>
      <c r="BY1614">
        <v>0</v>
      </c>
      <c r="BZ1614">
        <v>0</v>
      </c>
      <c r="CA1614">
        <v>0</v>
      </c>
      <c r="CB1614">
        <v>0</v>
      </c>
      <c r="CC1614">
        <v>0</v>
      </c>
      <c r="CD1614">
        <v>0</v>
      </c>
      <c r="CE1614">
        <v>0</v>
      </c>
      <c r="CF1614">
        <v>0</v>
      </c>
      <c r="CG1614">
        <v>0</v>
      </c>
      <c r="CH1614">
        <v>0</v>
      </c>
      <c r="CI1614">
        <v>0</v>
      </c>
      <c r="CJ1614">
        <v>0</v>
      </c>
      <c r="CK1614">
        <v>0</v>
      </c>
      <c r="CL1614">
        <v>0</v>
      </c>
      <c r="CM1614">
        <v>0</v>
      </c>
      <c r="CN1614">
        <v>0</v>
      </c>
      <c r="CO1614">
        <v>0</v>
      </c>
      <c r="CP1614">
        <v>0</v>
      </c>
      <c r="CQ1614">
        <v>0</v>
      </c>
    </row>
    <row r="1615" spans="1:95" hidden="1">
      <c r="A1615" t="s">
        <v>11381</v>
      </c>
      <c r="B1615" t="s">
        <v>985</v>
      </c>
      <c r="C1615" t="s">
        <v>2176</v>
      </c>
      <c r="D1615" t="s">
        <v>2176</v>
      </c>
      <c r="E1615" t="s">
        <v>146</v>
      </c>
      <c r="F1615" t="s">
        <v>11382</v>
      </c>
      <c r="G1615">
        <v>50000</v>
      </c>
      <c r="I1615">
        <f t="shared" si="25"/>
        <v>0</v>
      </c>
      <c r="J1615">
        <v>33.465907999999999</v>
      </c>
      <c r="K1615">
        <v>-112.03</v>
      </c>
      <c r="M1615" t="s">
        <v>672</v>
      </c>
      <c r="O1615" t="s">
        <v>11383</v>
      </c>
      <c r="P1615" t="s">
        <v>443</v>
      </c>
      <c r="R1615" t="s">
        <v>107</v>
      </c>
      <c r="S1615" t="s">
        <v>11384</v>
      </c>
      <c r="U1615" t="s">
        <v>11385</v>
      </c>
      <c r="X1615" t="s">
        <v>1007</v>
      </c>
      <c r="Y1615" t="s">
        <v>11386</v>
      </c>
      <c r="Z1615" t="s">
        <v>599</v>
      </c>
      <c r="AA1615" t="s">
        <v>93</v>
      </c>
      <c r="AC1615" t="s">
        <v>95</v>
      </c>
      <c r="AD1615" t="s">
        <v>11252</v>
      </c>
      <c r="AE1615">
        <v>100</v>
      </c>
      <c r="AM1615" t="s">
        <v>11387</v>
      </c>
      <c r="AQ1615">
        <v>0</v>
      </c>
      <c r="AR1615" t="s">
        <v>750</v>
      </c>
      <c r="AS1615">
        <v>0</v>
      </c>
      <c r="AT1615">
        <v>0</v>
      </c>
      <c r="AW1615">
        <v>0</v>
      </c>
      <c r="AZ1615">
        <v>0</v>
      </c>
      <c r="BC1615">
        <v>0</v>
      </c>
      <c r="BO1615">
        <v>0</v>
      </c>
      <c r="BP1615">
        <v>0</v>
      </c>
      <c r="BQ1615">
        <v>0</v>
      </c>
      <c r="BR1615">
        <v>0</v>
      </c>
      <c r="BS1615">
        <v>0</v>
      </c>
      <c r="BT1615">
        <v>0</v>
      </c>
      <c r="BU1615">
        <v>1</v>
      </c>
      <c r="BV1615">
        <v>1</v>
      </c>
      <c r="BW1615">
        <v>0</v>
      </c>
      <c r="BX1615">
        <v>0</v>
      </c>
      <c r="BY1615">
        <v>0</v>
      </c>
      <c r="BZ1615">
        <v>0</v>
      </c>
      <c r="CA1615">
        <v>0</v>
      </c>
      <c r="CB1615">
        <v>0</v>
      </c>
      <c r="CC1615">
        <v>0</v>
      </c>
      <c r="CD1615">
        <v>0</v>
      </c>
      <c r="CE1615">
        <v>0</v>
      </c>
      <c r="CF1615">
        <v>0</v>
      </c>
      <c r="CG1615">
        <v>0</v>
      </c>
      <c r="CH1615">
        <v>0</v>
      </c>
      <c r="CI1615">
        <v>0</v>
      </c>
      <c r="CJ1615">
        <v>0</v>
      </c>
      <c r="CK1615">
        <v>0</v>
      </c>
      <c r="CL1615">
        <v>0</v>
      </c>
      <c r="CM1615">
        <v>0</v>
      </c>
      <c r="CN1615">
        <v>0</v>
      </c>
      <c r="CO1615">
        <v>0</v>
      </c>
      <c r="CP1615">
        <v>0</v>
      </c>
      <c r="CQ1615">
        <v>0</v>
      </c>
    </row>
    <row r="1616" spans="1:95" hidden="1">
      <c r="A1616" t="s">
        <v>11388</v>
      </c>
      <c r="B1616" t="s">
        <v>985</v>
      </c>
      <c r="C1616" t="s">
        <v>2176</v>
      </c>
      <c r="D1616" t="s">
        <v>2176</v>
      </c>
      <c r="E1616" t="s">
        <v>146</v>
      </c>
      <c r="F1616" t="s">
        <v>11389</v>
      </c>
      <c r="G1616">
        <v>45000</v>
      </c>
      <c r="I1616">
        <f t="shared" si="25"/>
        <v>0</v>
      </c>
      <c r="J1616">
        <v>33.2917968</v>
      </c>
      <c r="K1616">
        <v>-112.43</v>
      </c>
      <c r="M1616" t="s">
        <v>672</v>
      </c>
      <c r="O1616" t="s">
        <v>11390</v>
      </c>
      <c r="P1616" t="s">
        <v>443</v>
      </c>
      <c r="R1616" t="s">
        <v>107</v>
      </c>
      <c r="S1616" t="s">
        <v>11391</v>
      </c>
      <c r="U1616" t="s">
        <v>2760</v>
      </c>
      <c r="V1616" t="s">
        <v>2578</v>
      </c>
      <c r="X1616" t="s">
        <v>1007</v>
      </c>
      <c r="AA1616" t="s">
        <v>93</v>
      </c>
      <c r="AC1616" t="s">
        <v>95</v>
      </c>
      <c r="AD1616" t="s">
        <v>11252</v>
      </c>
      <c r="AE1616">
        <v>0</v>
      </c>
      <c r="AQ1616">
        <v>0</v>
      </c>
      <c r="AR1616" t="s">
        <v>11392</v>
      </c>
      <c r="AS1616">
        <v>625000000</v>
      </c>
      <c r="AT1616">
        <v>0</v>
      </c>
      <c r="AW1616">
        <v>0</v>
      </c>
      <c r="AZ1616">
        <v>0</v>
      </c>
      <c r="BC1616">
        <v>0</v>
      </c>
      <c r="BO1616">
        <v>0</v>
      </c>
      <c r="BP1616">
        <v>0</v>
      </c>
      <c r="BQ1616">
        <v>0</v>
      </c>
      <c r="BR1616">
        <v>0</v>
      </c>
      <c r="BS1616">
        <v>0</v>
      </c>
      <c r="BT1616">
        <v>0</v>
      </c>
      <c r="BU1616">
        <v>1</v>
      </c>
      <c r="BV1616">
        <v>1</v>
      </c>
      <c r="BW1616">
        <v>0</v>
      </c>
      <c r="BX1616">
        <v>0</v>
      </c>
      <c r="BY1616">
        <v>0</v>
      </c>
      <c r="BZ1616">
        <v>0</v>
      </c>
      <c r="CA1616">
        <v>0</v>
      </c>
      <c r="CB1616">
        <v>0</v>
      </c>
      <c r="CC1616">
        <v>0</v>
      </c>
      <c r="CD1616">
        <v>0</v>
      </c>
      <c r="CE1616">
        <v>0</v>
      </c>
      <c r="CF1616">
        <v>0</v>
      </c>
      <c r="CG1616">
        <v>0</v>
      </c>
      <c r="CH1616">
        <v>0</v>
      </c>
      <c r="CI1616">
        <v>0</v>
      </c>
      <c r="CJ1616">
        <v>0</v>
      </c>
      <c r="CK1616">
        <v>0</v>
      </c>
      <c r="CL1616">
        <v>0</v>
      </c>
      <c r="CM1616">
        <v>0</v>
      </c>
      <c r="CN1616">
        <v>0</v>
      </c>
      <c r="CO1616">
        <v>0</v>
      </c>
      <c r="CP1616">
        <v>0</v>
      </c>
      <c r="CQ1616">
        <v>0</v>
      </c>
    </row>
    <row r="1617" spans="1:95" hidden="1">
      <c r="A1617" t="s">
        <v>11393</v>
      </c>
      <c r="B1617" t="s">
        <v>985</v>
      </c>
      <c r="C1617" t="s">
        <v>2176</v>
      </c>
      <c r="D1617" t="s">
        <v>2176</v>
      </c>
      <c r="E1617" t="s">
        <v>146</v>
      </c>
      <c r="F1617" t="s">
        <v>11394</v>
      </c>
      <c r="G1617">
        <v>1160000</v>
      </c>
      <c r="H1617">
        <v>15</v>
      </c>
      <c r="I1617">
        <f t="shared" si="25"/>
        <v>17400000</v>
      </c>
      <c r="J1617">
        <v>42.442977999999997</v>
      </c>
      <c r="K1617">
        <v>-74.45</v>
      </c>
      <c r="M1617" t="s">
        <v>2954</v>
      </c>
      <c r="N1617" t="s">
        <v>11395</v>
      </c>
      <c r="O1617" t="s">
        <v>11396</v>
      </c>
      <c r="P1617" t="s">
        <v>817</v>
      </c>
      <c r="Q1617">
        <v>12131</v>
      </c>
      <c r="R1617" t="s">
        <v>107</v>
      </c>
      <c r="S1617" t="s">
        <v>11397</v>
      </c>
      <c r="U1617" t="s">
        <v>11398</v>
      </c>
      <c r="X1617" t="s">
        <v>819</v>
      </c>
      <c r="Y1617" t="s">
        <v>3777</v>
      </c>
      <c r="Z1617" t="s">
        <v>599</v>
      </c>
      <c r="AA1617" t="s">
        <v>93</v>
      </c>
      <c r="AC1617" t="s">
        <v>112</v>
      </c>
      <c r="AD1617" t="s">
        <v>3777</v>
      </c>
      <c r="AE1617">
        <v>100</v>
      </c>
      <c r="AH1617" t="s">
        <v>2656</v>
      </c>
      <c r="AL1617" t="s">
        <v>3777</v>
      </c>
      <c r="AQ1617">
        <v>0</v>
      </c>
      <c r="AR1617" t="s">
        <v>11399</v>
      </c>
      <c r="AS1617">
        <v>142000000</v>
      </c>
      <c r="AT1617">
        <v>0</v>
      </c>
      <c r="AW1617">
        <v>0</v>
      </c>
      <c r="AZ1617">
        <v>0</v>
      </c>
      <c r="BC1617">
        <v>0</v>
      </c>
      <c r="BO1617">
        <v>0</v>
      </c>
      <c r="BP1617">
        <v>0</v>
      </c>
      <c r="BQ1617">
        <v>0</v>
      </c>
      <c r="BR1617">
        <v>0</v>
      </c>
      <c r="BS1617">
        <v>0</v>
      </c>
      <c r="BT1617">
        <v>0</v>
      </c>
      <c r="BU1617">
        <v>1</v>
      </c>
      <c r="BV1617">
        <v>1</v>
      </c>
      <c r="BW1617">
        <v>0</v>
      </c>
      <c r="BX1617">
        <v>1</v>
      </c>
      <c r="BY1617">
        <v>0</v>
      </c>
      <c r="BZ1617">
        <v>0</v>
      </c>
      <c r="CA1617">
        <v>0</v>
      </c>
      <c r="CB1617">
        <v>0</v>
      </c>
      <c r="CC1617">
        <v>0</v>
      </c>
      <c r="CD1617">
        <v>0</v>
      </c>
      <c r="CE1617">
        <v>0</v>
      </c>
      <c r="CF1617">
        <v>0</v>
      </c>
      <c r="CG1617">
        <v>0</v>
      </c>
      <c r="CH1617">
        <v>0</v>
      </c>
      <c r="CI1617">
        <v>0</v>
      </c>
      <c r="CJ1617">
        <v>0</v>
      </c>
      <c r="CK1617">
        <v>0</v>
      </c>
      <c r="CL1617">
        <v>0</v>
      </c>
      <c r="CM1617">
        <v>0</v>
      </c>
      <c r="CN1617">
        <v>0</v>
      </c>
      <c r="CO1617">
        <v>0</v>
      </c>
      <c r="CP1617">
        <v>0</v>
      </c>
      <c r="CQ1617">
        <v>0</v>
      </c>
    </row>
    <row r="1618" spans="1:95" hidden="1">
      <c r="A1618" t="s">
        <v>11400</v>
      </c>
      <c r="B1618" t="s">
        <v>999</v>
      </c>
      <c r="C1618" t="s">
        <v>1000</v>
      </c>
      <c r="D1618" t="s">
        <v>1000</v>
      </c>
      <c r="E1618" t="s">
        <v>146</v>
      </c>
      <c r="F1618" t="s">
        <v>11401</v>
      </c>
      <c r="G1618">
        <v>135</v>
      </c>
      <c r="H1618">
        <v>6</v>
      </c>
      <c r="I1618">
        <f t="shared" si="25"/>
        <v>810</v>
      </c>
      <c r="J1618">
        <v>41</v>
      </c>
      <c r="K1618">
        <v>0</v>
      </c>
      <c r="M1618" t="s">
        <v>3865</v>
      </c>
      <c r="N1618" t="s">
        <v>11402</v>
      </c>
      <c r="O1618" t="s">
        <v>9837</v>
      </c>
      <c r="P1618" t="s">
        <v>4188</v>
      </c>
      <c r="R1618" t="s">
        <v>107</v>
      </c>
      <c r="S1618" t="s">
        <v>11403</v>
      </c>
      <c r="T1618" t="s">
        <v>9839</v>
      </c>
      <c r="U1618" t="s">
        <v>6596</v>
      </c>
      <c r="X1618" t="s">
        <v>1007</v>
      </c>
      <c r="Y1618" t="s">
        <v>11404</v>
      </c>
      <c r="Z1618" t="s">
        <v>599</v>
      </c>
      <c r="AA1618" t="s">
        <v>518</v>
      </c>
      <c r="AC1618" t="s">
        <v>124</v>
      </c>
      <c r="AD1618" t="s">
        <v>9841</v>
      </c>
      <c r="AE1618">
        <v>0</v>
      </c>
      <c r="AH1618" t="s">
        <v>1010</v>
      </c>
      <c r="AJ1618" t="s">
        <v>9843</v>
      </c>
      <c r="AQ1618">
        <v>0</v>
      </c>
      <c r="AR1618" t="s">
        <v>11405</v>
      </c>
      <c r="AS1618">
        <v>0</v>
      </c>
      <c r="AT1618">
        <v>0</v>
      </c>
      <c r="AU1618" t="s">
        <v>770</v>
      </c>
      <c r="AV1618" t="s">
        <v>771</v>
      </c>
      <c r="AW1618">
        <v>18101263</v>
      </c>
      <c r="AZ1618">
        <v>0</v>
      </c>
      <c r="BC1618">
        <v>0</v>
      </c>
      <c r="BD1618" t="s">
        <v>9844</v>
      </c>
      <c r="BE1618" t="s">
        <v>11406</v>
      </c>
      <c r="BF1618" t="s">
        <v>9846</v>
      </c>
      <c r="BO1618">
        <v>0</v>
      </c>
      <c r="BP1618">
        <v>0</v>
      </c>
      <c r="BQ1618">
        <v>0</v>
      </c>
      <c r="BR1618">
        <v>0</v>
      </c>
      <c r="BS1618">
        <v>1</v>
      </c>
      <c r="BT1618">
        <v>0</v>
      </c>
      <c r="BU1618">
        <v>1</v>
      </c>
      <c r="BV1618">
        <v>0</v>
      </c>
      <c r="BW1618">
        <v>0</v>
      </c>
      <c r="BX1618">
        <v>0</v>
      </c>
      <c r="BY1618">
        <v>0</v>
      </c>
      <c r="BZ1618">
        <v>0</v>
      </c>
      <c r="CA1618">
        <v>0</v>
      </c>
      <c r="CB1618">
        <v>0</v>
      </c>
      <c r="CC1618">
        <v>0</v>
      </c>
      <c r="CD1618">
        <v>0</v>
      </c>
      <c r="CE1618">
        <v>0</v>
      </c>
      <c r="CF1618">
        <v>0</v>
      </c>
      <c r="CG1618">
        <v>0</v>
      </c>
      <c r="CH1618">
        <v>0</v>
      </c>
      <c r="CI1618">
        <v>0</v>
      </c>
      <c r="CJ1618">
        <v>0</v>
      </c>
      <c r="CK1618">
        <v>0</v>
      </c>
      <c r="CL1618">
        <v>0</v>
      </c>
      <c r="CM1618">
        <v>0</v>
      </c>
      <c r="CN1618">
        <v>0</v>
      </c>
      <c r="CO1618">
        <v>0</v>
      </c>
      <c r="CP1618">
        <v>0</v>
      </c>
      <c r="CQ1618">
        <v>0</v>
      </c>
    </row>
    <row r="1619" spans="1:95" hidden="1">
      <c r="A1619" t="s">
        <v>11407</v>
      </c>
      <c r="B1619" t="s">
        <v>904</v>
      </c>
      <c r="C1619" t="s">
        <v>826</v>
      </c>
      <c r="D1619" t="s">
        <v>6361</v>
      </c>
      <c r="E1619" t="s">
        <v>146</v>
      </c>
      <c r="F1619" t="s">
        <v>11408</v>
      </c>
      <c r="G1619">
        <v>500</v>
      </c>
      <c r="H1619">
        <v>3</v>
      </c>
      <c r="I1619">
        <f t="shared" si="25"/>
        <v>1500</v>
      </c>
      <c r="J1619">
        <v>33.2558717</v>
      </c>
      <c r="K1619">
        <v>-116.38</v>
      </c>
      <c r="M1619" t="s">
        <v>11409</v>
      </c>
      <c r="N1619" t="s">
        <v>11410</v>
      </c>
      <c r="O1619" t="s">
        <v>1885</v>
      </c>
      <c r="P1619" t="s">
        <v>214</v>
      </c>
      <c r="R1619" t="s">
        <v>107</v>
      </c>
      <c r="S1619" t="s">
        <v>11237</v>
      </c>
      <c r="U1619" t="s">
        <v>11411</v>
      </c>
      <c r="X1619" t="s">
        <v>218</v>
      </c>
      <c r="Y1619" t="s">
        <v>1881</v>
      </c>
      <c r="Z1619" t="s">
        <v>92</v>
      </c>
      <c r="AA1619" t="s">
        <v>518</v>
      </c>
      <c r="AC1619" t="s">
        <v>112</v>
      </c>
      <c r="AD1619" t="s">
        <v>1881</v>
      </c>
      <c r="AE1619">
        <v>100</v>
      </c>
      <c r="AH1619" t="s">
        <v>1690</v>
      </c>
      <c r="AI1619" t="s">
        <v>1628</v>
      </c>
      <c r="AL1619" t="s">
        <v>1881</v>
      </c>
      <c r="AQ1619">
        <v>15</v>
      </c>
      <c r="AR1619" t="s">
        <v>11239</v>
      </c>
      <c r="AS1619">
        <v>0</v>
      </c>
      <c r="AT1619">
        <v>0</v>
      </c>
      <c r="AU1619" t="s">
        <v>770</v>
      </c>
      <c r="AV1619" t="s">
        <v>771</v>
      </c>
      <c r="AW1619">
        <v>7477000</v>
      </c>
      <c r="AX1619" t="s">
        <v>492</v>
      </c>
      <c r="AY1619" t="s">
        <v>11241</v>
      </c>
      <c r="AZ1619">
        <v>2500000</v>
      </c>
      <c r="BC1619">
        <v>0</v>
      </c>
      <c r="BO1619">
        <v>0</v>
      </c>
      <c r="BP1619">
        <v>0</v>
      </c>
      <c r="BQ1619">
        <v>0</v>
      </c>
      <c r="BR1619">
        <v>0</v>
      </c>
      <c r="BS1619">
        <v>0</v>
      </c>
      <c r="BT1619">
        <v>0</v>
      </c>
      <c r="BU1619">
        <v>0</v>
      </c>
      <c r="BV1619">
        <v>0</v>
      </c>
      <c r="BW1619">
        <v>0</v>
      </c>
      <c r="BX1619">
        <v>0</v>
      </c>
      <c r="BY1619">
        <v>0</v>
      </c>
      <c r="BZ1619">
        <v>0</v>
      </c>
      <c r="CA1619">
        <v>0</v>
      </c>
      <c r="CB1619">
        <v>1</v>
      </c>
      <c r="CC1619">
        <v>1</v>
      </c>
      <c r="CD1619">
        <v>0</v>
      </c>
      <c r="CE1619">
        <v>0</v>
      </c>
      <c r="CF1619">
        <v>0</v>
      </c>
      <c r="CG1619">
        <v>1</v>
      </c>
      <c r="CH1619">
        <v>1</v>
      </c>
      <c r="CI1619">
        <v>0</v>
      </c>
      <c r="CJ1619">
        <v>0</v>
      </c>
      <c r="CK1619">
        <v>1</v>
      </c>
      <c r="CL1619">
        <v>0</v>
      </c>
      <c r="CM1619">
        <v>0</v>
      </c>
      <c r="CN1619">
        <v>0</v>
      </c>
      <c r="CO1619">
        <v>1</v>
      </c>
      <c r="CP1619">
        <v>0</v>
      </c>
      <c r="CQ1619">
        <v>0</v>
      </c>
    </row>
    <row r="1620" spans="1:95" hidden="1">
      <c r="A1620" t="s">
        <v>11412</v>
      </c>
      <c r="B1620" t="s">
        <v>904</v>
      </c>
      <c r="C1620" t="s">
        <v>826</v>
      </c>
      <c r="D1620" t="s">
        <v>851</v>
      </c>
      <c r="E1620" t="s">
        <v>146</v>
      </c>
      <c r="F1620" t="s">
        <v>11413</v>
      </c>
      <c r="G1620">
        <v>75</v>
      </c>
      <c r="H1620">
        <v>2</v>
      </c>
      <c r="I1620">
        <f t="shared" si="25"/>
        <v>150</v>
      </c>
      <c r="J1620">
        <v>33.2558717</v>
      </c>
      <c r="K1620">
        <v>-116.38</v>
      </c>
      <c r="M1620" t="s">
        <v>11414</v>
      </c>
      <c r="O1620" t="s">
        <v>1885</v>
      </c>
      <c r="P1620" t="s">
        <v>214</v>
      </c>
      <c r="R1620" t="s">
        <v>107</v>
      </c>
      <c r="S1620" t="s">
        <v>11237</v>
      </c>
      <c r="U1620" t="s">
        <v>7910</v>
      </c>
      <c r="X1620" t="s">
        <v>218</v>
      </c>
      <c r="Y1620" t="s">
        <v>1881</v>
      </c>
      <c r="Z1620" t="s">
        <v>92</v>
      </c>
      <c r="AA1620" t="s">
        <v>518</v>
      </c>
      <c r="AC1620" t="s">
        <v>112</v>
      </c>
      <c r="AD1620" t="s">
        <v>1881</v>
      </c>
      <c r="AE1620">
        <v>100</v>
      </c>
      <c r="AH1620" t="s">
        <v>1977</v>
      </c>
      <c r="AI1620" t="s">
        <v>5961</v>
      </c>
      <c r="AL1620" t="s">
        <v>1881</v>
      </c>
      <c r="AQ1620">
        <v>0</v>
      </c>
      <c r="AR1620" t="s">
        <v>11239</v>
      </c>
      <c r="AS1620">
        <v>0</v>
      </c>
      <c r="AT1620">
        <v>0</v>
      </c>
      <c r="AU1620" t="s">
        <v>770</v>
      </c>
      <c r="AV1620" t="s">
        <v>771</v>
      </c>
      <c r="AW1620">
        <v>7477000</v>
      </c>
      <c r="AX1620" t="s">
        <v>492</v>
      </c>
      <c r="AY1620" t="s">
        <v>11241</v>
      </c>
      <c r="AZ1620">
        <v>2500000</v>
      </c>
      <c r="BC1620">
        <v>0</v>
      </c>
      <c r="BO1620">
        <v>0</v>
      </c>
      <c r="BP1620">
        <v>0</v>
      </c>
      <c r="BQ1620">
        <v>0</v>
      </c>
      <c r="BR1620">
        <v>0</v>
      </c>
      <c r="BS1620">
        <v>0</v>
      </c>
      <c r="BT1620">
        <v>0</v>
      </c>
      <c r="BU1620">
        <v>1</v>
      </c>
      <c r="BV1620">
        <v>0</v>
      </c>
      <c r="BW1620">
        <v>0</v>
      </c>
      <c r="BX1620">
        <v>0</v>
      </c>
      <c r="BY1620">
        <v>0</v>
      </c>
      <c r="BZ1620">
        <v>0</v>
      </c>
      <c r="CA1620">
        <v>0</v>
      </c>
      <c r="CB1620">
        <v>0</v>
      </c>
      <c r="CC1620">
        <v>0</v>
      </c>
      <c r="CD1620">
        <v>0</v>
      </c>
      <c r="CE1620">
        <v>0</v>
      </c>
      <c r="CF1620">
        <v>0</v>
      </c>
      <c r="CG1620">
        <v>1</v>
      </c>
      <c r="CH1620">
        <v>0</v>
      </c>
      <c r="CI1620">
        <v>0</v>
      </c>
      <c r="CJ1620">
        <v>0</v>
      </c>
      <c r="CK1620">
        <v>0</v>
      </c>
      <c r="CL1620">
        <v>0</v>
      </c>
      <c r="CM1620">
        <v>0</v>
      </c>
      <c r="CN1620">
        <v>0</v>
      </c>
      <c r="CO1620">
        <v>0</v>
      </c>
      <c r="CP1620">
        <v>0</v>
      </c>
      <c r="CQ1620">
        <v>1</v>
      </c>
    </row>
    <row r="1621" spans="1:95" hidden="1">
      <c r="A1621" t="s">
        <v>11415</v>
      </c>
      <c r="B1621" t="s">
        <v>904</v>
      </c>
      <c r="C1621" t="s">
        <v>1022</v>
      </c>
      <c r="D1621" t="s">
        <v>1800</v>
      </c>
      <c r="E1621" t="s">
        <v>719</v>
      </c>
      <c r="F1621" t="s">
        <v>11416</v>
      </c>
      <c r="G1621">
        <v>402</v>
      </c>
      <c r="H1621">
        <v>0.7</v>
      </c>
      <c r="I1621">
        <f t="shared" si="25"/>
        <v>281.39999999999998</v>
      </c>
      <c r="J1621">
        <v>35.298194299999999</v>
      </c>
      <c r="K1621">
        <v>-81.02</v>
      </c>
      <c r="M1621" t="s">
        <v>6541</v>
      </c>
      <c r="N1621" t="s">
        <v>11417</v>
      </c>
      <c r="O1621" t="s">
        <v>11418</v>
      </c>
      <c r="P1621" t="s">
        <v>2340</v>
      </c>
      <c r="Q1621">
        <v>28120</v>
      </c>
      <c r="R1621" t="s">
        <v>107</v>
      </c>
      <c r="S1621" t="s">
        <v>11419</v>
      </c>
      <c r="U1621" t="s">
        <v>2654</v>
      </c>
      <c r="W1621" t="s">
        <v>1176</v>
      </c>
      <c r="X1621" t="s">
        <v>1007</v>
      </c>
      <c r="Y1621" t="s">
        <v>2489</v>
      </c>
      <c r="Z1621" t="s">
        <v>92</v>
      </c>
      <c r="AA1621" t="s">
        <v>518</v>
      </c>
      <c r="AB1621" t="s">
        <v>11420</v>
      </c>
      <c r="AC1621" t="s">
        <v>112</v>
      </c>
      <c r="AD1621" t="s">
        <v>2489</v>
      </c>
      <c r="AE1621">
        <v>100</v>
      </c>
      <c r="AH1621" t="s">
        <v>1807</v>
      </c>
      <c r="AJ1621" t="s">
        <v>5389</v>
      </c>
      <c r="AQ1621">
        <v>0</v>
      </c>
      <c r="AS1621">
        <v>0</v>
      </c>
      <c r="AT1621">
        <v>0</v>
      </c>
      <c r="AW1621">
        <v>0</v>
      </c>
      <c r="AZ1621">
        <v>0</v>
      </c>
      <c r="BC1621">
        <v>0</v>
      </c>
      <c r="BO1621">
        <v>0</v>
      </c>
      <c r="BP1621">
        <v>0</v>
      </c>
      <c r="BQ1621">
        <v>0</v>
      </c>
      <c r="BR1621">
        <v>0</v>
      </c>
      <c r="BS1621">
        <v>0</v>
      </c>
      <c r="BT1621">
        <v>0</v>
      </c>
      <c r="BU1621">
        <v>0</v>
      </c>
      <c r="BV1621">
        <v>0</v>
      </c>
      <c r="BW1621">
        <v>0</v>
      </c>
      <c r="BX1621">
        <v>0</v>
      </c>
      <c r="BY1621">
        <v>1</v>
      </c>
      <c r="BZ1621">
        <v>0</v>
      </c>
      <c r="CA1621">
        <v>0</v>
      </c>
      <c r="CB1621">
        <v>0</v>
      </c>
      <c r="CC1621">
        <v>0</v>
      </c>
      <c r="CD1621">
        <v>0</v>
      </c>
      <c r="CE1621">
        <v>0</v>
      </c>
      <c r="CF1621">
        <v>0</v>
      </c>
      <c r="CG1621">
        <v>1</v>
      </c>
      <c r="CH1621">
        <v>0</v>
      </c>
      <c r="CI1621">
        <v>0</v>
      </c>
      <c r="CJ1621">
        <v>0</v>
      </c>
      <c r="CK1621">
        <v>0</v>
      </c>
      <c r="CL1621">
        <v>0</v>
      </c>
      <c r="CM1621">
        <v>0</v>
      </c>
      <c r="CN1621">
        <v>0</v>
      </c>
      <c r="CO1621">
        <v>0</v>
      </c>
      <c r="CP1621">
        <v>0</v>
      </c>
      <c r="CQ1621">
        <v>1</v>
      </c>
    </row>
    <row r="1622" spans="1:95" hidden="1">
      <c r="A1622" t="s">
        <v>11421</v>
      </c>
      <c r="B1622" t="s">
        <v>985</v>
      </c>
      <c r="C1622" t="s">
        <v>2176</v>
      </c>
      <c r="D1622" t="s">
        <v>2176</v>
      </c>
      <c r="E1622" t="s">
        <v>146</v>
      </c>
      <c r="F1622" t="s">
        <v>11422</v>
      </c>
      <c r="G1622">
        <v>1247000</v>
      </c>
      <c r="H1622">
        <v>10</v>
      </c>
      <c r="I1622">
        <f t="shared" si="25"/>
        <v>12470000</v>
      </c>
      <c r="J1622">
        <v>34.6548333</v>
      </c>
      <c r="K1622">
        <v>-118.78</v>
      </c>
      <c r="M1622" t="s">
        <v>3634</v>
      </c>
      <c r="O1622" t="s">
        <v>11423</v>
      </c>
      <c r="P1622" t="s">
        <v>214</v>
      </c>
      <c r="R1622" t="s">
        <v>107</v>
      </c>
      <c r="S1622" t="s">
        <v>11424</v>
      </c>
      <c r="T1622" t="s">
        <v>11425</v>
      </c>
      <c r="U1622" t="s">
        <v>2270</v>
      </c>
      <c r="X1622" t="s">
        <v>1007</v>
      </c>
      <c r="Y1622" t="s">
        <v>3769</v>
      </c>
      <c r="Z1622" t="s">
        <v>599</v>
      </c>
      <c r="AC1622" t="s">
        <v>112</v>
      </c>
      <c r="AD1622" t="s">
        <v>3769</v>
      </c>
      <c r="AE1622">
        <v>0</v>
      </c>
      <c r="AF1622" t="s">
        <v>11426</v>
      </c>
      <c r="AQ1622">
        <v>0</v>
      </c>
      <c r="AS1622">
        <v>0</v>
      </c>
      <c r="AT1622">
        <v>0</v>
      </c>
      <c r="AW1622">
        <v>0</v>
      </c>
      <c r="AZ1622">
        <v>0</v>
      </c>
      <c r="BC1622">
        <v>0</v>
      </c>
      <c r="BO1622">
        <v>0</v>
      </c>
      <c r="BP1622">
        <v>0</v>
      </c>
      <c r="BQ1622">
        <v>0</v>
      </c>
      <c r="BR1622">
        <v>0</v>
      </c>
      <c r="BS1622">
        <v>0</v>
      </c>
      <c r="BT1622">
        <v>0</v>
      </c>
      <c r="BU1622">
        <v>1</v>
      </c>
      <c r="BV1622">
        <v>0</v>
      </c>
      <c r="BW1622">
        <v>0</v>
      </c>
      <c r="BX1622">
        <v>1</v>
      </c>
      <c r="BY1622">
        <v>0</v>
      </c>
      <c r="BZ1622">
        <v>0</v>
      </c>
      <c r="CA1622">
        <v>0</v>
      </c>
      <c r="CB1622">
        <v>0</v>
      </c>
      <c r="CC1622">
        <v>0</v>
      </c>
      <c r="CD1622">
        <v>0</v>
      </c>
      <c r="CE1622">
        <v>0</v>
      </c>
      <c r="CF1622">
        <v>0</v>
      </c>
      <c r="CG1622">
        <v>0</v>
      </c>
      <c r="CH1622">
        <v>0</v>
      </c>
      <c r="CI1622">
        <v>0</v>
      </c>
      <c r="CJ1622">
        <v>0</v>
      </c>
      <c r="CK1622">
        <v>0</v>
      </c>
      <c r="CL1622">
        <v>0</v>
      </c>
      <c r="CM1622">
        <v>0</v>
      </c>
      <c r="CN1622">
        <v>0</v>
      </c>
      <c r="CO1622">
        <v>0</v>
      </c>
      <c r="CP1622">
        <v>0</v>
      </c>
      <c r="CQ1622">
        <v>0</v>
      </c>
    </row>
    <row r="1623" spans="1:95" hidden="1">
      <c r="A1623" t="s">
        <v>11427</v>
      </c>
      <c r="B1623" t="s">
        <v>904</v>
      </c>
      <c r="C1623" t="s">
        <v>1313</v>
      </c>
      <c r="D1623" t="s">
        <v>11428</v>
      </c>
      <c r="E1623" t="s">
        <v>146</v>
      </c>
      <c r="F1623" t="s">
        <v>11429</v>
      </c>
      <c r="G1623">
        <v>50</v>
      </c>
      <c r="H1623">
        <v>2</v>
      </c>
      <c r="I1623">
        <f t="shared" si="25"/>
        <v>100</v>
      </c>
      <c r="J1623">
        <v>31.069419</v>
      </c>
      <c r="K1623">
        <v>35.03</v>
      </c>
      <c r="M1623" t="s">
        <v>11430</v>
      </c>
      <c r="O1623" t="s">
        <v>11431</v>
      </c>
      <c r="P1623" t="s">
        <v>11432</v>
      </c>
      <c r="R1623" t="s">
        <v>7335</v>
      </c>
      <c r="S1623" t="s">
        <v>11433</v>
      </c>
      <c r="T1623" t="s">
        <v>11434</v>
      </c>
      <c r="X1623" t="s">
        <v>1007</v>
      </c>
      <c r="Y1623" t="s">
        <v>7335</v>
      </c>
      <c r="Z1623" t="s">
        <v>599</v>
      </c>
      <c r="AA1623" t="s">
        <v>164</v>
      </c>
      <c r="AC1623" t="s">
        <v>124</v>
      </c>
      <c r="AD1623" t="s">
        <v>11435</v>
      </c>
      <c r="AE1623">
        <v>0</v>
      </c>
      <c r="AQ1623">
        <v>10</v>
      </c>
      <c r="AS1623">
        <v>0</v>
      </c>
      <c r="AT1623">
        <v>0</v>
      </c>
      <c r="AW1623">
        <v>0</v>
      </c>
      <c r="AZ1623">
        <v>0</v>
      </c>
      <c r="BC1623">
        <v>0</v>
      </c>
      <c r="BO1623">
        <v>0</v>
      </c>
      <c r="BP1623">
        <v>0</v>
      </c>
      <c r="BQ1623">
        <v>0</v>
      </c>
      <c r="BR1623">
        <v>0</v>
      </c>
      <c r="BS1623">
        <v>0</v>
      </c>
      <c r="BT1623">
        <v>0</v>
      </c>
      <c r="BU1623">
        <v>0</v>
      </c>
      <c r="BV1623">
        <v>0</v>
      </c>
      <c r="BW1623">
        <v>0</v>
      </c>
      <c r="BX1623">
        <v>0</v>
      </c>
      <c r="BY1623">
        <v>0</v>
      </c>
      <c r="BZ1623">
        <v>0</v>
      </c>
      <c r="CA1623">
        <v>0</v>
      </c>
      <c r="CB1623">
        <v>0</v>
      </c>
      <c r="CC1623">
        <v>0</v>
      </c>
      <c r="CD1623">
        <v>0</v>
      </c>
      <c r="CE1623">
        <v>1</v>
      </c>
      <c r="CF1623">
        <v>0</v>
      </c>
      <c r="CG1623">
        <v>1</v>
      </c>
      <c r="CH1623">
        <v>1</v>
      </c>
      <c r="CI1623">
        <v>0</v>
      </c>
      <c r="CJ1623">
        <v>0</v>
      </c>
      <c r="CK1623">
        <v>0</v>
      </c>
      <c r="CL1623">
        <v>0</v>
      </c>
      <c r="CM1623">
        <v>0</v>
      </c>
      <c r="CN1623">
        <v>1</v>
      </c>
      <c r="CO1623">
        <v>1</v>
      </c>
      <c r="CP1623">
        <v>0</v>
      </c>
      <c r="CQ1623">
        <v>0</v>
      </c>
    </row>
    <row r="1624" spans="1:95" hidden="1">
      <c r="A1624" t="s">
        <v>11436</v>
      </c>
      <c r="B1624" t="s">
        <v>985</v>
      </c>
      <c r="C1624" t="s">
        <v>2176</v>
      </c>
      <c r="D1624" t="s">
        <v>2176</v>
      </c>
      <c r="E1624" t="s">
        <v>146</v>
      </c>
      <c r="F1624" t="s">
        <v>11437</v>
      </c>
      <c r="G1624">
        <v>1212000</v>
      </c>
      <c r="I1624">
        <f t="shared" si="25"/>
        <v>0</v>
      </c>
      <c r="J1624">
        <v>37.039152000000001</v>
      </c>
      <c r="K1624">
        <v>-118.96</v>
      </c>
      <c r="M1624" t="s">
        <v>11438</v>
      </c>
      <c r="O1624" t="s">
        <v>11439</v>
      </c>
      <c r="P1624" t="s">
        <v>214</v>
      </c>
      <c r="R1624" t="s">
        <v>107</v>
      </c>
      <c r="S1624" t="s">
        <v>11440</v>
      </c>
      <c r="U1624" t="s">
        <v>11441</v>
      </c>
      <c r="X1624" t="s">
        <v>218</v>
      </c>
      <c r="Y1624" t="s">
        <v>219</v>
      </c>
      <c r="Z1624" t="s">
        <v>92</v>
      </c>
      <c r="AA1624" t="s">
        <v>93</v>
      </c>
      <c r="AC1624" t="s">
        <v>112</v>
      </c>
      <c r="AD1624" t="s">
        <v>219</v>
      </c>
      <c r="AE1624">
        <v>100</v>
      </c>
      <c r="AL1624" t="s">
        <v>219</v>
      </c>
      <c r="AM1624" t="s">
        <v>219</v>
      </c>
      <c r="AN1624" t="s">
        <v>11442</v>
      </c>
      <c r="AQ1624">
        <v>0</v>
      </c>
      <c r="AR1624" t="s">
        <v>11443</v>
      </c>
      <c r="AS1624">
        <v>0</v>
      </c>
      <c r="AT1624">
        <v>0</v>
      </c>
      <c r="AW1624">
        <v>0</v>
      </c>
      <c r="AZ1624">
        <v>0</v>
      </c>
      <c r="BC1624">
        <v>0</v>
      </c>
      <c r="BO1624">
        <v>0</v>
      </c>
      <c r="BP1624">
        <v>0</v>
      </c>
      <c r="BQ1624">
        <v>0</v>
      </c>
      <c r="BR1624">
        <v>0</v>
      </c>
      <c r="BS1624">
        <v>0</v>
      </c>
      <c r="BT1624">
        <v>0</v>
      </c>
      <c r="BU1624">
        <v>1</v>
      </c>
      <c r="BV1624">
        <v>0</v>
      </c>
      <c r="BW1624">
        <v>0</v>
      </c>
      <c r="BX1624">
        <v>0</v>
      </c>
      <c r="BY1624">
        <v>0</v>
      </c>
      <c r="BZ1624">
        <v>0</v>
      </c>
      <c r="CA1624">
        <v>0</v>
      </c>
      <c r="CB1624">
        <v>1</v>
      </c>
      <c r="CC1624">
        <v>0</v>
      </c>
      <c r="CD1624">
        <v>0</v>
      </c>
      <c r="CE1624">
        <v>0</v>
      </c>
      <c r="CF1624">
        <v>0</v>
      </c>
      <c r="CG1624">
        <v>0</v>
      </c>
      <c r="CH1624">
        <v>0</v>
      </c>
      <c r="CI1624">
        <v>0</v>
      </c>
      <c r="CJ1624">
        <v>0</v>
      </c>
      <c r="CK1624">
        <v>0</v>
      </c>
      <c r="CL1624">
        <v>0</v>
      </c>
      <c r="CM1624">
        <v>0</v>
      </c>
      <c r="CN1624">
        <v>0</v>
      </c>
      <c r="CO1624">
        <v>0</v>
      </c>
      <c r="CP1624">
        <v>0</v>
      </c>
      <c r="CQ1624">
        <v>0</v>
      </c>
    </row>
    <row r="1625" spans="1:95" hidden="1">
      <c r="A1625" t="s">
        <v>11444</v>
      </c>
      <c r="B1625" t="s">
        <v>904</v>
      </c>
      <c r="C1625" t="s">
        <v>1313</v>
      </c>
      <c r="D1625" t="s">
        <v>5110</v>
      </c>
      <c r="E1625" t="s">
        <v>719</v>
      </c>
      <c r="F1625" t="s">
        <v>11445</v>
      </c>
      <c r="G1625">
        <v>100</v>
      </c>
      <c r="H1625">
        <v>3</v>
      </c>
      <c r="I1625">
        <f t="shared" si="25"/>
        <v>300</v>
      </c>
      <c r="J1625">
        <v>32.876920699999999</v>
      </c>
      <c r="K1625">
        <v>-117.24</v>
      </c>
      <c r="M1625" t="s">
        <v>1198</v>
      </c>
      <c r="N1625" t="s">
        <v>8315</v>
      </c>
      <c r="O1625" t="s">
        <v>329</v>
      </c>
      <c r="P1625" t="s">
        <v>214</v>
      </c>
      <c r="Q1625">
        <v>92093</v>
      </c>
      <c r="R1625" t="s">
        <v>107</v>
      </c>
      <c r="S1625" t="s">
        <v>11446</v>
      </c>
      <c r="T1625" t="s">
        <v>11290</v>
      </c>
      <c r="W1625" t="s">
        <v>1177</v>
      </c>
      <c r="X1625" t="s">
        <v>218</v>
      </c>
      <c r="Y1625" t="s">
        <v>8317</v>
      </c>
      <c r="Z1625" t="s">
        <v>111</v>
      </c>
      <c r="AC1625" t="s">
        <v>124</v>
      </c>
      <c r="AD1625" t="s">
        <v>6190</v>
      </c>
      <c r="AE1625">
        <v>100</v>
      </c>
      <c r="AH1625" t="s">
        <v>7256</v>
      </c>
      <c r="AL1625" t="s">
        <v>11447</v>
      </c>
      <c r="AM1625" t="s">
        <v>6190</v>
      </c>
      <c r="AN1625" t="s">
        <v>11448</v>
      </c>
      <c r="AQ1625">
        <v>0</v>
      </c>
      <c r="AR1625" t="s">
        <v>11449</v>
      </c>
      <c r="AS1625">
        <v>0</v>
      </c>
      <c r="AT1625">
        <v>0</v>
      </c>
      <c r="AU1625" t="s">
        <v>3781</v>
      </c>
      <c r="AV1625" t="s">
        <v>11450</v>
      </c>
      <c r="AW1625">
        <v>0</v>
      </c>
      <c r="AZ1625">
        <v>0</v>
      </c>
      <c r="BC1625">
        <v>0</v>
      </c>
      <c r="BD1625" t="s">
        <v>6190</v>
      </c>
      <c r="BE1625" t="s">
        <v>8321</v>
      </c>
      <c r="BO1625">
        <v>0</v>
      </c>
      <c r="BP1625">
        <v>0</v>
      </c>
      <c r="BQ1625">
        <v>0</v>
      </c>
      <c r="BR1625">
        <v>0</v>
      </c>
      <c r="BS1625">
        <v>1</v>
      </c>
      <c r="BT1625">
        <v>0</v>
      </c>
      <c r="BU1625">
        <v>0</v>
      </c>
      <c r="BV1625">
        <v>0</v>
      </c>
      <c r="BW1625">
        <v>0</v>
      </c>
      <c r="BX1625">
        <v>0</v>
      </c>
      <c r="BY1625">
        <v>0</v>
      </c>
      <c r="BZ1625">
        <v>0</v>
      </c>
      <c r="CA1625">
        <v>0</v>
      </c>
      <c r="CB1625">
        <v>0</v>
      </c>
      <c r="CC1625">
        <v>0</v>
      </c>
      <c r="CD1625">
        <v>0</v>
      </c>
      <c r="CE1625">
        <v>0</v>
      </c>
      <c r="CF1625">
        <v>0</v>
      </c>
      <c r="CG1625">
        <v>0</v>
      </c>
      <c r="CH1625">
        <v>0</v>
      </c>
      <c r="CI1625">
        <v>0</v>
      </c>
      <c r="CJ1625">
        <v>0</v>
      </c>
      <c r="CK1625">
        <v>0</v>
      </c>
      <c r="CL1625">
        <v>0</v>
      </c>
      <c r="CM1625">
        <v>0</v>
      </c>
      <c r="CN1625">
        <v>0</v>
      </c>
      <c r="CO1625">
        <v>0</v>
      </c>
      <c r="CP1625">
        <v>0</v>
      </c>
      <c r="CQ1625">
        <v>0</v>
      </c>
    </row>
    <row r="1626" spans="1:95" hidden="1">
      <c r="A1626" t="s">
        <v>11451</v>
      </c>
      <c r="B1626" t="s">
        <v>985</v>
      </c>
      <c r="C1626" t="s">
        <v>2176</v>
      </c>
      <c r="D1626" t="s">
        <v>2176</v>
      </c>
      <c r="E1626" t="s">
        <v>146</v>
      </c>
      <c r="F1626" t="s">
        <v>11452</v>
      </c>
      <c r="G1626">
        <v>424000</v>
      </c>
      <c r="H1626">
        <v>8</v>
      </c>
      <c r="I1626">
        <f t="shared" si="25"/>
        <v>3392000</v>
      </c>
      <c r="J1626">
        <v>37.069105</v>
      </c>
      <c r="K1626">
        <v>-121.08</v>
      </c>
      <c r="M1626" t="s">
        <v>672</v>
      </c>
      <c r="O1626" t="s">
        <v>11453</v>
      </c>
      <c r="P1626" t="s">
        <v>214</v>
      </c>
      <c r="R1626" t="s">
        <v>107</v>
      </c>
      <c r="S1626" t="s">
        <v>11454</v>
      </c>
      <c r="U1626" t="s">
        <v>2219</v>
      </c>
      <c r="X1626" t="s">
        <v>218</v>
      </c>
      <c r="AA1626" t="s">
        <v>93</v>
      </c>
      <c r="AC1626" t="s">
        <v>95</v>
      </c>
      <c r="AD1626" t="s">
        <v>11252</v>
      </c>
      <c r="AE1626">
        <v>0</v>
      </c>
      <c r="AQ1626">
        <v>0</v>
      </c>
      <c r="AR1626" t="s">
        <v>11455</v>
      </c>
      <c r="AS1626">
        <v>0</v>
      </c>
      <c r="AT1626">
        <v>0</v>
      </c>
      <c r="AU1626" t="s">
        <v>11456</v>
      </c>
      <c r="AW1626">
        <v>0</v>
      </c>
      <c r="AZ1626">
        <v>0</v>
      </c>
      <c r="BC1626">
        <v>0</v>
      </c>
      <c r="BO1626">
        <v>0</v>
      </c>
      <c r="BP1626">
        <v>0</v>
      </c>
      <c r="BQ1626">
        <v>0</v>
      </c>
      <c r="BR1626">
        <v>0</v>
      </c>
      <c r="BS1626">
        <v>0</v>
      </c>
      <c r="BT1626">
        <v>0</v>
      </c>
      <c r="BU1626">
        <v>1</v>
      </c>
      <c r="BV1626">
        <v>1</v>
      </c>
      <c r="BW1626">
        <v>0</v>
      </c>
      <c r="BX1626">
        <v>0</v>
      </c>
      <c r="BY1626">
        <v>0</v>
      </c>
      <c r="BZ1626">
        <v>0</v>
      </c>
      <c r="CA1626">
        <v>0</v>
      </c>
      <c r="CB1626">
        <v>0</v>
      </c>
      <c r="CC1626">
        <v>0</v>
      </c>
      <c r="CD1626">
        <v>0</v>
      </c>
      <c r="CE1626">
        <v>0</v>
      </c>
      <c r="CF1626">
        <v>0</v>
      </c>
      <c r="CG1626">
        <v>0</v>
      </c>
      <c r="CH1626">
        <v>0</v>
      </c>
      <c r="CI1626">
        <v>0</v>
      </c>
      <c r="CJ1626">
        <v>0</v>
      </c>
      <c r="CK1626">
        <v>0</v>
      </c>
      <c r="CL1626">
        <v>0</v>
      </c>
      <c r="CM1626">
        <v>0</v>
      </c>
      <c r="CN1626">
        <v>0</v>
      </c>
      <c r="CO1626">
        <v>0</v>
      </c>
      <c r="CP1626">
        <v>0</v>
      </c>
      <c r="CQ1626">
        <v>0</v>
      </c>
    </row>
    <row r="1627" spans="1:95" hidden="1">
      <c r="A1627" t="s">
        <v>11457</v>
      </c>
      <c r="B1627" t="s">
        <v>985</v>
      </c>
      <c r="C1627" t="s">
        <v>2176</v>
      </c>
      <c r="D1627" t="s">
        <v>2176</v>
      </c>
      <c r="E1627" t="s">
        <v>146</v>
      </c>
      <c r="F1627" t="s">
        <v>11458</v>
      </c>
      <c r="G1627">
        <v>199800</v>
      </c>
      <c r="H1627">
        <v>17.670000000000002</v>
      </c>
      <c r="I1627">
        <f t="shared" si="25"/>
        <v>3530466.0000000005</v>
      </c>
      <c r="J1627">
        <v>37.104114000000003</v>
      </c>
      <c r="K1627">
        <v>-119.32</v>
      </c>
      <c r="M1627" t="s">
        <v>672</v>
      </c>
      <c r="O1627" t="s">
        <v>11459</v>
      </c>
      <c r="P1627" t="s">
        <v>214</v>
      </c>
      <c r="R1627" t="s">
        <v>107</v>
      </c>
      <c r="S1627" t="s">
        <v>11460</v>
      </c>
      <c r="U1627" t="s">
        <v>2731</v>
      </c>
      <c r="X1627" t="s">
        <v>218</v>
      </c>
      <c r="Y1627" t="s">
        <v>322</v>
      </c>
      <c r="Z1627" t="s">
        <v>92</v>
      </c>
      <c r="AA1627" t="s">
        <v>93</v>
      </c>
      <c r="AC1627" t="s">
        <v>112</v>
      </c>
      <c r="AD1627" t="s">
        <v>322</v>
      </c>
      <c r="AE1627">
        <v>100</v>
      </c>
      <c r="AL1627" t="s">
        <v>322</v>
      </c>
      <c r="AQ1627">
        <v>0</v>
      </c>
      <c r="AR1627" t="s">
        <v>11461</v>
      </c>
      <c r="AS1627">
        <v>0</v>
      </c>
      <c r="AT1627">
        <v>0</v>
      </c>
      <c r="AW1627">
        <v>0</v>
      </c>
      <c r="AZ1627">
        <v>0</v>
      </c>
      <c r="BC1627">
        <v>0</v>
      </c>
      <c r="BO1627">
        <v>0</v>
      </c>
      <c r="BP1627">
        <v>0</v>
      </c>
      <c r="BQ1627">
        <v>0</v>
      </c>
      <c r="BR1627">
        <v>0</v>
      </c>
      <c r="BS1627">
        <v>0</v>
      </c>
      <c r="BT1627">
        <v>0</v>
      </c>
      <c r="BU1627">
        <v>1</v>
      </c>
      <c r="BV1627">
        <v>1</v>
      </c>
      <c r="BW1627">
        <v>0</v>
      </c>
      <c r="BX1627">
        <v>0</v>
      </c>
      <c r="BY1627">
        <v>0</v>
      </c>
      <c r="BZ1627">
        <v>0</v>
      </c>
      <c r="CA1627">
        <v>0</v>
      </c>
      <c r="CB1627">
        <v>0</v>
      </c>
      <c r="CC1627">
        <v>0</v>
      </c>
      <c r="CD1627">
        <v>0</v>
      </c>
      <c r="CE1627">
        <v>0</v>
      </c>
      <c r="CF1627">
        <v>0</v>
      </c>
      <c r="CG1627">
        <v>0</v>
      </c>
      <c r="CH1627">
        <v>0</v>
      </c>
      <c r="CI1627">
        <v>0</v>
      </c>
      <c r="CJ1627">
        <v>0</v>
      </c>
      <c r="CK1627">
        <v>0</v>
      </c>
      <c r="CL1627">
        <v>0</v>
      </c>
      <c r="CM1627">
        <v>0</v>
      </c>
      <c r="CN1627">
        <v>0</v>
      </c>
      <c r="CO1627">
        <v>0</v>
      </c>
      <c r="CP1627">
        <v>0</v>
      </c>
      <c r="CQ1627">
        <v>0</v>
      </c>
    </row>
    <row r="1628" spans="1:95" hidden="1">
      <c r="A1628" t="s">
        <v>11462</v>
      </c>
      <c r="B1628" t="s">
        <v>904</v>
      </c>
      <c r="C1628" t="s">
        <v>826</v>
      </c>
      <c r="D1628" t="s">
        <v>851</v>
      </c>
      <c r="E1628" t="s">
        <v>146</v>
      </c>
      <c r="F1628" t="s">
        <v>11463</v>
      </c>
      <c r="G1628">
        <v>250</v>
      </c>
      <c r="H1628">
        <v>3</v>
      </c>
      <c r="I1628">
        <f t="shared" si="25"/>
        <v>750</v>
      </c>
      <c r="J1628">
        <v>36</v>
      </c>
      <c r="K1628">
        <v>0</v>
      </c>
      <c r="M1628" t="s">
        <v>11414</v>
      </c>
      <c r="N1628" t="s">
        <v>11464</v>
      </c>
      <c r="O1628" t="s">
        <v>11465</v>
      </c>
      <c r="P1628" t="s">
        <v>2340</v>
      </c>
      <c r="Q1628">
        <v>28673</v>
      </c>
      <c r="R1628" t="s">
        <v>107</v>
      </c>
      <c r="S1628" t="s">
        <v>11466</v>
      </c>
      <c r="U1628" t="s">
        <v>11467</v>
      </c>
      <c r="X1628" t="s">
        <v>1007</v>
      </c>
      <c r="Y1628" t="s">
        <v>2489</v>
      </c>
      <c r="Z1628" t="s">
        <v>92</v>
      </c>
      <c r="AA1628" t="s">
        <v>518</v>
      </c>
      <c r="AB1628" t="s">
        <v>11468</v>
      </c>
      <c r="AC1628" t="s">
        <v>112</v>
      </c>
      <c r="AD1628" t="s">
        <v>2489</v>
      </c>
      <c r="AE1628">
        <v>0</v>
      </c>
      <c r="AH1628" t="s">
        <v>1977</v>
      </c>
      <c r="AI1628" t="s">
        <v>5961</v>
      </c>
      <c r="AJ1628" t="s">
        <v>2489</v>
      </c>
      <c r="AL1628" t="s">
        <v>2489</v>
      </c>
      <c r="AQ1628">
        <v>0</v>
      </c>
      <c r="AS1628">
        <v>0</v>
      </c>
      <c r="AT1628">
        <v>0</v>
      </c>
      <c r="AW1628">
        <v>0</v>
      </c>
      <c r="AZ1628">
        <v>0</v>
      </c>
      <c r="BC1628">
        <v>0</v>
      </c>
      <c r="BO1628">
        <v>0</v>
      </c>
      <c r="BP1628">
        <v>0</v>
      </c>
      <c r="BQ1628">
        <v>0</v>
      </c>
      <c r="BR1628">
        <v>0</v>
      </c>
      <c r="BS1628">
        <v>0</v>
      </c>
      <c r="BT1628">
        <v>0</v>
      </c>
      <c r="BU1628">
        <v>1</v>
      </c>
      <c r="BV1628">
        <v>0</v>
      </c>
      <c r="BW1628">
        <v>0</v>
      </c>
      <c r="BX1628">
        <v>0</v>
      </c>
      <c r="BY1628">
        <v>0</v>
      </c>
      <c r="BZ1628">
        <v>0</v>
      </c>
      <c r="CA1628">
        <v>0</v>
      </c>
      <c r="CB1628">
        <v>0</v>
      </c>
      <c r="CC1628">
        <v>0</v>
      </c>
      <c r="CD1628">
        <v>0</v>
      </c>
      <c r="CE1628">
        <v>0</v>
      </c>
      <c r="CF1628">
        <v>0</v>
      </c>
      <c r="CG1628">
        <v>1</v>
      </c>
      <c r="CH1628">
        <v>0</v>
      </c>
      <c r="CI1628">
        <v>0</v>
      </c>
      <c r="CJ1628">
        <v>0</v>
      </c>
      <c r="CK1628">
        <v>0</v>
      </c>
      <c r="CL1628">
        <v>0</v>
      </c>
      <c r="CM1628">
        <v>0</v>
      </c>
      <c r="CN1628">
        <v>0</v>
      </c>
      <c r="CO1628">
        <v>0</v>
      </c>
      <c r="CP1628">
        <v>0</v>
      </c>
      <c r="CQ1628">
        <v>1</v>
      </c>
    </row>
    <row r="1629" spans="1:95" hidden="1">
      <c r="A1629" t="s">
        <v>11469</v>
      </c>
      <c r="B1629" t="s">
        <v>985</v>
      </c>
      <c r="C1629" t="s">
        <v>986</v>
      </c>
      <c r="D1629" t="s">
        <v>986</v>
      </c>
      <c r="E1629" t="s">
        <v>13</v>
      </c>
      <c r="F1629" t="s">
        <v>11470</v>
      </c>
      <c r="G1629">
        <v>500000</v>
      </c>
      <c r="H1629">
        <v>12</v>
      </c>
      <c r="I1629">
        <f t="shared" si="25"/>
        <v>6000000</v>
      </c>
      <c r="J1629">
        <v>33.668077199999999</v>
      </c>
      <c r="K1629">
        <v>-117.33</v>
      </c>
      <c r="M1629" t="s">
        <v>11471</v>
      </c>
      <c r="O1629" t="s">
        <v>11472</v>
      </c>
      <c r="P1629" t="s">
        <v>214</v>
      </c>
      <c r="R1629" t="s">
        <v>107</v>
      </c>
      <c r="S1629" t="s">
        <v>11473</v>
      </c>
      <c r="T1629" t="s">
        <v>11474</v>
      </c>
      <c r="X1629" t="s">
        <v>218</v>
      </c>
      <c r="AA1629" t="s">
        <v>93</v>
      </c>
      <c r="AC1629" t="s">
        <v>95</v>
      </c>
      <c r="AD1629" t="s">
        <v>11475</v>
      </c>
      <c r="AE1629">
        <v>100</v>
      </c>
      <c r="AH1629" t="s">
        <v>3146</v>
      </c>
      <c r="AJ1629" t="s">
        <v>11476</v>
      </c>
      <c r="AL1629" t="s">
        <v>11475</v>
      </c>
      <c r="AQ1629">
        <v>75</v>
      </c>
      <c r="AR1629" t="s">
        <v>11477</v>
      </c>
      <c r="AS1629">
        <v>800000000</v>
      </c>
      <c r="AT1629">
        <v>0</v>
      </c>
      <c r="AW1629">
        <v>0</v>
      </c>
      <c r="AZ1629">
        <v>0</v>
      </c>
      <c r="BC1629">
        <v>0</v>
      </c>
      <c r="BO1629">
        <v>0</v>
      </c>
      <c r="BP1629">
        <v>0</v>
      </c>
      <c r="BQ1629">
        <v>0</v>
      </c>
      <c r="BR1629">
        <v>0</v>
      </c>
      <c r="BS1629">
        <v>0</v>
      </c>
      <c r="BT1629">
        <v>0</v>
      </c>
      <c r="BU1629">
        <v>0</v>
      </c>
      <c r="BV1629">
        <v>0</v>
      </c>
      <c r="BW1629">
        <v>0</v>
      </c>
      <c r="BX1629">
        <v>0</v>
      </c>
      <c r="BY1629">
        <v>1</v>
      </c>
      <c r="BZ1629">
        <v>1</v>
      </c>
      <c r="CA1629">
        <v>0</v>
      </c>
      <c r="CB1629">
        <v>1</v>
      </c>
      <c r="CC1629">
        <v>0</v>
      </c>
      <c r="CD1629">
        <v>0</v>
      </c>
      <c r="CE1629">
        <v>0</v>
      </c>
      <c r="CF1629">
        <v>0</v>
      </c>
      <c r="CG1629">
        <v>0</v>
      </c>
      <c r="CH1629">
        <v>1</v>
      </c>
      <c r="CI1629">
        <v>0</v>
      </c>
      <c r="CJ1629">
        <v>0</v>
      </c>
      <c r="CK1629">
        <v>0</v>
      </c>
      <c r="CL1629">
        <v>0</v>
      </c>
      <c r="CM1629">
        <v>0</v>
      </c>
      <c r="CN1629">
        <v>0</v>
      </c>
      <c r="CO1629">
        <v>0</v>
      </c>
      <c r="CP1629">
        <v>0</v>
      </c>
      <c r="CQ1629">
        <v>1</v>
      </c>
    </row>
    <row r="1630" spans="1:95" hidden="1">
      <c r="A1630" t="s">
        <v>11478</v>
      </c>
      <c r="B1630" t="s">
        <v>985</v>
      </c>
      <c r="C1630" t="s">
        <v>2176</v>
      </c>
      <c r="D1630" t="s">
        <v>2176</v>
      </c>
      <c r="E1630" t="s">
        <v>146</v>
      </c>
      <c r="F1630" t="s">
        <v>11479</v>
      </c>
      <c r="G1630">
        <v>819000</v>
      </c>
      <c r="I1630">
        <f t="shared" si="25"/>
        <v>0</v>
      </c>
      <c r="J1630">
        <v>39.513775199999998</v>
      </c>
      <c r="K1630">
        <v>-121.56</v>
      </c>
      <c r="M1630" t="s">
        <v>672</v>
      </c>
      <c r="O1630" t="s">
        <v>11480</v>
      </c>
      <c r="P1630" t="s">
        <v>214</v>
      </c>
      <c r="Q1630">
        <v>95965</v>
      </c>
      <c r="R1630" t="s">
        <v>107</v>
      </c>
      <c r="S1630" t="s">
        <v>11481</v>
      </c>
      <c r="U1630" t="s">
        <v>3505</v>
      </c>
      <c r="V1630" t="s">
        <v>2208</v>
      </c>
      <c r="X1630" t="s">
        <v>218</v>
      </c>
      <c r="Y1630" t="s">
        <v>219</v>
      </c>
      <c r="Z1630" t="s">
        <v>92</v>
      </c>
      <c r="AA1630" t="s">
        <v>93</v>
      </c>
      <c r="AC1630" t="s">
        <v>95</v>
      </c>
      <c r="AD1630" t="s">
        <v>11482</v>
      </c>
      <c r="AE1630">
        <v>100</v>
      </c>
      <c r="AJ1630" t="s">
        <v>11482</v>
      </c>
      <c r="AK1630" t="s">
        <v>11482</v>
      </c>
      <c r="AL1630" t="s">
        <v>11482</v>
      </c>
      <c r="AM1630" t="s">
        <v>11483</v>
      </c>
      <c r="AN1630" t="s">
        <v>11484</v>
      </c>
      <c r="AO1630" t="s">
        <v>11485</v>
      </c>
      <c r="AQ1630">
        <v>0</v>
      </c>
      <c r="AR1630" t="s">
        <v>11486</v>
      </c>
      <c r="AS1630">
        <v>75889000</v>
      </c>
      <c r="AT1630">
        <v>0</v>
      </c>
      <c r="AW1630">
        <v>0</v>
      </c>
      <c r="AZ1630">
        <v>0</v>
      </c>
      <c r="BC1630">
        <v>0</v>
      </c>
      <c r="BO1630">
        <v>0</v>
      </c>
      <c r="BP1630">
        <v>0</v>
      </c>
      <c r="BQ1630">
        <v>0</v>
      </c>
      <c r="BR1630">
        <v>0</v>
      </c>
      <c r="BS1630">
        <v>0</v>
      </c>
      <c r="BT1630">
        <v>0</v>
      </c>
      <c r="BU1630">
        <v>1</v>
      </c>
      <c r="BV1630">
        <v>1</v>
      </c>
      <c r="BW1630">
        <v>0</v>
      </c>
      <c r="BX1630">
        <v>0</v>
      </c>
      <c r="BY1630">
        <v>0</v>
      </c>
      <c r="BZ1630">
        <v>0</v>
      </c>
      <c r="CA1630">
        <v>0</v>
      </c>
      <c r="CB1630">
        <v>0</v>
      </c>
      <c r="CC1630">
        <v>0</v>
      </c>
      <c r="CD1630">
        <v>0</v>
      </c>
      <c r="CE1630">
        <v>0</v>
      </c>
      <c r="CF1630">
        <v>0</v>
      </c>
      <c r="CG1630">
        <v>0</v>
      </c>
      <c r="CH1630">
        <v>0</v>
      </c>
      <c r="CI1630">
        <v>0</v>
      </c>
      <c r="CJ1630">
        <v>0</v>
      </c>
      <c r="CK1630">
        <v>0</v>
      </c>
      <c r="CL1630">
        <v>0</v>
      </c>
      <c r="CM1630">
        <v>0</v>
      </c>
      <c r="CN1630">
        <v>0</v>
      </c>
      <c r="CO1630">
        <v>0</v>
      </c>
      <c r="CP1630">
        <v>0</v>
      </c>
      <c r="CQ1630">
        <v>0</v>
      </c>
    </row>
    <row r="1631" spans="1:95" hidden="1">
      <c r="A1631" t="s">
        <v>11487</v>
      </c>
      <c r="B1631" t="s">
        <v>985</v>
      </c>
      <c r="C1631" t="s">
        <v>2176</v>
      </c>
      <c r="D1631" t="s">
        <v>2176</v>
      </c>
      <c r="E1631" t="s">
        <v>3161</v>
      </c>
      <c r="F1631" t="s">
        <v>11488</v>
      </c>
      <c r="G1631">
        <v>120000</v>
      </c>
      <c r="H1631">
        <v>0</v>
      </c>
      <c r="I1631">
        <f t="shared" si="25"/>
        <v>0</v>
      </c>
      <c r="J1631">
        <v>39.513775199999998</v>
      </c>
      <c r="K1631">
        <v>-121.56</v>
      </c>
      <c r="M1631" t="s">
        <v>672</v>
      </c>
      <c r="O1631" t="s">
        <v>11480</v>
      </c>
      <c r="P1631" t="s">
        <v>214</v>
      </c>
      <c r="R1631" t="s">
        <v>107</v>
      </c>
      <c r="S1631" t="s">
        <v>11489</v>
      </c>
      <c r="U1631" t="s">
        <v>2751</v>
      </c>
      <c r="V1631" t="s">
        <v>2208</v>
      </c>
      <c r="W1631" t="s">
        <v>2135</v>
      </c>
      <c r="X1631" t="s">
        <v>218</v>
      </c>
      <c r="Y1631" t="s">
        <v>219</v>
      </c>
      <c r="Z1631" t="s">
        <v>92</v>
      </c>
      <c r="AA1631" t="s">
        <v>93</v>
      </c>
      <c r="AC1631" t="s">
        <v>95</v>
      </c>
      <c r="AD1631" t="s">
        <v>11482</v>
      </c>
      <c r="AE1631">
        <v>100</v>
      </c>
      <c r="AJ1631" t="s">
        <v>11482</v>
      </c>
      <c r="AK1631" t="s">
        <v>11482</v>
      </c>
      <c r="AL1631" t="s">
        <v>11482</v>
      </c>
      <c r="AM1631" t="s">
        <v>11490</v>
      </c>
      <c r="AN1631" t="s">
        <v>11483</v>
      </c>
      <c r="AO1631" t="s">
        <v>11485</v>
      </c>
      <c r="AQ1631">
        <v>75</v>
      </c>
      <c r="AR1631" t="s">
        <v>11491</v>
      </c>
      <c r="AS1631">
        <v>24200000</v>
      </c>
      <c r="AT1631">
        <v>0</v>
      </c>
      <c r="AW1631">
        <v>0</v>
      </c>
      <c r="AZ1631">
        <v>0</v>
      </c>
      <c r="BC1631">
        <v>0</v>
      </c>
      <c r="BO1631">
        <v>0</v>
      </c>
      <c r="BP1631">
        <v>0</v>
      </c>
      <c r="BQ1631">
        <v>0</v>
      </c>
      <c r="BR1631">
        <v>0</v>
      </c>
      <c r="BS1631">
        <v>0</v>
      </c>
      <c r="BT1631">
        <v>0</v>
      </c>
      <c r="BU1631">
        <v>1</v>
      </c>
      <c r="BV1631">
        <v>1</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0</v>
      </c>
      <c r="CP1631">
        <v>0</v>
      </c>
      <c r="CQ1631">
        <v>0</v>
      </c>
    </row>
    <row r="1632" spans="1:95" hidden="1">
      <c r="A1632" t="s">
        <v>11492</v>
      </c>
      <c r="B1632" t="s">
        <v>985</v>
      </c>
      <c r="C1632" t="s">
        <v>2176</v>
      </c>
      <c r="D1632" t="s">
        <v>2176</v>
      </c>
      <c r="E1632" t="s">
        <v>146</v>
      </c>
      <c r="F1632" t="s">
        <v>11493</v>
      </c>
      <c r="G1632">
        <v>200000</v>
      </c>
      <c r="H1632">
        <v>12</v>
      </c>
      <c r="I1632">
        <f t="shared" si="25"/>
        <v>2400000</v>
      </c>
      <c r="J1632">
        <v>39.094098000000002</v>
      </c>
      <c r="K1632">
        <v>-106.35</v>
      </c>
      <c r="M1632" t="s">
        <v>11494</v>
      </c>
      <c r="O1632" t="s">
        <v>11495</v>
      </c>
      <c r="P1632" t="s">
        <v>4188</v>
      </c>
      <c r="R1632" t="s">
        <v>107</v>
      </c>
      <c r="S1632" t="s">
        <v>11496</v>
      </c>
      <c r="U1632" t="s">
        <v>2932</v>
      </c>
      <c r="X1632" t="s">
        <v>1007</v>
      </c>
      <c r="AC1632" t="s">
        <v>95</v>
      </c>
      <c r="AD1632" t="s">
        <v>11252</v>
      </c>
      <c r="AE1632">
        <v>0</v>
      </c>
      <c r="AQ1632">
        <v>0</v>
      </c>
      <c r="AR1632" t="s">
        <v>11497</v>
      </c>
      <c r="AS1632">
        <v>0</v>
      </c>
      <c r="AT1632">
        <v>17932</v>
      </c>
      <c r="AW1632">
        <v>0</v>
      </c>
      <c r="AZ1632">
        <v>0</v>
      </c>
      <c r="BC1632">
        <v>0</v>
      </c>
      <c r="BO1632">
        <v>1</v>
      </c>
      <c r="BP1632">
        <v>0</v>
      </c>
      <c r="BQ1632">
        <v>0</v>
      </c>
      <c r="BR1632">
        <v>0</v>
      </c>
      <c r="BS1632">
        <v>0</v>
      </c>
      <c r="BT1632">
        <v>0</v>
      </c>
      <c r="BU1632">
        <v>0</v>
      </c>
      <c r="BV1632">
        <v>0</v>
      </c>
      <c r="BW1632">
        <v>1</v>
      </c>
      <c r="BX1632">
        <v>1</v>
      </c>
      <c r="BY1632">
        <v>0</v>
      </c>
      <c r="BZ1632">
        <v>0</v>
      </c>
      <c r="CA1632">
        <v>0</v>
      </c>
      <c r="CB1632">
        <v>1</v>
      </c>
      <c r="CC1632">
        <v>0</v>
      </c>
      <c r="CD1632">
        <v>0</v>
      </c>
      <c r="CE1632">
        <v>0</v>
      </c>
      <c r="CF1632">
        <v>0</v>
      </c>
      <c r="CG1632">
        <v>0</v>
      </c>
      <c r="CH1632">
        <v>0</v>
      </c>
      <c r="CI1632">
        <v>0</v>
      </c>
      <c r="CJ1632">
        <v>0</v>
      </c>
      <c r="CK1632">
        <v>0</v>
      </c>
      <c r="CL1632">
        <v>0</v>
      </c>
      <c r="CM1632">
        <v>0</v>
      </c>
      <c r="CN1632">
        <v>0</v>
      </c>
      <c r="CO1632">
        <v>0</v>
      </c>
      <c r="CP1632">
        <v>0</v>
      </c>
      <c r="CQ1632">
        <v>1</v>
      </c>
    </row>
    <row r="1633" spans="1:95" hidden="1">
      <c r="A1633" t="s">
        <v>11498</v>
      </c>
      <c r="B1633" t="s">
        <v>985</v>
      </c>
      <c r="C1633" t="s">
        <v>2176</v>
      </c>
      <c r="D1633" t="s">
        <v>2176</v>
      </c>
      <c r="E1633" t="s">
        <v>146</v>
      </c>
      <c r="F1633" t="s">
        <v>11499</v>
      </c>
      <c r="G1633">
        <v>97000</v>
      </c>
      <c r="I1633">
        <f t="shared" si="25"/>
        <v>0</v>
      </c>
      <c r="J1633">
        <v>33.590733</v>
      </c>
      <c r="K1633">
        <v>-111.34</v>
      </c>
      <c r="M1633" t="s">
        <v>672</v>
      </c>
      <c r="O1633" t="s">
        <v>11500</v>
      </c>
      <c r="P1633" t="s">
        <v>443</v>
      </c>
      <c r="R1633" t="s">
        <v>107</v>
      </c>
      <c r="S1633" t="s">
        <v>11501</v>
      </c>
      <c r="U1633" t="s">
        <v>11502</v>
      </c>
      <c r="X1633" t="s">
        <v>1007</v>
      </c>
      <c r="Y1633" t="s">
        <v>11386</v>
      </c>
      <c r="Z1633" t="s">
        <v>599</v>
      </c>
      <c r="AA1633" t="s">
        <v>93</v>
      </c>
      <c r="AC1633" t="s">
        <v>95</v>
      </c>
      <c r="AD1633" t="s">
        <v>11252</v>
      </c>
      <c r="AE1633">
        <v>0</v>
      </c>
      <c r="AK1633" t="s">
        <v>11503</v>
      </c>
      <c r="AL1633" t="s">
        <v>11503</v>
      </c>
      <c r="AM1633" t="s">
        <v>11504</v>
      </c>
      <c r="AQ1633">
        <v>0</v>
      </c>
      <c r="AR1633" t="s">
        <v>750</v>
      </c>
      <c r="AS1633">
        <v>0</v>
      </c>
      <c r="AT1633">
        <v>0</v>
      </c>
      <c r="AW1633">
        <v>0</v>
      </c>
      <c r="AZ1633">
        <v>0</v>
      </c>
      <c r="BC1633">
        <v>0</v>
      </c>
      <c r="BO1633">
        <v>0</v>
      </c>
      <c r="BP1633">
        <v>0</v>
      </c>
      <c r="BQ1633">
        <v>0</v>
      </c>
      <c r="BR1633">
        <v>0</v>
      </c>
      <c r="BS1633">
        <v>0</v>
      </c>
      <c r="BT1633">
        <v>0</v>
      </c>
      <c r="BU1633">
        <v>1</v>
      </c>
      <c r="BV1633">
        <v>1</v>
      </c>
      <c r="BW1633">
        <v>0</v>
      </c>
      <c r="BX1633">
        <v>0</v>
      </c>
      <c r="BY1633">
        <v>0</v>
      </c>
      <c r="BZ1633">
        <v>0</v>
      </c>
      <c r="CA1633">
        <v>0</v>
      </c>
      <c r="CB1633">
        <v>0</v>
      </c>
      <c r="CC1633">
        <v>0</v>
      </c>
      <c r="CD1633">
        <v>0</v>
      </c>
      <c r="CE1633">
        <v>0</v>
      </c>
      <c r="CF1633">
        <v>0</v>
      </c>
      <c r="CG1633">
        <v>0</v>
      </c>
      <c r="CH1633">
        <v>0</v>
      </c>
      <c r="CI1633">
        <v>0</v>
      </c>
      <c r="CJ1633">
        <v>0</v>
      </c>
      <c r="CK1633">
        <v>0</v>
      </c>
      <c r="CL1633">
        <v>0</v>
      </c>
      <c r="CM1633">
        <v>0</v>
      </c>
      <c r="CN1633">
        <v>0</v>
      </c>
      <c r="CO1633">
        <v>0</v>
      </c>
      <c r="CP1633">
        <v>0</v>
      </c>
      <c r="CQ1633">
        <v>0</v>
      </c>
    </row>
    <row r="1634" spans="1:95" hidden="1">
      <c r="A1634" t="s">
        <v>11505</v>
      </c>
      <c r="B1634" t="s">
        <v>904</v>
      </c>
      <c r="C1634" t="s">
        <v>5556</v>
      </c>
      <c r="D1634" t="s">
        <v>11506</v>
      </c>
      <c r="E1634" t="s">
        <v>146</v>
      </c>
      <c r="F1634" t="s">
        <v>11507</v>
      </c>
      <c r="G1634">
        <v>48</v>
      </c>
      <c r="H1634">
        <v>10</v>
      </c>
      <c r="I1634">
        <f t="shared" si="25"/>
        <v>480</v>
      </c>
      <c r="J1634">
        <v>32</v>
      </c>
      <c r="K1634">
        <v>0</v>
      </c>
      <c r="M1634" t="s">
        <v>11508</v>
      </c>
      <c r="O1634" t="s">
        <v>11509</v>
      </c>
      <c r="P1634" t="s">
        <v>7013</v>
      </c>
      <c r="R1634" t="s">
        <v>107</v>
      </c>
      <c r="S1634" t="s">
        <v>11510</v>
      </c>
      <c r="U1634" t="s">
        <v>6869</v>
      </c>
      <c r="X1634" t="s">
        <v>1007</v>
      </c>
      <c r="AB1634" t="s">
        <v>11511</v>
      </c>
      <c r="AC1634" t="s">
        <v>124</v>
      </c>
      <c r="AD1634" t="s">
        <v>1009</v>
      </c>
      <c r="AE1634">
        <v>100</v>
      </c>
      <c r="AH1634" t="s">
        <v>11512</v>
      </c>
      <c r="AI1634" t="s">
        <v>11513</v>
      </c>
      <c r="AJ1634" t="s">
        <v>11512</v>
      </c>
      <c r="AQ1634">
        <v>20</v>
      </c>
      <c r="AS1634">
        <v>0</v>
      </c>
      <c r="AT1634">
        <v>0</v>
      </c>
      <c r="AW1634">
        <v>0</v>
      </c>
      <c r="AZ1634">
        <v>0</v>
      </c>
      <c r="BC1634">
        <v>0</v>
      </c>
      <c r="BD1634" t="s">
        <v>11514</v>
      </c>
      <c r="BE1634" t="s">
        <v>11515</v>
      </c>
      <c r="BF1634" t="s">
        <v>11516</v>
      </c>
      <c r="BO1634">
        <v>0</v>
      </c>
      <c r="BP1634">
        <v>0</v>
      </c>
      <c r="BQ1634">
        <v>0</v>
      </c>
      <c r="BR1634">
        <v>0</v>
      </c>
      <c r="BS1634">
        <v>0</v>
      </c>
      <c r="BT1634">
        <v>0</v>
      </c>
      <c r="BU1634">
        <v>0</v>
      </c>
      <c r="BV1634">
        <v>1</v>
      </c>
      <c r="BW1634">
        <v>0</v>
      </c>
      <c r="BX1634">
        <v>0</v>
      </c>
      <c r="BY1634">
        <v>0</v>
      </c>
      <c r="BZ1634">
        <v>0</v>
      </c>
      <c r="CA1634">
        <v>0</v>
      </c>
      <c r="CB1634">
        <v>0</v>
      </c>
      <c r="CC1634">
        <v>0</v>
      </c>
      <c r="CD1634">
        <v>0</v>
      </c>
      <c r="CE1634">
        <v>1</v>
      </c>
      <c r="CF1634">
        <v>0</v>
      </c>
      <c r="CG1634">
        <v>0</v>
      </c>
      <c r="CH1634">
        <v>0</v>
      </c>
      <c r="CI1634">
        <v>0</v>
      </c>
      <c r="CJ1634">
        <v>0</v>
      </c>
      <c r="CK1634">
        <v>0</v>
      </c>
      <c r="CL1634">
        <v>0</v>
      </c>
      <c r="CM1634">
        <v>0</v>
      </c>
      <c r="CN1634">
        <v>0</v>
      </c>
      <c r="CO1634">
        <v>0</v>
      </c>
      <c r="CP1634">
        <v>0</v>
      </c>
      <c r="CQ1634">
        <v>0</v>
      </c>
    </row>
    <row r="1635" spans="1:95" hidden="1">
      <c r="A1635" t="s">
        <v>11517</v>
      </c>
      <c r="B1635" t="s">
        <v>904</v>
      </c>
      <c r="C1635" t="s">
        <v>5556</v>
      </c>
      <c r="D1635" t="s">
        <v>11506</v>
      </c>
      <c r="E1635" t="s">
        <v>146</v>
      </c>
      <c r="F1635" t="s">
        <v>11518</v>
      </c>
      <c r="G1635">
        <v>20</v>
      </c>
      <c r="H1635">
        <v>10</v>
      </c>
      <c r="I1635">
        <f t="shared" si="25"/>
        <v>200</v>
      </c>
      <c r="J1635">
        <v>41.394817000000003</v>
      </c>
      <c r="K1635">
        <v>-73.45</v>
      </c>
      <c r="M1635" t="s">
        <v>11519</v>
      </c>
      <c r="O1635" t="s">
        <v>11520</v>
      </c>
      <c r="P1635" t="s">
        <v>8278</v>
      </c>
      <c r="R1635" t="s">
        <v>107</v>
      </c>
      <c r="S1635" t="s">
        <v>11510</v>
      </c>
      <c r="U1635" t="s">
        <v>6869</v>
      </c>
      <c r="X1635" t="s">
        <v>394</v>
      </c>
      <c r="Y1635" t="s">
        <v>11521</v>
      </c>
      <c r="AB1635" t="s">
        <v>94</v>
      </c>
      <c r="AC1635" t="s">
        <v>124</v>
      </c>
      <c r="AD1635" t="s">
        <v>11522</v>
      </c>
      <c r="AE1635">
        <v>100</v>
      </c>
      <c r="AH1635" t="s">
        <v>11512</v>
      </c>
      <c r="AI1635" t="s">
        <v>11523</v>
      </c>
      <c r="AJ1635" t="s">
        <v>11512</v>
      </c>
      <c r="AQ1635">
        <v>20</v>
      </c>
      <c r="AS1635">
        <v>0</v>
      </c>
      <c r="AT1635">
        <v>0</v>
      </c>
      <c r="AW1635">
        <v>0</v>
      </c>
      <c r="AZ1635">
        <v>0</v>
      </c>
      <c r="BC1635">
        <v>0</v>
      </c>
      <c r="BD1635" t="s">
        <v>11514</v>
      </c>
      <c r="BE1635" t="s">
        <v>11515</v>
      </c>
      <c r="BF1635" t="s">
        <v>11516</v>
      </c>
      <c r="BO1635">
        <v>0</v>
      </c>
      <c r="BP1635">
        <v>0</v>
      </c>
      <c r="BQ1635">
        <v>1</v>
      </c>
      <c r="BR1635">
        <v>0</v>
      </c>
      <c r="BS1635">
        <v>0</v>
      </c>
      <c r="BT1635">
        <v>0</v>
      </c>
      <c r="BU1635">
        <v>0</v>
      </c>
      <c r="BV1635">
        <v>1</v>
      </c>
      <c r="BW1635">
        <v>0</v>
      </c>
      <c r="BX1635">
        <v>0</v>
      </c>
      <c r="BY1635">
        <v>0</v>
      </c>
      <c r="BZ1635">
        <v>0</v>
      </c>
      <c r="CA1635">
        <v>0</v>
      </c>
      <c r="CB1635">
        <v>0</v>
      </c>
      <c r="CC1635">
        <v>0</v>
      </c>
      <c r="CD1635">
        <v>0</v>
      </c>
      <c r="CE1635">
        <v>0</v>
      </c>
      <c r="CF1635">
        <v>0</v>
      </c>
      <c r="CG1635">
        <v>0</v>
      </c>
      <c r="CH1635">
        <v>0</v>
      </c>
      <c r="CI1635">
        <v>0</v>
      </c>
      <c r="CJ1635">
        <v>0</v>
      </c>
      <c r="CK1635">
        <v>0</v>
      </c>
      <c r="CL1635">
        <v>0</v>
      </c>
      <c r="CM1635">
        <v>0</v>
      </c>
      <c r="CN1635">
        <v>0</v>
      </c>
      <c r="CO1635">
        <v>0</v>
      </c>
      <c r="CP1635">
        <v>0</v>
      </c>
      <c r="CQ1635">
        <v>0</v>
      </c>
    </row>
    <row r="1636" spans="1:95" hidden="1">
      <c r="A1636" t="s">
        <v>11524</v>
      </c>
      <c r="B1636" t="s">
        <v>904</v>
      </c>
      <c r="C1636" t="s">
        <v>1313</v>
      </c>
      <c r="D1636" t="s">
        <v>11525</v>
      </c>
      <c r="E1636" t="s">
        <v>719</v>
      </c>
      <c r="F1636" t="s">
        <v>11526</v>
      </c>
      <c r="G1636">
        <v>250</v>
      </c>
      <c r="H1636">
        <v>4</v>
      </c>
      <c r="I1636">
        <f t="shared" si="25"/>
        <v>1000</v>
      </c>
      <c r="J1636">
        <v>37.526322999999998</v>
      </c>
      <c r="K1636">
        <v>-120.8</v>
      </c>
      <c r="M1636" t="s">
        <v>1475</v>
      </c>
      <c r="N1636" t="s">
        <v>11527</v>
      </c>
      <c r="O1636" t="s">
        <v>11528</v>
      </c>
      <c r="P1636" t="s">
        <v>214</v>
      </c>
      <c r="R1636" t="s">
        <v>107</v>
      </c>
      <c r="S1636" t="s">
        <v>11529</v>
      </c>
      <c r="T1636" t="s">
        <v>11530</v>
      </c>
      <c r="U1636" t="s">
        <v>11531</v>
      </c>
      <c r="V1636" t="s">
        <v>4889</v>
      </c>
      <c r="W1636" t="s">
        <v>1653</v>
      </c>
      <c r="X1636" t="s">
        <v>218</v>
      </c>
      <c r="Y1636" t="s">
        <v>219</v>
      </c>
      <c r="Z1636" t="s">
        <v>92</v>
      </c>
      <c r="AA1636" t="s">
        <v>164</v>
      </c>
      <c r="AB1636" t="s">
        <v>1778</v>
      </c>
      <c r="AC1636" t="s">
        <v>95</v>
      </c>
      <c r="AD1636" t="s">
        <v>11532</v>
      </c>
      <c r="AE1636">
        <v>100</v>
      </c>
      <c r="AH1636" t="s">
        <v>11532</v>
      </c>
      <c r="AL1636" t="s">
        <v>11533</v>
      </c>
      <c r="AM1636" t="s">
        <v>11534</v>
      </c>
      <c r="AQ1636">
        <v>0</v>
      </c>
      <c r="AR1636" t="s">
        <v>11535</v>
      </c>
      <c r="AS1636">
        <v>0</v>
      </c>
      <c r="AT1636">
        <v>0</v>
      </c>
      <c r="AU1636" t="s">
        <v>751</v>
      </c>
      <c r="AV1636" t="s">
        <v>11536</v>
      </c>
      <c r="AW1636">
        <v>4764284</v>
      </c>
      <c r="AX1636" t="s">
        <v>492</v>
      </c>
      <c r="AY1636" t="s">
        <v>11537</v>
      </c>
      <c r="AZ1636">
        <v>476428</v>
      </c>
      <c r="BC1636">
        <v>0</v>
      </c>
      <c r="BD1636" t="s">
        <v>8368</v>
      </c>
      <c r="BE1636" t="s">
        <v>11538</v>
      </c>
      <c r="BF1636" t="s">
        <v>8580</v>
      </c>
      <c r="BO1636">
        <v>0</v>
      </c>
      <c r="BP1636">
        <v>0</v>
      </c>
      <c r="BQ1636">
        <v>0</v>
      </c>
      <c r="BR1636">
        <v>0</v>
      </c>
      <c r="BS1636">
        <v>0</v>
      </c>
      <c r="BT1636">
        <v>0</v>
      </c>
      <c r="BU1636">
        <v>1</v>
      </c>
      <c r="BV1636">
        <v>0</v>
      </c>
      <c r="BW1636">
        <v>0</v>
      </c>
      <c r="BX1636">
        <v>0</v>
      </c>
      <c r="BY1636">
        <v>0</v>
      </c>
      <c r="BZ1636">
        <v>0</v>
      </c>
      <c r="CA1636">
        <v>0</v>
      </c>
      <c r="CB1636">
        <v>0</v>
      </c>
      <c r="CC1636">
        <v>0</v>
      </c>
      <c r="CD1636">
        <v>0</v>
      </c>
      <c r="CE1636">
        <v>1</v>
      </c>
      <c r="CF1636">
        <v>0</v>
      </c>
      <c r="CG1636">
        <v>0</v>
      </c>
      <c r="CH1636">
        <v>0</v>
      </c>
      <c r="CI1636">
        <v>0</v>
      </c>
      <c r="CJ1636">
        <v>0</v>
      </c>
      <c r="CK1636">
        <v>0</v>
      </c>
      <c r="CL1636">
        <v>0</v>
      </c>
      <c r="CM1636">
        <v>0</v>
      </c>
      <c r="CN1636">
        <v>0</v>
      </c>
      <c r="CO1636">
        <v>0</v>
      </c>
      <c r="CP1636">
        <v>0</v>
      </c>
      <c r="CQ1636">
        <v>0</v>
      </c>
    </row>
    <row r="1637" spans="1:95" hidden="1">
      <c r="A1637" t="s">
        <v>11539</v>
      </c>
      <c r="B1637" t="s">
        <v>904</v>
      </c>
      <c r="C1637" t="s">
        <v>826</v>
      </c>
      <c r="D1637" t="s">
        <v>1538</v>
      </c>
      <c r="E1637" t="s">
        <v>146</v>
      </c>
      <c r="F1637" t="s">
        <v>11540</v>
      </c>
      <c r="G1637">
        <v>250</v>
      </c>
      <c r="H1637">
        <v>2</v>
      </c>
      <c r="I1637">
        <f t="shared" si="25"/>
        <v>500</v>
      </c>
      <c r="J1637">
        <v>25.055999</v>
      </c>
      <c r="K1637">
        <v>118.19</v>
      </c>
      <c r="M1637" t="s">
        <v>8509</v>
      </c>
      <c r="O1637" t="s">
        <v>11541</v>
      </c>
      <c r="P1637" t="s">
        <v>1874</v>
      </c>
      <c r="R1637" t="s">
        <v>137</v>
      </c>
      <c r="S1637" t="s">
        <v>11542</v>
      </c>
      <c r="T1637" t="s">
        <v>7325</v>
      </c>
      <c r="U1637" t="s">
        <v>4608</v>
      </c>
      <c r="X1637" t="s">
        <v>1007</v>
      </c>
      <c r="AC1637" t="s">
        <v>95</v>
      </c>
      <c r="AD1637" t="s">
        <v>11543</v>
      </c>
      <c r="AE1637">
        <v>0</v>
      </c>
      <c r="AQ1637">
        <v>0</v>
      </c>
      <c r="AS1637">
        <v>0</v>
      </c>
      <c r="AT1637">
        <v>0</v>
      </c>
      <c r="AW1637">
        <v>0</v>
      </c>
      <c r="AZ1637">
        <v>0</v>
      </c>
      <c r="BC1637">
        <v>0</v>
      </c>
      <c r="BD1637" t="s">
        <v>11544</v>
      </c>
      <c r="BO1637">
        <v>0</v>
      </c>
      <c r="BP1637">
        <v>0</v>
      </c>
      <c r="BQ1637">
        <v>0</v>
      </c>
      <c r="BR1637">
        <v>0</v>
      </c>
      <c r="BS1637">
        <v>0</v>
      </c>
      <c r="BT1637">
        <v>0</v>
      </c>
      <c r="BU1637">
        <v>1</v>
      </c>
      <c r="BV1637">
        <v>0</v>
      </c>
      <c r="BW1637">
        <v>0</v>
      </c>
      <c r="BX1637">
        <v>0</v>
      </c>
      <c r="BY1637">
        <v>0</v>
      </c>
      <c r="BZ1637">
        <v>0</v>
      </c>
      <c r="CA1637">
        <v>0</v>
      </c>
      <c r="CB1637">
        <v>0</v>
      </c>
      <c r="CC1637">
        <v>0</v>
      </c>
      <c r="CD1637">
        <v>0</v>
      </c>
      <c r="CE1637">
        <v>0</v>
      </c>
      <c r="CF1637">
        <v>0</v>
      </c>
      <c r="CG1637">
        <v>0</v>
      </c>
      <c r="CH1637">
        <v>0</v>
      </c>
      <c r="CI1637">
        <v>0</v>
      </c>
      <c r="CJ1637">
        <v>0</v>
      </c>
      <c r="CK1637">
        <v>0</v>
      </c>
      <c r="CL1637">
        <v>0</v>
      </c>
      <c r="CM1637">
        <v>0</v>
      </c>
      <c r="CN1637">
        <v>0</v>
      </c>
      <c r="CO1637">
        <v>1</v>
      </c>
      <c r="CP1637">
        <v>0</v>
      </c>
      <c r="CQ1637">
        <v>0</v>
      </c>
    </row>
    <row r="1638" spans="1:95" hidden="1">
      <c r="A1638" t="s">
        <v>11545</v>
      </c>
      <c r="B1638" t="s">
        <v>904</v>
      </c>
      <c r="C1638" t="s">
        <v>826</v>
      </c>
      <c r="D1638" t="s">
        <v>1538</v>
      </c>
      <c r="E1638" t="s">
        <v>146</v>
      </c>
      <c r="F1638" t="s">
        <v>11540</v>
      </c>
      <c r="G1638">
        <v>125</v>
      </c>
      <c r="H1638">
        <v>3</v>
      </c>
      <c r="I1638">
        <f t="shared" si="25"/>
        <v>375</v>
      </c>
      <c r="J1638">
        <v>25.055999</v>
      </c>
      <c r="K1638">
        <v>118.19</v>
      </c>
      <c r="M1638" t="s">
        <v>225</v>
      </c>
      <c r="O1638" t="s">
        <v>11541</v>
      </c>
      <c r="P1638" t="s">
        <v>1874</v>
      </c>
      <c r="R1638" t="s">
        <v>137</v>
      </c>
      <c r="S1638" t="s">
        <v>11542</v>
      </c>
      <c r="T1638" t="s">
        <v>7325</v>
      </c>
      <c r="U1638" t="s">
        <v>4608</v>
      </c>
      <c r="X1638" t="s">
        <v>1007</v>
      </c>
      <c r="AC1638" t="s">
        <v>95</v>
      </c>
      <c r="AD1638" t="s">
        <v>11543</v>
      </c>
      <c r="AE1638">
        <v>0</v>
      </c>
      <c r="AQ1638">
        <v>0</v>
      </c>
      <c r="AS1638">
        <v>0</v>
      </c>
      <c r="AT1638">
        <v>0</v>
      </c>
      <c r="AW1638">
        <v>0</v>
      </c>
      <c r="AZ1638">
        <v>0</v>
      </c>
      <c r="BC1638">
        <v>0</v>
      </c>
      <c r="BD1638" t="s">
        <v>11543</v>
      </c>
      <c r="BO1638">
        <v>0</v>
      </c>
      <c r="BP1638">
        <v>0</v>
      </c>
      <c r="BQ1638">
        <v>0</v>
      </c>
      <c r="BR1638">
        <v>0</v>
      </c>
      <c r="BS1638">
        <v>0</v>
      </c>
      <c r="BT1638">
        <v>0</v>
      </c>
      <c r="BU1638">
        <v>1</v>
      </c>
      <c r="BV1638">
        <v>0</v>
      </c>
      <c r="BW1638">
        <v>0</v>
      </c>
      <c r="BX1638">
        <v>0</v>
      </c>
      <c r="BY1638">
        <v>0</v>
      </c>
      <c r="BZ1638">
        <v>0</v>
      </c>
      <c r="CA1638">
        <v>0</v>
      </c>
      <c r="CB1638">
        <v>0</v>
      </c>
      <c r="CC1638">
        <v>0</v>
      </c>
      <c r="CD1638">
        <v>0</v>
      </c>
      <c r="CE1638">
        <v>0</v>
      </c>
      <c r="CF1638">
        <v>0</v>
      </c>
      <c r="CG1638">
        <v>0</v>
      </c>
      <c r="CH1638">
        <v>0</v>
      </c>
      <c r="CI1638">
        <v>0</v>
      </c>
      <c r="CJ1638">
        <v>0</v>
      </c>
      <c r="CK1638">
        <v>0</v>
      </c>
      <c r="CL1638">
        <v>0</v>
      </c>
      <c r="CM1638">
        <v>0</v>
      </c>
      <c r="CN1638">
        <v>0</v>
      </c>
      <c r="CO1638">
        <v>0</v>
      </c>
      <c r="CP1638">
        <v>0</v>
      </c>
      <c r="CQ1638">
        <v>0</v>
      </c>
    </row>
    <row r="1639" spans="1:95" hidden="1">
      <c r="A1639" t="s">
        <v>11546</v>
      </c>
      <c r="B1639" t="s">
        <v>904</v>
      </c>
      <c r="C1639" t="s">
        <v>826</v>
      </c>
      <c r="D1639" t="s">
        <v>1538</v>
      </c>
      <c r="E1639" t="s">
        <v>146</v>
      </c>
      <c r="F1639" t="s">
        <v>8631</v>
      </c>
      <c r="G1639">
        <v>6000</v>
      </c>
      <c r="H1639">
        <v>6</v>
      </c>
      <c r="I1639">
        <f t="shared" si="25"/>
        <v>36000</v>
      </c>
      <c r="J1639">
        <v>41.158557000000002</v>
      </c>
      <c r="K1639">
        <v>114.72</v>
      </c>
      <c r="M1639" t="s">
        <v>8626</v>
      </c>
      <c r="O1639" t="s">
        <v>2382</v>
      </c>
      <c r="P1639" t="s">
        <v>2239</v>
      </c>
      <c r="R1639" t="s">
        <v>137</v>
      </c>
      <c r="S1639" t="s">
        <v>11547</v>
      </c>
      <c r="U1639" t="s">
        <v>2654</v>
      </c>
      <c r="X1639" t="s">
        <v>1007</v>
      </c>
      <c r="Y1639" t="s">
        <v>2153</v>
      </c>
      <c r="Z1639" t="s">
        <v>123</v>
      </c>
      <c r="AC1639" t="s">
        <v>112</v>
      </c>
      <c r="AD1639" t="s">
        <v>2153</v>
      </c>
      <c r="AE1639">
        <v>0</v>
      </c>
      <c r="AH1639" t="s">
        <v>1545</v>
      </c>
      <c r="AJ1639" t="s">
        <v>2153</v>
      </c>
      <c r="AQ1639">
        <v>0</v>
      </c>
      <c r="AS1639">
        <v>23556000</v>
      </c>
      <c r="AT1639">
        <v>0</v>
      </c>
      <c r="AW1639">
        <v>0</v>
      </c>
      <c r="AZ1639">
        <v>0</v>
      </c>
      <c r="BC1639">
        <v>0</v>
      </c>
      <c r="BO1639">
        <v>0</v>
      </c>
      <c r="BP1639">
        <v>0</v>
      </c>
      <c r="BQ1639">
        <v>0</v>
      </c>
      <c r="BR1639">
        <v>0</v>
      </c>
      <c r="BS1639">
        <v>0</v>
      </c>
      <c r="BT1639">
        <v>0</v>
      </c>
      <c r="BU1639">
        <v>0</v>
      </c>
      <c r="BV1639">
        <v>0</v>
      </c>
      <c r="BW1639">
        <v>0</v>
      </c>
      <c r="BX1639">
        <v>0</v>
      </c>
      <c r="BY1639">
        <v>1</v>
      </c>
      <c r="BZ1639">
        <v>0</v>
      </c>
      <c r="CA1639">
        <v>0</v>
      </c>
      <c r="CB1639">
        <v>0</v>
      </c>
      <c r="CC1639">
        <v>0</v>
      </c>
      <c r="CD1639">
        <v>0</v>
      </c>
      <c r="CE1639">
        <v>0</v>
      </c>
      <c r="CF1639">
        <v>1</v>
      </c>
      <c r="CG1639">
        <v>1</v>
      </c>
      <c r="CH1639">
        <v>1</v>
      </c>
      <c r="CI1639">
        <v>0</v>
      </c>
      <c r="CJ1639">
        <v>0</v>
      </c>
      <c r="CK1639">
        <v>0</v>
      </c>
      <c r="CL1639">
        <v>0</v>
      </c>
      <c r="CM1639">
        <v>0</v>
      </c>
      <c r="CN1639">
        <v>0</v>
      </c>
      <c r="CO1639">
        <v>0</v>
      </c>
      <c r="CP1639">
        <v>0</v>
      </c>
      <c r="CQ1639">
        <v>0</v>
      </c>
    </row>
    <row r="1640" spans="1:95" hidden="1">
      <c r="A1640" t="s">
        <v>11548</v>
      </c>
      <c r="B1640" t="s">
        <v>904</v>
      </c>
      <c r="C1640" t="s">
        <v>826</v>
      </c>
      <c r="D1640" t="s">
        <v>826</v>
      </c>
      <c r="E1640" t="s">
        <v>719</v>
      </c>
      <c r="F1640" t="s">
        <v>11549</v>
      </c>
      <c r="G1640">
        <v>8000</v>
      </c>
      <c r="H1640">
        <v>0.25</v>
      </c>
      <c r="I1640">
        <f t="shared" si="25"/>
        <v>2000</v>
      </c>
      <c r="J1640">
        <v>42.112485</v>
      </c>
      <c r="K1640">
        <v>-75.98</v>
      </c>
      <c r="M1640" t="s">
        <v>604</v>
      </c>
      <c r="O1640" t="s">
        <v>11550</v>
      </c>
      <c r="P1640" t="s">
        <v>817</v>
      </c>
      <c r="R1640" t="s">
        <v>107</v>
      </c>
      <c r="S1640" t="s">
        <v>11551</v>
      </c>
      <c r="U1640" t="s">
        <v>11552</v>
      </c>
      <c r="W1640" t="s">
        <v>11553</v>
      </c>
      <c r="X1640" t="s">
        <v>819</v>
      </c>
      <c r="AA1640" t="s">
        <v>93</v>
      </c>
      <c r="AB1640" t="s">
        <v>996</v>
      </c>
      <c r="AC1640" t="s">
        <v>95</v>
      </c>
      <c r="AD1640" t="s">
        <v>3862</v>
      </c>
      <c r="AE1640">
        <v>0</v>
      </c>
      <c r="AH1640" t="s">
        <v>8577</v>
      </c>
      <c r="AI1640" t="s">
        <v>8470</v>
      </c>
      <c r="AL1640" t="s">
        <v>3862</v>
      </c>
      <c r="AQ1640">
        <v>0</v>
      </c>
      <c r="AS1640">
        <v>0</v>
      </c>
      <c r="AT1640">
        <v>0</v>
      </c>
      <c r="AW1640">
        <v>0</v>
      </c>
      <c r="AZ1640">
        <v>0</v>
      </c>
      <c r="BC1640">
        <v>0</v>
      </c>
      <c r="BO1640">
        <v>0</v>
      </c>
      <c r="BP1640">
        <v>0</v>
      </c>
      <c r="BQ1640">
        <v>0</v>
      </c>
      <c r="BR1640">
        <v>0</v>
      </c>
      <c r="BS1640">
        <v>0</v>
      </c>
      <c r="BT1640">
        <v>0</v>
      </c>
      <c r="BU1640">
        <v>0</v>
      </c>
      <c r="BV1640">
        <v>0</v>
      </c>
      <c r="BW1640">
        <v>0</v>
      </c>
      <c r="BX1640">
        <v>1</v>
      </c>
      <c r="BY1640">
        <v>1</v>
      </c>
      <c r="BZ1640">
        <v>0</v>
      </c>
      <c r="CA1640">
        <v>0</v>
      </c>
      <c r="CB1640">
        <v>0</v>
      </c>
      <c r="CC1640">
        <v>0</v>
      </c>
      <c r="CD1640">
        <v>0</v>
      </c>
      <c r="CE1640">
        <v>0</v>
      </c>
      <c r="CF1640">
        <v>0</v>
      </c>
      <c r="CG1640">
        <v>0</v>
      </c>
      <c r="CH1640">
        <v>0</v>
      </c>
      <c r="CI1640">
        <v>0</v>
      </c>
      <c r="CJ1640">
        <v>0</v>
      </c>
      <c r="CK1640">
        <v>0</v>
      </c>
      <c r="CL1640">
        <v>0</v>
      </c>
      <c r="CM1640">
        <v>0</v>
      </c>
      <c r="CN1640">
        <v>0</v>
      </c>
      <c r="CO1640">
        <v>0</v>
      </c>
      <c r="CP1640">
        <v>0</v>
      </c>
      <c r="CQ1640">
        <v>0</v>
      </c>
    </row>
    <row r="1641" spans="1:95" hidden="1">
      <c r="A1641" t="s">
        <v>11554</v>
      </c>
      <c r="B1641" t="s">
        <v>904</v>
      </c>
      <c r="C1641" t="s">
        <v>1022</v>
      </c>
      <c r="D1641" t="s">
        <v>1489</v>
      </c>
      <c r="E1641" t="s">
        <v>719</v>
      </c>
      <c r="F1641" t="s">
        <v>11555</v>
      </c>
      <c r="G1641">
        <v>15</v>
      </c>
      <c r="H1641">
        <v>4</v>
      </c>
      <c r="I1641">
        <f t="shared" si="25"/>
        <v>60</v>
      </c>
      <c r="J1641">
        <v>40.468782500000003</v>
      </c>
      <c r="K1641">
        <v>-79.97</v>
      </c>
      <c r="M1641" t="s">
        <v>11556</v>
      </c>
      <c r="N1641" t="s">
        <v>11557</v>
      </c>
      <c r="O1641" t="s">
        <v>8679</v>
      </c>
      <c r="P1641" t="s">
        <v>763</v>
      </c>
      <c r="Q1641">
        <v>15201</v>
      </c>
      <c r="R1641" t="s">
        <v>107</v>
      </c>
      <c r="S1641" t="s">
        <v>11558</v>
      </c>
      <c r="T1641" t="s">
        <v>1965</v>
      </c>
      <c r="U1641" t="s">
        <v>618</v>
      </c>
      <c r="V1641" t="s">
        <v>2654</v>
      </c>
      <c r="W1641" t="s">
        <v>4519</v>
      </c>
      <c r="X1641" t="s">
        <v>376</v>
      </c>
      <c r="AC1641" t="s">
        <v>124</v>
      </c>
      <c r="AD1641" t="s">
        <v>1494</v>
      </c>
      <c r="AE1641">
        <v>0</v>
      </c>
      <c r="AH1641" t="s">
        <v>1494</v>
      </c>
      <c r="AQ1641">
        <v>10</v>
      </c>
      <c r="AS1641">
        <v>0</v>
      </c>
      <c r="AT1641">
        <v>0</v>
      </c>
      <c r="AU1641" t="s">
        <v>751</v>
      </c>
      <c r="AV1641" t="s">
        <v>10929</v>
      </c>
      <c r="AW1641">
        <v>5179000</v>
      </c>
      <c r="AZ1641">
        <v>0</v>
      </c>
      <c r="BC1641">
        <v>0</v>
      </c>
      <c r="BD1641" t="s">
        <v>11559</v>
      </c>
      <c r="BO1641">
        <v>0</v>
      </c>
      <c r="BP1641">
        <v>0</v>
      </c>
      <c r="BQ1641">
        <v>0</v>
      </c>
      <c r="BR1641">
        <v>0</v>
      </c>
      <c r="BS1641">
        <v>1</v>
      </c>
      <c r="BT1641">
        <v>0</v>
      </c>
      <c r="BU1641">
        <v>1</v>
      </c>
      <c r="BV1641">
        <v>0</v>
      </c>
      <c r="BW1641">
        <v>0</v>
      </c>
      <c r="BX1641">
        <v>0</v>
      </c>
      <c r="BY1641">
        <v>0</v>
      </c>
      <c r="BZ1641">
        <v>0</v>
      </c>
      <c r="CA1641">
        <v>0</v>
      </c>
      <c r="CB1641">
        <v>0</v>
      </c>
      <c r="CC1641">
        <v>0</v>
      </c>
      <c r="CD1641">
        <v>1</v>
      </c>
      <c r="CE1641">
        <v>0</v>
      </c>
      <c r="CF1641">
        <v>0</v>
      </c>
      <c r="CG1641">
        <v>1</v>
      </c>
      <c r="CH1641">
        <v>0</v>
      </c>
      <c r="CI1641">
        <v>0</v>
      </c>
      <c r="CJ1641">
        <v>0</v>
      </c>
      <c r="CK1641">
        <v>0</v>
      </c>
      <c r="CL1641">
        <v>0</v>
      </c>
      <c r="CM1641">
        <v>0</v>
      </c>
      <c r="CN1641">
        <v>0</v>
      </c>
      <c r="CO1641">
        <v>0</v>
      </c>
      <c r="CP1641">
        <v>0</v>
      </c>
      <c r="CQ1641">
        <v>1</v>
      </c>
    </row>
    <row r="1642" spans="1:95" hidden="1">
      <c r="A1642" t="s">
        <v>11560</v>
      </c>
      <c r="B1642" t="s">
        <v>223</v>
      </c>
      <c r="C1642" t="s">
        <v>11561</v>
      </c>
      <c r="D1642" t="s">
        <v>223</v>
      </c>
      <c r="E1642" t="s">
        <v>719</v>
      </c>
      <c r="F1642" t="s">
        <v>11562</v>
      </c>
      <c r="G1642">
        <v>350</v>
      </c>
      <c r="H1642">
        <v>7</v>
      </c>
      <c r="I1642">
        <f t="shared" si="25"/>
        <v>2450</v>
      </c>
      <c r="J1642">
        <v>52.460800900000002</v>
      </c>
      <c r="K1642">
        <v>-1.91</v>
      </c>
      <c r="M1642" t="s">
        <v>225</v>
      </c>
      <c r="N1642" t="s">
        <v>11563</v>
      </c>
      <c r="O1642" t="s">
        <v>9970</v>
      </c>
      <c r="P1642" t="s">
        <v>4971</v>
      </c>
      <c r="Q1642" t="s">
        <v>11564</v>
      </c>
      <c r="R1642" t="s">
        <v>119</v>
      </c>
      <c r="S1642" t="s">
        <v>11565</v>
      </c>
      <c r="T1642" t="s">
        <v>11566</v>
      </c>
      <c r="U1642" t="s">
        <v>5106</v>
      </c>
      <c r="V1642" t="s">
        <v>4112</v>
      </c>
      <c r="X1642" t="s">
        <v>1007</v>
      </c>
      <c r="Y1642" t="s">
        <v>230</v>
      </c>
      <c r="AC1642" t="s">
        <v>124</v>
      </c>
      <c r="AD1642" t="s">
        <v>231</v>
      </c>
      <c r="AE1642">
        <v>100</v>
      </c>
      <c r="AH1642" t="s">
        <v>232</v>
      </c>
      <c r="AI1642" t="s">
        <v>233</v>
      </c>
      <c r="AJ1642" t="s">
        <v>232</v>
      </c>
      <c r="AK1642" t="s">
        <v>232</v>
      </c>
      <c r="AL1642" t="s">
        <v>232</v>
      </c>
      <c r="AM1642" t="s">
        <v>232</v>
      </c>
      <c r="AP1642" t="s">
        <v>1329</v>
      </c>
      <c r="AQ1642">
        <v>0</v>
      </c>
      <c r="AS1642">
        <v>0</v>
      </c>
      <c r="AT1642">
        <v>0</v>
      </c>
      <c r="AU1642" t="s">
        <v>267</v>
      </c>
      <c r="AV1642" t="s">
        <v>235</v>
      </c>
      <c r="AW1642">
        <v>1760000</v>
      </c>
      <c r="AZ1642">
        <v>0</v>
      </c>
      <c r="BC1642">
        <v>0</v>
      </c>
      <c r="BD1642" t="s">
        <v>236</v>
      </c>
      <c r="BE1642" t="s">
        <v>11567</v>
      </c>
      <c r="BF1642" t="s">
        <v>238</v>
      </c>
      <c r="BO1642">
        <v>0</v>
      </c>
      <c r="BP1642">
        <v>0</v>
      </c>
      <c r="BQ1642">
        <v>0</v>
      </c>
      <c r="BR1642">
        <v>0</v>
      </c>
      <c r="BS1642">
        <v>0</v>
      </c>
      <c r="BT1642">
        <v>0</v>
      </c>
      <c r="BU1642">
        <v>1</v>
      </c>
      <c r="BV1642">
        <v>0</v>
      </c>
      <c r="BW1642">
        <v>0</v>
      </c>
      <c r="BX1642">
        <v>0</v>
      </c>
      <c r="BY1642">
        <v>0</v>
      </c>
      <c r="BZ1642">
        <v>0</v>
      </c>
      <c r="CA1642">
        <v>0</v>
      </c>
      <c r="CB1642">
        <v>0</v>
      </c>
      <c r="CC1642">
        <v>0</v>
      </c>
      <c r="CD1642">
        <v>0</v>
      </c>
      <c r="CE1642">
        <v>0</v>
      </c>
      <c r="CF1642">
        <v>0</v>
      </c>
      <c r="CG1642">
        <v>0</v>
      </c>
      <c r="CH1642">
        <v>0</v>
      </c>
      <c r="CI1642">
        <v>0</v>
      </c>
      <c r="CJ1642">
        <v>0</v>
      </c>
      <c r="CK1642">
        <v>0</v>
      </c>
      <c r="CL1642">
        <v>0</v>
      </c>
      <c r="CM1642">
        <v>0</v>
      </c>
      <c r="CN1642">
        <v>0</v>
      </c>
      <c r="CO1642">
        <v>0</v>
      </c>
      <c r="CP1642">
        <v>0</v>
      </c>
      <c r="CQ1642">
        <v>0</v>
      </c>
    </row>
    <row r="1643" spans="1:95" hidden="1">
      <c r="A1643" t="s">
        <v>11568</v>
      </c>
      <c r="B1643" t="s">
        <v>904</v>
      </c>
      <c r="C1643" t="s">
        <v>905</v>
      </c>
      <c r="D1643" t="s">
        <v>2356</v>
      </c>
      <c r="E1643" t="s">
        <v>146</v>
      </c>
      <c r="F1643" t="s">
        <v>11569</v>
      </c>
      <c r="G1643">
        <v>250</v>
      </c>
      <c r="H1643">
        <v>4</v>
      </c>
      <c r="I1643">
        <f t="shared" si="25"/>
        <v>1000</v>
      </c>
      <c r="J1643">
        <v>44</v>
      </c>
      <c r="K1643">
        <v>0</v>
      </c>
      <c r="M1643" t="s">
        <v>11570</v>
      </c>
      <c r="N1643" t="s">
        <v>11571</v>
      </c>
      <c r="O1643" t="s">
        <v>11572</v>
      </c>
      <c r="P1643" t="s">
        <v>1707</v>
      </c>
      <c r="Q1643">
        <v>5403</v>
      </c>
      <c r="R1643" t="s">
        <v>107</v>
      </c>
      <c r="S1643" t="s">
        <v>11573</v>
      </c>
      <c r="T1643" t="s">
        <v>11574</v>
      </c>
      <c r="U1643" t="s">
        <v>2068</v>
      </c>
      <c r="X1643" t="s">
        <v>394</v>
      </c>
      <c r="AC1643" t="s">
        <v>124</v>
      </c>
      <c r="AD1643" t="s">
        <v>5707</v>
      </c>
      <c r="AE1643">
        <v>0</v>
      </c>
      <c r="AH1643" t="s">
        <v>5707</v>
      </c>
      <c r="AQ1643">
        <v>10</v>
      </c>
      <c r="AS1643">
        <v>0</v>
      </c>
      <c r="AT1643">
        <v>0</v>
      </c>
      <c r="AW1643">
        <v>0</v>
      </c>
      <c r="AZ1643">
        <v>0</v>
      </c>
      <c r="BC1643">
        <v>0</v>
      </c>
      <c r="BO1643">
        <v>0</v>
      </c>
      <c r="BP1643">
        <v>0</v>
      </c>
      <c r="BQ1643">
        <v>0</v>
      </c>
      <c r="BR1643">
        <v>0</v>
      </c>
      <c r="BS1643">
        <v>1</v>
      </c>
      <c r="BT1643">
        <v>0</v>
      </c>
      <c r="BU1643">
        <v>0</v>
      </c>
      <c r="BV1643">
        <v>0</v>
      </c>
      <c r="BW1643">
        <v>0</v>
      </c>
      <c r="BX1643">
        <v>0</v>
      </c>
      <c r="BY1643">
        <v>0</v>
      </c>
      <c r="BZ1643">
        <v>0</v>
      </c>
      <c r="CA1643">
        <v>0</v>
      </c>
      <c r="CB1643">
        <v>0</v>
      </c>
      <c r="CC1643">
        <v>0</v>
      </c>
      <c r="CD1643">
        <v>0</v>
      </c>
      <c r="CE1643">
        <v>1</v>
      </c>
      <c r="CF1643">
        <v>0</v>
      </c>
      <c r="CG1643">
        <v>0</v>
      </c>
      <c r="CH1643">
        <v>1</v>
      </c>
      <c r="CI1643">
        <v>0</v>
      </c>
      <c r="CJ1643">
        <v>0</v>
      </c>
      <c r="CK1643">
        <v>0</v>
      </c>
      <c r="CL1643">
        <v>0</v>
      </c>
      <c r="CM1643">
        <v>0</v>
      </c>
      <c r="CN1643">
        <v>0</v>
      </c>
      <c r="CO1643">
        <v>0</v>
      </c>
      <c r="CP1643">
        <v>0</v>
      </c>
      <c r="CQ1643">
        <v>0</v>
      </c>
    </row>
    <row r="1644" spans="1:95" hidden="1">
      <c r="A1644" t="s">
        <v>11575</v>
      </c>
      <c r="B1644" t="s">
        <v>904</v>
      </c>
      <c r="C1644" t="s">
        <v>826</v>
      </c>
      <c r="D1644" t="s">
        <v>1538</v>
      </c>
      <c r="E1644" t="s">
        <v>146</v>
      </c>
      <c r="F1644" t="s">
        <v>11576</v>
      </c>
      <c r="G1644">
        <v>250</v>
      </c>
      <c r="H1644">
        <v>2</v>
      </c>
      <c r="I1644">
        <f t="shared" si="25"/>
        <v>500</v>
      </c>
      <c r="J1644">
        <v>25</v>
      </c>
      <c r="K1644">
        <v>0</v>
      </c>
      <c r="M1644" t="s">
        <v>11577</v>
      </c>
      <c r="O1644" t="s">
        <v>11578</v>
      </c>
      <c r="P1644" t="s">
        <v>11578</v>
      </c>
      <c r="R1644" t="s">
        <v>5562</v>
      </c>
      <c r="S1644" t="s">
        <v>11579</v>
      </c>
      <c r="U1644" t="s">
        <v>11580</v>
      </c>
      <c r="V1644" t="s">
        <v>5769</v>
      </c>
      <c r="X1644" t="s">
        <v>1007</v>
      </c>
      <c r="AC1644" t="s">
        <v>124</v>
      </c>
      <c r="AD1644" t="s">
        <v>11581</v>
      </c>
      <c r="AE1644">
        <v>0</v>
      </c>
      <c r="AF1644" t="s">
        <v>11582</v>
      </c>
      <c r="AQ1644">
        <v>0</v>
      </c>
      <c r="AS1644">
        <v>0</v>
      </c>
      <c r="AT1644">
        <v>0</v>
      </c>
      <c r="AW1644">
        <v>0</v>
      </c>
      <c r="AZ1644">
        <v>0</v>
      </c>
      <c r="BC1644">
        <v>0</v>
      </c>
      <c r="BO1644">
        <v>1</v>
      </c>
      <c r="BP1644">
        <v>0</v>
      </c>
      <c r="BQ1644">
        <v>0</v>
      </c>
      <c r="BR1644">
        <v>0</v>
      </c>
      <c r="BS1644">
        <v>0</v>
      </c>
      <c r="BT1644">
        <v>0</v>
      </c>
      <c r="BU1644">
        <v>0</v>
      </c>
      <c r="BV1644">
        <v>0</v>
      </c>
      <c r="BW1644">
        <v>0</v>
      </c>
      <c r="BX1644">
        <v>0</v>
      </c>
      <c r="BY1644">
        <v>1</v>
      </c>
      <c r="BZ1644">
        <v>0</v>
      </c>
      <c r="CA1644">
        <v>0</v>
      </c>
      <c r="CB1644">
        <v>0</v>
      </c>
      <c r="CC1644">
        <v>1</v>
      </c>
      <c r="CD1644">
        <v>0</v>
      </c>
      <c r="CE1644">
        <v>1</v>
      </c>
      <c r="CF1644">
        <v>0</v>
      </c>
      <c r="CG1644">
        <v>0</v>
      </c>
      <c r="CH1644">
        <v>0</v>
      </c>
      <c r="CI1644">
        <v>0</v>
      </c>
      <c r="CJ1644">
        <v>0</v>
      </c>
      <c r="CK1644">
        <v>0</v>
      </c>
      <c r="CL1644">
        <v>0</v>
      </c>
      <c r="CM1644">
        <v>0</v>
      </c>
      <c r="CN1644">
        <v>0</v>
      </c>
      <c r="CO1644">
        <v>0</v>
      </c>
      <c r="CP1644">
        <v>0</v>
      </c>
      <c r="CQ1644">
        <v>0</v>
      </c>
    </row>
    <row r="1645" spans="1:95" hidden="1">
      <c r="A1645" t="s">
        <v>11583</v>
      </c>
      <c r="B1645" t="s">
        <v>904</v>
      </c>
      <c r="C1645" t="s">
        <v>826</v>
      </c>
      <c r="D1645" t="s">
        <v>1538</v>
      </c>
      <c r="E1645" t="s">
        <v>190</v>
      </c>
      <c r="F1645" t="s">
        <v>11584</v>
      </c>
      <c r="G1645">
        <v>2500</v>
      </c>
      <c r="H1645">
        <v>1.4</v>
      </c>
      <c r="I1645">
        <f t="shared" si="25"/>
        <v>3500</v>
      </c>
      <c r="J1645">
        <v>23.111847000000001</v>
      </c>
      <c r="K1645">
        <v>114.42</v>
      </c>
      <c r="M1645" t="s">
        <v>11585</v>
      </c>
      <c r="O1645" t="s">
        <v>3655</v>
      </c>
      <c r="P1645" t="s">
        <v>2661</v>
      </c>
      <c r="R1645" t="s">
        <v>137</v>
      </c>
      <c r="S1645" t="s">
        <v>11586</v>
      </c>
      <c r="T1645" t="s">
        <v>11587</v>
      </c>
      <c r="X1645" t="s">
        <v>1007</v>
      </c>
      <c r="AC1645" t="s">
        <v>124</v>
      </c>
      <c r="AD1645" t="s">
        <v>11588</v>
      </c>
      <c r="AE1645">
        <v>0</v>
      </c>
      <c r="AQ1645">
        <v>0</v>
      </c>
      <c r="AR1645" t="s">
        <v>11589</v>
      </c>
      <c r="AS1645">
        <v>0</v>
      </c>
      <c r="AT1645">
        <v>0</v>
      </c>
      <c r="AW1645">
        <v>0</v>
      </c>
      <c r="AZ1645">
        <v>0</v>
      </c>
      <c r="BC1645">
        <v>0</v>
      </c>
      <c r="BO1645">
        <v>1</v>
      </c>
      <c r="BP1645">
        <v>0</v>
      </c>
      <c r="BQ1645">
        <v>0</v>
      </c>
      <c r="BR1645">
        <v>0</v>
      </c>
      <c r="BS1645">
        <v>0</v>
      </c>
      <c r="BT1645">
        <v>0</v>
      </c>
      <c r="BU1645">
        <v>0</v>
      </c>
      <c r="BV1645">
        <v>0</v>
      </c>
      <c r="BW1645">
        <v>0</v>
      </c>
      <c r="BX1645">
        <v>0</v>
      </c>
      <c r="BY1645">
        <v>0</v>
      </c>
      <c r="BZ1645">
        <v>0</v>
      </c>
      <c r="CA1645">
        <v>0</v>
      </c>
      <c r="CB1645">
        <v>0</v>
      </c>
      <c r="CC1645">
        <v>0</v>
      </c>
      <c r="CD1645">
        <v>1</v>
      </c>
      <c r="CE1645">
        <v>0</v>
      </c>
      <c r="CF1645">
        <v>0</v>
      </c>
      <c r="CG1645">
        <v>0</v>
      </c>
      <c r="CH1645">
        <v>0</v>
      </c>
      <c r="CI1645">
        <v>1</v>
      </c>
      <c r="CJ1645">
        <v>0</v>
      </c>
      <c r="CK1645">
        <v>0</v>
      </c>
      <c r="CL1645">
        <v>0</v>
      </c>
      <c r="CM1645">
        <v>0</v>
      </c>
      <c r="CN1645">
        <v>0</v>
      </c>
      <c r="CO1645">
        <v>0</v>
      </c>
      <c r="CP1645">
        <v>0</v>
      </c>
      <c r="CQ1645">
        <v>0</v>
      </c>
    </row>
    <row r="1646" spans="1:95" hidden="1">
      <c r="A1646" t="s">
        <v>11590</v>
      </c>
      <c r="B1646" t="s">
        <v>904</v>
      </c>
      <c r="C1646" t="s">
        <v>826</v>
      </c>
      <c r="D1646" t="s">
        <v>1538</v>
      </c>
      <c r="E1646" t="s">
        <v>146</v>
      </c>
      <c r="F1646" t="s">
        <v>11591</v>
      </c>
      <c r="G1646">
        <v>50</v>
      </c>
      <c r="H1646">
        <v>1.2</v>
      </c>
      <c r="I1646">
        <f t="shared" si="25"/>
        <v>60</v>
      </c>
      <c r="J1646">
        <v>48</v>
      </c>
      <c r="K1646">
        <v>0</v>
      </c>
      <c r="M1646" t="s">
        <v>11592</v>
      </c>
      <c r="O1646" t="s">
        <v>11593</v>
      </c>
      <c r="P1646" t="s">
        <v>11593</v>
      </c>
      <c r="R1646" t="s">
        <v>499</v>
      </c>
      <c r="S1646" t="s">
        <v>11594</v>
      </c>
      <c r="U1646" t="s">
        <v>4965</v>
      </c>
      <c r="X1646" t="s">
        <v>1007</v>
      </c>
      <c r="AC1646" t="s">
        <v>112</v>
      </c>
      <c r="AD1646" t="s">
        <v>11595</v>
      </c>
      <c r="AE1646">
        <v>0</v>
      </c>
      <c r="AH1646" t="s">
        <v>1545</v>
      </c>
      <c r="AQ1646">
        <v>0</v>
      </c>
      <c r="AS1646">
        <v>0</v>
      </c>
      <c r="AT1646">
        <v>0</v>
      </c>
      <c r="AW1646">
        <v>0</v>
      </c>
      <c r="AZ1646">
        <v>0</v>
      </c>
      <c r="BC1646">
        <v>0</v>
      </c>
      <c r="BO1646">
        <v>1</v>
      </c>
      <c r="BP1646">
        <v>0</v>
      </c>
      <c r="BQ1646">
        <v>0</v>
      </c>
      <c r="BR1646">
        <v>0</v>
      </c>
      <c r="BS1646">
        <v>0</v>
      </c>
      <c r="BT1646">
        <v>0</v>
      </c>
      <c r="BU1646">
        <v>0</v>
      </c>
      <c r="BV1646">
        <v>0</v>
      </c>
      <c r="BW1646">
        <v>0</v>
      </c>
      <c r="BX1646">
        <v>0</v>
      </c>
      <c r="BY1646">
        <v>0</v>
      </c>
      <c r="BZ1646">
        <v>1</v>
      </c>
      <c r="CA1646">
        <v>0</v>
      </c>
      <c r="CB1646">
        <v>0</v>
      </c>
      <c r="CC1646">
        <v>1</v>
      </c>
      <c r="CD1646">
        <v>0</v>
      </c>
      <c r="CE1646">
        <v>0</v>
      </c>
      <c r="CF1646">
        <v>0</v>
      </c>
      <c r="CG1646">
        <v>0</v>
      </c>
      <c r="CH1646">
        <v>0</v>
      </c>
      <c r="CI1646">
        <v>1</v>
      </c>
      <c r="CJ1646">
        <v>0</v>
      </c>
      <c r="CK1646">
        <v>0</v>
      </c>
      <c r="CL1646">
        <v>0</v>
      </c>
      <c r="CM1646">
        <v>0</v>
      </c>
      <c r="CN1646">
        <v>0</v>
      </c>
      <c r="CO1646">
        <v>0</v>
      </c>
      <c r="CP1646">
        <v>0</v>
      </c>
      <c r="CQ1646">
        <v>0</v>
      </c>
    </row>
    <row r="1647" spans="1:95" hidden="1">
      <c r="A1647" t="s">
        <v>11895</v>
      </c>
      <c r="B1647" t="s">
        <v>985</v>
      </c>
      <c r="C1647" t="s">
        <v>2176</v>
      </c>
      <c r="D1647" t="s">
        <v>2176</v>
      </c>
      <c r="E1647" t="s">
        <v>146</v>
      </c>
      <c r="F1647" t="s">
        <v>11596</v>
      </c>
      <c r="G1647">
        <v>314000</v>
      </c>
      <c r="H1647">
        <v>80</v>
      </c>
      <c r="I1647">
        <f t="shared" si="25"/>
        <v>25120000</v>
      </c>
      <c r="J1647">
        <v>47.953884000000002</v>
      </c>
      <c r="K1647">
        <v>-118.99</v>
      </c>
      <c r="M1647" t="s">
        <v>11597</v>
      </c>
      <c r="O1647" t="s">
        <v>11598</v>
      </c>
      <c r="P1647" t="s">
        <v>1932</v>
      </c>
      <c r="R1647" t="s">
        <v>107</v>
      </c>
      <c r="S1647" t="s">
        <v>11599</v>
      </c>
      <c r="U1647" t="s">
        <v>2270</v>
      </c>
      <c r="X1647" t="s">
        <v>1007</v>
      </c>
      <c r="Y1647" t="s">
        <v>7050</v>
      </c>
      <c r="Z1647" t="s">
        <v>599</v>
      </c>
      <c r="AA1647" t="s">
        <v>93</v>
      </c>
      <c r="AC1647" t="s">
        <v>112</v>
      </c>
      <c r="AD1647" t="s">
        <v>7050</v>
      </c>
      <c r="AE1647">
        <v>100</v>
      </c>
      <c r="AH1647" t="s">
        <v>11600</v>
      </c>
      <c r="AL1647" t="s">
        <v>11600</v>
      </c>
      <c r="AQ1647">
        <v>0</v>
      </c>
      <c r="AS1647">
        <v>0</v>
      </c>
      <c r="AT1647">
        <v>0</v>
      </c>
      <c r="AW1647">
        <v>0</v>
      </c>
      <c r="AZ1647">
        <v>0</v>
      </c>
      <c r="BC1647">
        <v>0</v>
      </c>
      <c r="BO1647">
        <v>0</v>
      </c>
      <c r="BP1647">
        <v>0</v>
      </c>
      <c r="BQ1647">
        <v>0</v>
      </c>
      <c r="BR1647">
        <v>0</v>
      </c>
      <c r="BS1647">
        <v>0</v>
      </c>
      <c r="BT1647">
        <v>0</v>
      </c>
      <c r="BU1647">
        <v>1</v>
      </c>
      <c r="BV1647">
        <v>0</v>
      </c>
      <c r="BW1647">
        <v>0</v>
      </c>
      <c r="BX1647">
        <v>1</v>
      </c>
      <c r="BY1647">
        <v>0</v>
      </c>
      <c r="BZ1647">
        <v>0</v>
      </c>
      <c r="CA1647">
        <v>0</v>
      </c>
      <c r="CB1647">
        <v>0</v>
      </c>
      <c r="CC1647">
        <v>0</v>
      </c>
      <c r="CD1647">
        <v>0</v>
      </c>
      <c r="CE1647">
        <v>0</v>
      </c>
      <c r="CF1647">
        <v>1</v>
      </c>
      <c r="CG1647">
        <v>0</v>
      </c>
      <c r="CH1647">
        <v>0</v>
      </c>
      <c r="CI1647">
        <v>0</v>
      </c>
      <c r="CJ1647">
        <v>0</v>
      </c>
      <c r="CK1647">
        <v>0</v>
      </c>
      <c r="CL1647">
        <v>0</v>
      </c>
      <c r="CM1647">
        <v>0</v>
      </c>
      <c r="CN1647">
        <v>0</v>
      </c>
      <c r="CO1647">
        <v>0</v>
      </c>
      <c r="CP1647">
        <v>0</v>
      </c>
      <c r="CQ1647">
        <v>0</v>
      </c>
    </row>
    <row r="1648" spans="1:95" hidden="1">
      <c r="A1648" t="s">
        <v>11601</v>
      </c>
      <c r="B1648" t="s">
        <v>904</v>
      </c>
      <c r="C1648" t="s">
        <v>1331</v>
      </c>
      <c r="D1648" t="s">
        <v>1331</v>
      </c>
      <c r="E1648" t="s">
        <v>146</v>
      </c>
      <c r="F1648" t="s">
        <v>11602</v>
      </c>
      <c r="G1648">
        <v>1000</v>
      </c>
      <c r="H1648">
        <v>0.2</v>
      </c>
      <c r="I1648">
        <f t="shared" si="25"/>
        <v>200</v>
      </c>
      <c r="J1648">
        <v>40.675407100000001</v>
      </c>
      <c r="K1648">
        <v>-73.67</v>
      </c>
      <c r="M1648" t="s">
        <v>6450</v>
      </c>
      <c r="N1648" t="s">
        <v>6451</v>
      </c>
      <c r="O1648" t="s">
        <v>6452</v>
      </c>
      <c r="P1648" t="s">
        <v>817</v>
      </c>
      <c r="Q1648">
        <v>11565</v>
      </c>
      <c r="R1648" t="s">
        <v>107</v>
      </c>
      <c r="S1648" t="s">
        <v>11603</v>
      </c>
      <c r="T1648" t="s">
        <v>2387</v>
      </c>
      <c r="U1648" t="s">
        <v>8011</v>
      </c>
      <c r="X1648" t="s">
        <v>819</v>
      </c>
      <c r="AC1648" t="s">
        <v>95</v>
      </c>
      <c r="AD1648" t="s">
        <v>6455</v>
      </c>
      <c r="AE1648">
        <v>0</v>
      </c>
      <c r="AH1648" t="s">
        <v>1655</v>
      </c>
      <c r="AI1648" t="s">
        <v>6624</v>
      </c>
      <c r="AJ1648" t="s">
        <v>6455</v>
      </c>
      <c r="AQ1648">
        <v>0</v>
      </c>
      <c r="AS1648">
        <v>0</v>
      </c>
      <c r="AT1648">
        <v>0</v>
      </c>
      <c r="AW1648">
        <v>0</v>
      </c>
      <c r="AZ1648">
        <v>0</v>
      </c>
      <c r="BC1648">
        <v>0</v>
      </c>
      <c r="BD1648" t="s">
        <v>6457</v>
      </c>
      <c r="BF1648" t="s">
        <v>6458</v>
      </c>
      <c r="BO1648">
        <v>0</v>
      </c>
      <c r="BP1648">
        <v>0</v>
      </c>
      <c r="BQ1648">
        <v>0</v>
      </c>
      <c r="BR1648">
        <v>0</v>
      </c>
      <c r="BS1648">
        <v>0</v>
      </c>
      <c r="BT1648">
        <v>0</v>
      </c>
      <c r="BU1648">
        <v>0</v>
      </c>
      <c r="BV1648">
        <v>0</v>
      </c>
      <c r="BW1648">
        <v>0</v>
      </c>
      <c r="BX1648">
        <v>0</v>
      </c>
      <c r="BY1648">
        <v>0</v>
      </c>
      <c r="BZ1648">
        <v>0</v>
      </c>
      <c r="CA1648">
        <v>0</v>
      </c>
      <c r="CB1648">
        <v>0</v>
      </c>
      <c r="CC1648">
        <v>0</v>
      </c>
      <c r="CD1648">
        <v>0</v>
      </c>
      <c r="CE1648">
        <v>0</v>
      </c>
      <c r="CF1648">
        <v>0</v>
      </c>
      <c r="CG1648">
        <v>0</v>
      </c>
      <c r="CH1648">
        <v>0</v>
      </c>
      <c r="CI1648">
        <v>0</v>
      </c>
      <c r="CJ1648">
        <v>0</v>
      </c>
      <c r="CK1648">
        <v>0</v>
      </c>
      <c r="CL1648">
        <v>0</v>
      </c>
      <c r="CM1648">
        <v>0</v>
      </c>
      <c r="CN1648">
        <v>0</v>
      </c>
      <c r="CO1648">
        <v>0</v>
      </c>
      <c r="CP1648">
        <v>1</v>
      </c>
      <c r="CQ1648">
        <v>1</v>
      </c>
    </row>
    <row r="1649" spans="1:95" hidden="1">
      <c r="A1649" t="s">
        <v>11604</v>
      </c>
      <c r="B1649" t="s">
        <v>904</v>
      </c>
      <c r="C1649" t="s">
        <v>826</v>
      </c>
      <c r="D1649" t="s">
        <v>826</v>
      </c>
      <c r="E1649" t="s">
        <v>146</v>
      </c>
      <c r="F1649" t="s">
        <v>11605</v>
      </c>
      <c r="G1649">
        <v>75</v>
      </c>
      <c r="H1649">
        <v>1</v>
      </c>
      <c r="I1649">
        <f t="shared" si="25"/>
        <v>75</v>
      </c>
      <c r="J1649">
        <v>58.163184600000001</v>
      </c>
      <c r="K1649">
        <v>13.56</v>
      </c>
      <c r="M1649" t="s">
        <v>11606</v>
      </c>
      <c r="N1649" t="s">
        <v>11607</v>
      </c>
      <c r="O1649" t="s">
        <v>11608</v>
      </c>
      <c r="P1649" t="s">
        <v>11609</v>
      </c>
      <c r="Q1649" t="s">
        <v>11610</v>
      </c>
      <c r="R1649" t="s">
        <v>6418</v>
      </c>
      <c r="S1649" t="s">
        <v>11611</v>
      </c>
      <c r="T1649" t="s">
        <v>11612</v>
      </c>
      <c r="U1649" t="s">
        <v>11613</v>
      </c>
      <c r="V1649" t="s">
        <v>1869</v>
      </c>
      <c r="X1649" t="s">
        <v>1007</v>
      </c>
      <c r="Y1649" t="s">
        <v>11614</v>
      </c>
      <c r="Z1649" t="s">
        <v>599</v>
      </c>
      <c r="AA1649" t="s">
        <v>164</v>
      </c>
      <c r="AB1649" t="s">
        <v>7105</v>
      </c>
      <c r="AC1649" t="s">
        <v>112</v>
      </c>
      <c r="AD1649" t="s">
        <v>11614</v>
      </c>
      <c r="AE1649">
        <v>100</v>
      </c>
      <c r="AH1649" t="s">
        <v>11615</v>
      </c>
      <c r="AI1649" t="s">
        <v>11615</v>
      </c>
      <c r="AJ1649" t="s">
        <v>11615</v>
      </c>
      <c r="AK1649" t="s">
        <v>11614</v>
      </c>
      <c r="AL1649" t="s">
        <v>11615</v>
      </c>
      <c r="AQ1649">
        <v>10</v>
      </c>
      <c r="AR1649" t="s">
        <v>11616</v>
      </c>
      <c r="AS1649">
        <v>0</v>
      </c>
      <c r="AT1649">
        <v>0</v>
      </c>
      <c r="AW1649">
        <v>0</v>
      </c>
      <c r="AZ1649">
        <v>0</v>
      </c>
      <c r="BC1649">
        <v>0</v>
      </c>
      <c r="BD1649" t="s">
        <v>11615</v>
      </c>
      <c r="BO1649">
        <v>0</v>
      </c>
      <c r="BP1649">
        <v>0</v>
      </c>
      <c r="BQ1649">
        <v>1</v>
      </c>
      <c r="BR1649">
        <v>1</v>
      </c>
      <c r="BS1649">
        <v>0</v>
      </c>
      <c r="BT1649">
        <v>1</v>
      </c>
      <c r="BU1649">
        <v>0</v>
      </c>
      <c r="BV1649">
        <v>1</v>
      </c>
      <c r="BW1649">
        <v>0</v>
      </c>
      <c r="BX1649">
        <v>0</v>
      </c>
      <c r="BY1649">
        <v>0</v>
      </c>
      <c r="BZ1649">
        <v>0</v>
      </c>
      <c r="CA1649">
        <v>0</v>
      </c>
      <c r="CB1649">
        <v>0</v>
      </c>
      <c r="CC1649">
        <v>0</v>
      </c>
      <c r="CD1649">
        <v>0</v>
      </c>
      <c r="CE1649">
        <v>0</v>
      </c>
      <c r="CF1649">
        <v>0</v>
      </c>
      <c r="CG1649">
        <v>1</v>
      </c>
      <c r="CH1649">
        <v>0</v>
      </c>
      <c r="CI1649">
        <v>0</v>
      </c>
      <c r="CJ1649">
        <v>0</v>
      </c>
      <c r="CK1649">
        <v>0</v>
      </c>
      <c r="CL1649">
        <v>0</v>
      </c>
      <c r="CM1649">
        <v>0</v>
      </c>
      <c r="CN1649">
        <v>0</v>
      </c>
      <c r="CO1649">
        <v>0</v>
      </c>
      <c r="CP1649">
        <v>0</v>
      </c>
      <c r="CQ1649">
        <v>0</v>
      </c>
    </row>
    <row r="1650" spans="1:95" hidden="1">
      <c r="A1650" t="s">
        <v>11617</v>
      </c>
      <c r="B1650" t="s">
        <v>904</v>
      </c>
      <c r="C1650" t="s">
        <v>905</v>
      </c>
      <c r="D1650" t="s">
        <v>905</v>
      </c>
      <c r="E1650" t="s">
        <v>146</v>
      </c>
      <c r="F1650" t="s">
        <v>11618</v>
      </c>
      <c r="G1650">
        <v>1000</v>
      </c>
      <c r="H1650">
        <v>1.4</v>
      </c>
      <c r="I1650">
        <f t="shared" si="25"/>
        <v>1400</v>
      </c>
      <c r="J1650">
        <v>55.0845439</v>
      </c>
      <c r="K1650">
        <v>-131.58000000000001</v>
      </c>
      <c r="M1650" t="s">
        <v>336</v>
      </c>
      <c r="N1650" t="s">
        <v>11619</v>
      </c>
      <c r="O1650" t="s">
        <v>11620</v>
      </c>
      <c r="P1650" t="s">
        <v>106</v>
      </c>
      <c r="Q1650">
        <v>99926</v>
      </c>
      <c r="R1650" t="s">
        <v>107</v>
      </c>
      <c r="S1650" t="s">
        <v>11621</v>
      </c>
      <c r="U1650" t="s">
        <v>11622</v>
      </c>
      <c r="X1650" t="s">
        <v>1007</v>
      </c>
      <c r="Y1650" t="s">
        <v>11623</v>
      </c>
      <c r="Z1650" t="s">
        <v>111</v>
      </c>
      <c r="AA1650" t="s">
        <v>518</v>
      </c>
      <c r="AC1650" t="s">
        <v>112</v>
      </c>
      <c r="AD1650" t="s">
        <v>11624</v>
      </c>
      <c r="AE1650">
        <v>100</v>
      </c>
      <c r="AH1650" t="s">
        <v>5575</v>
      </c>
      <c r="AQ1650">
        <v>0</v>
      </c>
      <c r="AR1650" t="s">
        <v>11625</v>
      </c>
      <c r="AS1650">
        <v>2319978</v>
      </c>
      <c r="AT1650">
        <v>0</v>
      </c>
      <c r="AW1650">
        <v>0</v>
      </c>
      <c r="AZ1650">
        <v>0</v>
      </c>
      <c r="BC1650">
        <v>0</v>
      </c>
      <c r="BO1650">
        <v>0</v>
      </c>
      <c r="BP1650">
        <v>0</v>
      </c>
      <c r="BQ1650">
        <v>0</v>
      </c>
      <c r="BR1650">
        <v>0</v>
      </c>
      <c r="BS1650">
        <v>0</v>
      </c>
      <c r="BT1650">
        <v>0</v>
      </c>
      <c r="BU1650">
        <v>0</v>
      </c>
      <c r="BV1650">
        <v>0</v>
      </c>
      <c r="BW1650">
        <v>0</v>
      </c>
      <c r="BX1650">
        <v>1</v>
      </c>
      <c r="BY1650">
        <v>1</v>
      </c>
      <c r="BZ1650">
        <v>0</v>
      </c>
      <c r="CA1650">
        <v>0</v>
      </c>
      <c r="CB1650">
        <v>0</v>
      </c>
      <c r="CC1650">
        <v>0</v>
      </c>
      <c r="CD1650">
        <v>0</v>
      </c>
      <c r="CE1650">
        <v>0</v>
      </c>
      <c r="CF1650">
        <v>0</v>
      </c>
      <c r="CG1650">
        <v>0</v>
      </c>
      <c r="CH1650">
        <v>0</v>
      </c>
      <c r="CI1650">
        <v>0</v>
      </c>
      <c r="CJ1650">
        <v>0</v>
      </c>
      <c r="CK1650">
        <v>0</v>
      </c>
      <c r="CL1650">
        <v>0</v>
      </c>
      <c r="CM1650">
        <v>0</v>
      </c>
      <c r="CN1650">
        <v>0</v>
      </c>
      <c r="CO1650">
        <v>0</v>
      </c>
      <c r="CP1650">
        <v>0</v>
      </c>
      <c r="CQ1650">
        <v>1</v>
      </c>
    </row>
    <row r="1651" spans="1:95" hidden="1">
      <c r="A1651" t="s">
        <v>11626</v>
      </c>
      <c r="B1651" t="s">
        <v>904</v>
      </c>
      <c r="C1651" t="s">
        <v>826</v>
      </c>
      <c r="D1651" t="s">
        <v>826</v>
      </c>
      <c r="E1651" t="s">
        <v>146</v>
      </c>
      <c r="F1651" t="s">
        <v>11627</v>
      </c>
      <c r="G1651">
        <v>50</v>
      </c>
      <c r="H1651">
        <v>1.67</v>
      </c>
      <c r="I1651">
        <f t="shared" si="25"/>
        <v>83.5</v>
      </c>
      <c r="J1651">
        <v>32.823449500000002</v>
      </c>
      <c r="K1651">
        <v>-117.14</v>
      </c>
      <c r="M1651" t="s">
        <v>11628</v>
      </c>
      <c r="N1651" t="s">
        <v>11629</v>
      </c>
      <c r="O1651" t="s">
        <v>1670</v>
      </c>
      <c r="P1651" t="s">
        <v>214</v>
      </c>
      <c r="Q1651">
        <v>92123</v>
      </c>
      <c r="R1651" t="s">
        <v>107</v>
      </c>
      <c r="S1651" t="s">
        <v>9881</v>
      </c>
      <c r="U1651" t="s">
        <v>3111</v>
      </c>
      <c r="X1651" t="s">
        <v>218</v>
      </c>
      <c r="Y1651" t="s">
        <v>1881</v>
      </c>
      <c r="Z1651" t="s">
        <v>92</v>
      </c>
      <c r="AA1651" t="s">
        <v>164</v>
      </c>
      <c r="AB1651" t="s">
        <v>94</v>
      </c>
      <c r="AC1651" t="s">
        <v>95</v>
      </c>
      <c r="AD1651" t="s">
        <v>813</v>
      </c>
      <c r="AE1651">
        <v>100</v>
      </c>
      <c r="AH1651" t="s">
        <v>3790</v>
      </c>
      <c r="AI1651" t="s">
        <v>3790</v>
      </c>
      <c r="AJ1651" t="s">
        <v>3861</v>
      </c>
      <c r="AQ1651">
        <v>0</v>
      </c>
      <c r="AR1651" t="s">
        <v>11630</v>
      </c>
      <c r="AS1651">
        <v>114000</v>
      </c>
      <c r="AT1651">
        <v>0</v>
      </c>
      <c r="AW1651">
        <v>0</v>
      </c>
      <c r="AZ1651">
        <v>0</v>
      </c>
      <c r="BC1651">
        <v>0</v>
      </c>
      <c r="BD1651" t="s">
        <v>1298</v>
      </c>
      <c r="BE1651" t="s">
        <v>11631</v>
      </c>
      <c r="BO1651">
        <v>0</v>
      </c>
      <c r="BP1651">
        <v>0</v>
      </c>
      <c r="BQ1651">
        <v>1</v>
      </c>
      <c r="BR1651">
        <v>0</v>
      </c>
      <c r="BS1651">
        <v>0</v>
      </c>
      <c r="BT1651">
        <v>0</v>
      </c>
      <c r="BU1651">
        <v>0</v>
      </c>
      <c r="BV1651">
        <v>0</v>
      </c>
      <c r="BW1651">
        <v>0</v>
      </c>
      <c r="BX1651">
        <v>0</v>
      </c>
      <c r="BY1651">
        <v>0</v>
      </c>
      <c r="BZ1651">
        <v>0</v>
      </c>
      <c r="CA1651">
        <v>0</v>
      </c>
      <c r="CB1651">
        <v>1</v>
      </c>
      <c r="CC1651">
        <v>0</v>
      </c>
      <c r="CD1651">
        <v>0</v>
      </c>
      <c r="CE1651">
        <v>1</v>
      </c>
      <c r="CF1651">
        <v>0</v>
      </c>
      <c r="CG1651">
        <v>1</v>
      </c>
      <c r="CH1651">
        <v>1</v>
      </c>
      <c r="CI1651">
        <v>0</v>
      </c>
      <c r="CJ1651">
        <v>0</v>
      </c>
      <c r="CK1651">
        <v>0</v>
      </c>
      <c r="CL1651">
        <v>0</v>
      </c>
      <c r="CM1651">
        <v>0</v>
      </c>
      <c r="CN1651">
        <v>0</v>
      </c>
      <c r="CO1651">
        <v>0</v>
      </c>
      <c r="CP1651">
        <v>0</v>
      </c>
      <c r="CQ1651">
        <v>0</v>
      </c>
    </row>
    <row r="1652" spans="1:95" hidden="1">
      <c r="A1652" t="s">
        <v>11632</v>
      </c>
      <c r="B1652" t="s">
        <v>904</v>
      </c>
      <c r="C1652" t="s">
        <v>826</v>
      </c>
      <c r="D1652" t="s">
        <v>1538</v>
      </c>
      <c r="E1652" t="s">
        <v>146</v>
      </c>
      <c r="F1652" t="s">
        <v>11633</v>
      </c>
      <c r="G1652">
        <v>50</v>
      </c>
      <c r="H1652">
        <v>0.92</v>
      </c>
      <c r="I1652">
        <f t="shared" si="25"/>
        <v>46</v>
      </c>
      <c r="J1652">
        <v>36</v>
      </c>
      <c r="K1652">
        <v>0</v>
      </c>
      <c r="M1652" t="s">
        <v>11634</v>
      </c>
      <c r="N1652" t="s">
        <v>11635</v>
      </c>
      <c r="O1652" t="s">
        <v>11636</v>
      </c>
      <c r="P1652" t="s">
        <v>8381</v>
      </c>
      <c r="R1652" t="s">
        <v>107</v>
      </c>
      <c r="S1652" t="s">
        <v>11637</v>
      </c>
      <c r="U1652" t="s">
        <v>4112</v>
      </c>
      <c r="X1652" t="s">
        <v>1007</v>
      </c>
      <c r="Y1652" t="s">
        <v>11638</v>
      </c>
      <c r="Z1652" t="s">
        <v>599</v>
      </c>
      <c r="AA1652" t="s">
        <v>164</v>
      </c>
      <c r="AB1652" t="s">
        <v>94</v>
      </c>
      <c r="AC1652" t="s">
        <v>124</v>
      </c>
      <c r="AD1652" t="s">
        <v>813</v>
      </c>
      <c r="AE1652">
        <v>100</v>
      </c>
      <c r="AH1652" t="s">
        <v>1545</v>
      </c>
      <c r="AQ1652">
        <v>0</v>
      </c>
      <c r="AS1652">
        <v>0</v>
      </c>
      <c r="AT1652">
        <v>0</v>
      </c>
      <c r="AU1652" t="s">
        <v>4286</v>
      </c>
      <c r="AV1652" t="s">
        <v>11639</v>
      </c>
      <c r="AW1652">
        <v>0</v>
      </c>
      <c r="AZ1652">
        <v>0</v>
      </c>
      <c r="BC1652">
        <v>0</v>
      </c>
      <c r="BD1652" t="s">
        <v>1298</v>
      </c>
      <c r="BF1652" t="s">
        <v>11640</v>
      </c>
      <c r="BO1652">
        <v>0</v>
      </c>
      <c r="BP1652">
        <v>0</v>
      </c>
      <c r="BQ1652">
        <v>1</v>
      </c>
      <c r="BR1652">
        <v>0</v>
      </c>
      <c r="BS1652">
        <v>0</v>
      </c>
      <c r="BT1652">
        <v>0</v>
      </c>
      <c r="BU1652">
        <v>1</v>
      </c>
      <c r="BV1652">
        <v>0</v>
      </c>
      <c r="BW1652">
        <v>0</v>
      </c>
      <c r="BX1652">
        <v>0</v>
      </c>
      <c r="BY1652">
        <v>0</v>
      </c>
      <c r="BZ1652">
        <v>0</v>
      </c>
      <c r="CA1652">
        <v>0</v>
      </c>
      <c r="CB1652">
        <v>1</v>
      </c>
      <c r="CC1652">
        <v>0</v>
      </c>
      <c r="CD1652">
        <v>0</v>
      </c>
      <c r="CE1652">
        <v>0</v>
      </c>
      <c r="CF1652">
        <v>0</v>
      </c>
      <c r="CG1652">
        <v>1</v>
      </c>
      <c r="CH1652">
        <v>1</v>
      </c>
      <c r="CI1652">
        <v>0</v>
      </c>
      <c r="CJ1652">
        <v>0</v>
      </c>
      <c r="CK1652">
        <v>0</v>
      </c>
      <c r="CL1652">
        <v>0</v>
      </c>
      <c r="CM1652">
        <v>0</v>
      </c>
      <c r="CN1652">
        <v>0</v>
      </c>
      <c r="CO1652">
        <v>0</v>
      </c>
      <c r="CP1652">
        <v>0</v>
      </c>
      <c r="CQ1652">
        <v>0</v>
      </c>
    </row>
    <row r="1653" spans="1:95" hidden="1">
      <c r="A1653" t="s">
        <v>11641</v>
      </c>
      <c r="B1653" t="s">
        <v>904</v>
      </c>
      <c r="C1653" t="s">
        <v>826</v>
      </c>
      <c r="D1653" t="s">
        <v>1538</v>
      </c>
      <c r="E1653" t="s">
        <v>146</v>
      </c>
      <c r="F1653" t="s">
        <v>11633</v>
      </c>
      <c r="G1653">
        <v>25</v>
      </c>
      <c r="H1653">
        <v>1.92</v>
      </c>
      <c r="I1653">
        <f t="shared" si="25"/>
        <v>48</v>
      </c>
      <c r="J1653">
        <v>35.922026199999998</v>
      </c>
      <c r="K1653">
        <v>-84.14</v>
      </c>
      <c r="M1653" t="s">
        <v>11634</v>
      </c>
      <c r="N1653" t="s">
        <v>11635</v>
      </c>
      <c r="O1653" t="s">
        <v>11636</v>
      </c>
      <c r="P1653" t="s">
        <v>8381</v>
      </c>
      <c r="R1653" t="s">
        <v>107</v>
      </c>
      <c r="S1653" t="s">
        <v>11637</v>
      </c>
      <c r="U1653" t="s">
        <v>3111</v>
      </c>
      <c r="X1653" t="s">
        <v>1007</v>
      </c>
      <c r="Y1653" t="s">
        <v>11638</v>
      </c>
      <c r="Z1653" t="s">
        <v>599</v>
      </c>
      <c r="AA1653" t="s">
        <v>164</v>
      </c>
      <c r="AB1653" t="s">
        <v>94</v>
      </c>
      <c r="AC1653" t="s">
        <v>124</v>
      </c>
      <c r="AD1653" t="s">
        <v>813</v>
      </c>
      <c r="AE1653">
        <v>100</v>
      </c>
      <c r="AH1653" t="s">
        <v>6814</v>
      </c>
      <c r="AQ1653">
        <v>0</v>
      </c>
      <c r="AS1653">
        <v>0</v>
      </c>
      <c r="AT1653">
        <v>0</v>
      </c>
      <c r="AU1653" t="s">
        <v>4286</v>
      </c>
      <c r="AV1653" t="s">
        <v>11639</v>
      </c>
      <c r="AW1653">
        <v>0</v>
      </c>
      <c r="AZ1653">
        <v>0</v>
      </c>
      <c r="BC1653">
        <v>0</v>
      </c>
      <c r="BD1653" t="s">
        <v>1298</v>
      </c>
      <c r="BF1653" t="s">
        <v>11640</v>
      </c>
      <c r="BO1653">
        <v>0</v>
      </c>
      <c r="BP1653">
        <v>0</v>
      </c>
      <c r="BQ1653">
        <v>1</v>
      </c>
      <c r="BR1653">
        <v>0</v>
      </c>
      <c r="BS1653">
        <v>0</v>
      </c>
      <c r="BT1653">
        <v>0</v>
      </c>
      <c r="BU1653">
        <v>1</v>
      </c>
      <c r="BV1653">
        <v>0</v>
      </c>
      <c r="BW1653">
        <v>0</v>
      </c>
      <c r="BX1653">
        <v>0</v>
      </c>
      <c r="BY1653">
        <v>0</v>
      </c>
      <c r="BZ1653">
        <v>0</v>
      </c>
      <c r="CA1653">
        <v>0</v>
      </c>
      <c r="CB1653">
        <v>1</v>
      </c>
      <c r="CC1653">
        <v>0</v>
      </c>
      <c r="CD1653">
        <v>0</v>
      </c>
      <c r="CE1653">
        <v>0</v>
      </c>
      <c r="CF1653">
        <v>0</v>
      </c>
      <c r="CG1653">
        <v>1</v>
      </c>
      <c r="CH1653">
        <v>1</v>
      </c>
      <c r="CI1653">
        <v>0</v>
      </c>
      <c r="CJ1653">
        <v>0</v>
      </c>
      <c r="CK1653">
        <v>0</v>
      </c>
      <c r="CL1653">
        <v>0</v>
      </c>
      <c r="CM1653">
        <v>0</v>
      </c>
      <c r="CN1653">
        <v>0</v>
      </c>
      <c r="CO1653">
        <v>0</v>
      </c>
      <c r="CP1653">
        <v>0</v>
      </c>
      <c r="CQ1653">
        <v>0</v>
      </c>
    </row>
    <row r="1654" spans="1:95" hidden="1">
      <c r="A1654" t="s">
        <v>11642</v>
      </c>
      <c r="B1654" t="s">
        <v>904</v>
      </c>
      <c r="C1654" t="s">
        <v>826</v>
      </c>
      <c r="D1654" t="s">
        <v>1538</v>
      </c>
      <c r="E1654" t="s">
        <v>719</v>
      </c>
      <c r="F1654" t="s">
        <v>11633</v>
      </c>
      <c r="G1654">
        <v>50</v>
      </c>
      <c r="H1654">
        <v>1.67</v>
      </c>
      <c r="I1654">
        <f t="shared" si="25"/>
        <v>83.5</v>
      </c>
      <c r="J1654">
        <v>35.922026199999998</v>
      </c>
      <c r="K1654">
        <v>-84.14</v>
      </c>
      <c r="M1654" t="s">
        <v>11634</v>
      </c>
      <c r="N1654" t="s">
        <v>11643</v>
      </c>
      <c r="O1654" t="s">
        <v>11636</v>
      </c>
      <c r="P1654" t="s">
        <v>8381</v>
      </c>
      <c r="R1654" t="s">
        <v>107</v>
      </c>
      <c r="S1654" t="s">
        <v>11637</v>
      </c>
      <c r="U1654" t="s">
        <v>5933</v>
      </c>
      <c r="W1654" t="s">
        <v>3111</v>
      </c>
      <c r="X1654" t="s">
        <v>1007</v>
      </c>
      <c r="Y1654" t="s">
        <v>11638</v>
      </c>
      <c r="Z1654" t="s">
        <v>599</v>
      </c>
      <c r="AA1654" t="s">
        <v>164</v>
      </c>
      <c r="AB1654" t="s">
        <v>94</v>
      </c>
      <c r="AC1654" t="s">
        <v>124</v>
      </c>
      <c r="AD1654" t="s">
        <v>813</v>
      </c>
      <c r="AE1654">
        <v>100</v>
      </c>
      <c r="AH1654" t="s">
        <v>2055</v>
      </c>
      <c r="AI1654" t="s">
        <v>3790</v>
      </c>
      <c r="AQ1654">
        <v>0</v>
      </c>
      <c r="AS1654">
        <v>0</v>
      </c>
      <c r="AT1654">
        <v>0</v>
      </c>
      <c r="AU1654" t="s">
        <v>4286</v>
      </c>
      <c r="AV1654" t="s">
        <v>11639</v>
      </c>
      <c r="AW1654">
        <v>0</v>
      </c>
      <c r="AZ1654">
        <v>0</v>
      </c>
      <c r="BC1654">
        <v>0</v>
      </c>
      <c r="BD1654" t="s">
        <v>1298</v>
      </c>
      <c r="BF1654" t="s">
        <v>11640</v>
      </c>
      <c r="BO1654">
        <v>0</v>
      </c>
      <c r="BP1654">
        <v>0</v>
      </c>
      <c r="BQ1654">
        <v>1</v>
      </c>
      <c r="BR1654">
        <v>0</v>
      </c>
      <c r="BS1654">
        <v>0</v>
      </c>
      <c r="BT1654">
        <v>0</v>
      </c>
      <c r="BU1654">
        <v>1</v>
      </c>
      <c r="BV1654">
        <v>0</v>
      </c>
      <c r="BW1654">
        <v>0</v>
      </c>
      <c r="BX1654">
        <v>0</v>
      </c>
      <c r="BY1654">
        <v>0</v>
      </c>
      <c r="BZ1654">
        <v>0</v>
      </c>
      <c r="CA1654">
        <v>0</v>
      </c>
      <c r="CB1654">
        <v>1</v>
      </c>
      <c r="CC1654">
        <v>0</v>
      </c>
      <c r="CD1654">
        <v>0</v>
      </c>
      <c r="CE1654">
        <v>0</v>
      </c>
      <c r="CF1654">
        <v>0</v>
      </c>
      <c r="CG1654">
        <v>1</v>
      </c>
      <c r="CH1654">
        <v>1</v>
      </c>
      <c r="CI1654">
        <v>0</v>
      </c>
      <c r="CJ1654">
        <v>0</v>
      </c>
      <c r="CK1654">
        <v>0</v>
      </c>
      <c r="CL1654">
        <v>0</v>
      </c>
      <c r="CM1654">
        <v>0</v>
      </c>
      <c r="CN1654">
        <v>0</v>
      </c>
      <c r="CO1654">
        <v>0</v>
      </c>
      <c r="CP1654">
        <v>0</v>
      </c>
      <c r="CQ1654">
        <v>0</v>
      </c>
    </row>
    <row r="1655" spans="1:95" hidden="1">
      <c r="A1655" t="s">
        <v>11644</v>
      </c>
      <c r="B1655" t="s">
        <v>904</v>
      </c>
      <c r="C1655" t="s">
        <v>826</v>
      </c>
      <c r="D1655" t="s">
        <v>1538</v>
      </c>
      <c r="E1655" t="s">
        <v>146</v>
      </c>
      <c r="F1655" t="s">
        <v>11633</v>
      </c>
      <c r="G1655">
        <v>25</v>
      </c>
      <c r="H1655">
        <v>0.5</v>
      </c>
      <c r="I1655">
        <f t="shared" si="25"/>
        <v>12.5</v>
      </c>
      <c r="J1655">
        <v>35.922026199999998</v>
      </c>
      <c r="K1655">
        <v>-84.14</v>
      </c>
      <c r="M1655" t="s">
        <v>11634</v>
      </c>
      <c r="N1655" t="s">
        <v>11643</v>
      </c>
      <c r="O1655" t="s">
        <v>11636</v>
      </c>
      <c r="P1655" t="s">
        <v>8381</v>
      </c>
      <c r="R1655" t="s">
        <v>107</v>
      </c>
      <c r="S1655" t="s">
        <v>11637</v>
      </c>
      <c r="U1655" t="s">
        <v>3111</v>
      </c>
      <c r="X1655" t="s">
        <v>1007</v>
      </c>
      <c r="Y1655" t="s">
        <v>11638</v>
      </c>
      <c r="Z1655" t="s">
        <v>599</v>
      </c>
      <c r="AA1655" t="s">
        <v>164</v>
      </c>
      <c r="AB1655" t="s">
        <v>94</v>
      </c>
      <c r="AC1655" t="s">
        <v>124</v>
      </c>
      <c r="AD1655" t="s">
        <v>813</v>
      </c>
      <c r="AE1655">
        <v>100</v>
      </c>
      <c r="AI1655" t="s">
        <v>11645</v>
      </c>
      <c r="AQ1655">
        <v>0</v>
      </c>
      <c r="AS1655">
        <v>0</v>
      </c>
      <c r="AT1655">
        <v>0</v>
      </c>
      <c r="AU1655" t="s">
        <v>4286</v>
      </c>
      <c r="AV1655" t="s">
        <v>11639</v>
      </c>
      <c r="AW1655">
        <v>0</v>
      </c>
      <c r="AZ1655">
        <v>0</v>
      </c>
      <c r="BC1655">
        <v>0</v>
      </c>
      <c r="BD1655" t="s">
        <v>1298</v>
      </c>
      <c r="BF1655" t="s">
        <v>11646</v>
      </c>
      <c r="BO1655">
        <v>0</v>
      </c>
      <c r="BP1655">
        <v>0</v>
      </c>
      <c r="BQ1655">
        <v>1</v>
      </c>
      <c r="BR1655">
        <v>0</v>
      </c>
      <c r="BS1655">
        <v>0</v>
      </c>
      <c r="BT1655">
        <v>0</v>
      </c>
      <c r="BU1655">
        <v>1</v>
      </c>
      <c r="BV1655">
        <v>0</v>
      </c>
      <c r="BW1655">
        <v>0</v>
      </c>
      <c r="BX1655">
        <v>0</v>
      </c>
      <c r="BY1655">
        <v>0</v>
      </c>
      <c r="BZ1655">
        <v>0</v>
      </c>
      <c r="CA1655">
        <v>0</v>
      </c>
      <c r="CB1655">
        <v>1</v>
      </c>
      <c r="CC1655">
        <v>0</v>
      </c>
      <c r="CD1655">
        <v>0</v>
      </c>
      <c r="CE1655">
        <v>0</v>
      </c>
      <c r="CF1655">
        <v>0</v>
      </c>
      <c r="CG1655">
        <v>1</v>
      </c>
      <c r="CH1655">
        <v>1</v>
      </c>
      <c r="CI1655">
        <v>0</v>
      </c>
      <c r="CJ1655">
        <v>0</v>
      </c>
      <c r="CK1655">
        <v>0</v>
      </c>
      <c r="CL1655">
        <v>0</v>
      </c>
      <c r="CM1655">
        <v>0</v>
      </c>
      <c r="CN1655">
        <v>0</v>
      </c>
      <c r="CO1655">
        <v>0</v>
      </c>
      <c r="CP1655">
        <v>0</v>
      </c>
      <c r="CQ1655">
        <v>0</v>
      </c>
    </row>
    <row r="1656" spans="1:95" hidden="1">
      <c r="A1656" t="s">
        <v>11647</v>
      </c>
      <c r="B1656" t="s">
        <v>904</v>
      </c>
      <c r="C1656" t="s">
        <v>826</v>
      </c>
      <c r="D1656" t="s">
        <v>1538</v>
      </c>
      <c r="E1656" t="s">
        <v>719</v>
      </c>
      <c r="F1656" t="s">
        <v>11633</v>
      </c>
      <c r="G1656">
        <v>25</v>
      </c>
      <c r="H1656">
        <v>0.5</v>
      </c>
      <c r="I1656">
        <f t="shared" si="25"/>
        <v>12.5</v>
      </c>
      <c r="J1656">
        <v>35.922026199999998</v>
      </c>
      <c r="K1656">
        <v>-84.14</v>
      </c>
      <c r="M1656" t="s">
        <v>11634</v>
      </c>
      <c r="N1656" t="s">
        <v>11635</v>
      </c>
      <c r="O1656" t="s">
        <v>11636</v>
      </c>
      <c r="P1656" t="s">
        <v>8381</v>
      </c>
      <c r="R1656" t="s">
        <v>107</v>
      </c>
      <c r="S1656" t="s">
        <v>11637</v>
      </c>
      <c r="U1656" t="s">
        <v>5933</v>
      </c>
      <c r="W1656" t="s">
        <v>2053</v>
      </c>
      <c r="X1656" t="s">
        <v>1007</v>
      </c>
      <c r="Y1656" t="s">
        <v>11638</v>
      </c>
      <c r="Z1656" t="s">
        <v>599</v>
      </c>
      <c r="AA1656" t="s">
        <v>164</v>
      </c>
      <c r="AB1656" t="s">
        <v>94</v>
      </c>
      <c r="AC1656" t="s">
        <v>124</v>
      </c>
      <c r="AD1656" t="s">
        <v>813</v>
      </c>
      <c r="AE1656">
        <v>100</v>
      </c>
      <c r="AH1656" t="s">
        <v>11648</v>
      </c>
      <c r="AI1656" t="s">
        <v>3790</v>
      </c>
      <c r="AQ1656">
        <v>0</v>
      </c>
      <c r="AS1656">
        <v>0</v>
      </c>
      <c r="AT1656">
        <v>0</v>
      </c>
      <c r="AU1656" t="s">
        <v>4286</v>
      </c>
      <c r="AV1656" t="s">
        <v>11639</v>
      </c>
      <c r="AW1656">
        <v>0</v>
      </c>
      <c r="AZ1656">
        <v>0</v>
      </c>
      <c r="BC1656">
        <v>0</v>
      </c>
      <c r="BD1656" t="s">
        <v>1298</v>
      </c>
      <c r="BF1656" t="s">
        <v>11640</v>
      </c>
      <c r="BO1656">
        <v>0</v>
      </c>
      <c r="BP1656">
        <v>0</v>
      </c>
      <c r="BQ1656">
        <v>1</v>
      </c>
      <c r="BR1656">
        <v>0</v>
      </c>
      <c r="BS1656">
        <v>0</v>
      </c>
      <c r="BT1656">
        <v>0</v>
      </c>
      <c r="BU1656">
        <v>1</v>
      </c>
      <c r="BV1656">
        <v>0</v>
      </c>
      <c r="BW1656">
        <v>0</v>
      </c>
      <c r="BX1656">
        <v>0</v>
      </c>
      <c r="BY1656">
        <v>0</v>
      </c>
      <c r="BZ1656">
        <v>0</v>
      </c>
      <c r="CA1656">
        <v>0</v>
      </c>
      <c r="CB1656">
        <v>1</v>
      </c>
      <c r="CC1656">
        <v>0</v>
      </c>
      <c r="CD1656">
        <v>0</v>
      </c>
      <c r="CE1656">
        <v>0</v>
      </c>
      <c r="CF1656">
        <v>0</v>
      </c>
      <c r="CG1656">
        <v>1</v>
      </c>
      <c r="CH1656">
        <v>1</v>
      </c>
      <c r="CI1656">
        <v>0</v>
      </c>
      <c r="CJ1656">
        <v>0</v>
      </c>
      <c r="CK1656">
        <v>0</v>
      </c>
      <c r="CL1656">
        <v>0</v>
      </c>
      <c r="CM1656">
        <v>0</v>
      </c>
      <c r="CN1656">
        <v>0</v>
      </c>
      <c r="CO1656">
        <v>0</v>
      </c>
      <c r="CP1656">
        <v>0</v>
      </c>
      <c r="CQ1656">
        <v>0</v>
      </c>
    </row>
    <row r="1657" spans="1:95" hidden="1">
      <c r="A1657" t="s">
        <v>11649</v>
      </c>
      <c r="B1657" t="s">
        <v>999</v>
      </c>
      <c r="C1657" t="s">
        <v>1000</v>
      </c>
      <c r="D1657" t="s">
        <v>1000</v>
      </c>
      <c r="E1657" t="s">
        <v>146</v>
      </c>
      <c r="F1657" t="s">
        <v>11650</v>
      </c>
      <c r="G1657">
        <v>6000</v>
      </c>
      <c r="H1657">
        <v>2</v>
      </c>
      <c r="I1657">
        <f t="shared" si="25"/>
        <v>12000</v>
      </c>
      <c r="J1657">
        <v>40.586539600000002</v>
      </c>
      <c r="K1657">
        <v>-122.39</v>
      </c>
      <c r="M1657" t="s">
        <v>8821</v>
      </c>
      <c r="O1657" t="s">
        <v>8822</v>
      </c>
      <c r="P1657" t="s">
        <v>214</v>
      </c>
      <c r="R1657" t="s">
        <v>107</v>
      </c>
      <c r="S1657" t="s">
        <v>11651</v>
      </c>
      <c r="T1657" t="s">
        <v>11652</v>
      </c>
      <c r="U1657" t="s">
        <v>1129</v>
      </c>
      <c r="V1657" t="s">
        <v>501</v>
      </c>
      <c r="X1657" t="s">
        <v>218</v>
      </c>
      <c r="Y1657" t="s">
        <v>10088</v>
      </c>
      <c r="Z1657" t="s">
        <v>111</v>
      </c>
      <c r="AC1657" t="s">
        <v>124</v>
      </c>
      <c r="AD1657" t="s">
        <v>8852</v>
      </c>
      <c r="AE1657">
        <v>0</v>
      </c>
      <c r="AQ1657">
        <v>0</v>
      </c>
      <c r="AS1657">
        <v>0</v>
      </c>
      <c r="AT1657">
        <v>0</v>
      </c>
      <c r="AW1657">
        <v>0</v>
      </c>
      <c r="AZ1657">
        <v>0</v>
      </c>
      <c r="BC1657">
        <v>0</v>
      </c>
      <c r="BO1657">
        <v>0</v>
      </c>
      <c r="BP1657">
        <v>0</v>
      </c>
      <c r="BQ1657">
        <v>0</v>
      </c>
      <c r="BR1657">
        <v>0</v>
      </c>
      <c r="BS1657">
        <v>0</v>
      </c>
      <c r="BT1657">
        <v>0</v>
      </c>
      <c r="BU1657">
        <v>1</v>
      </c>
      <c r="BV1657">
        <v>1</v>
      </c>
      <c r="BW1657">
        <v>0</v>
      </c>
      <c r="BX1657">
        <v>0</v>
      </c>
      <c r="BY1657">
        <v>0</v>
      </c>
      <c r="BZ1657">
        <v>0</v>
      </c>
      <c r="CA1657">
        <v>0</v>
      </c>
      <c r="CB1657">
        <v>0</v>
      </c>
      <c r="CC1657">
        <v>0</v>
      </c>
      <c r="CD1657">
        <v>0</v>
      </c>
      <c r="CE1657">
        <v>0</v>
      </c>
      <c r="CF1657">
        <v>0</v>
      </c>
      <c r="CG1657">
        <v>0</v>
      </c>
      <c r="CH1657">
        <v>0</v>
      </c>
      <c r="CI1657">
        <v>0</v>
      </c>
      <c r="CJ1657">
        <v>0</v>
      </c>
      <c r="CK1657">
        <v>1</v>
      </c>
      <c r="CL1657">
        <v>0</v>
      </c>
      <c r="CM1657">
        <v>0</v>
      </c>
      <c r="CN1657">
        <v>0</v>
      </c>
      <c r="CO1657">
        <v>0</v>
      </c>
      <c r="CP1657">
        <v>0</v>
      </c>
      <c r="CQ1657">
        <v>0</v>
      </c>
    </row>
    <row r="1658" spans="1:95" hidden="1">
      <c r="A1658" t="s">
        <v>11653</v>
      </c>
      <c r="B1658" t="s">
        <v>904</v>
      </c>
      <c r="C1658" t="s">
        <v>826</v>
      </c>
      <c r="D1658" t="s">
        <v>826</v>
      </c>
      <c r="E1658" t="s">
        <v>146</v>
      </c>
      <c r="F1658" t="s">
        <v>11654</v>
      </c>
      <c r="G1658">
        <v>100</v>
      </c>
      <c r="H1658">
        <v>0.97</v>
      </c>
      <c r="I1658">
        <f t="shared" si="25"/>
        <v>97</v>
      </c>
      <c r="J1658">
        <v>41</v>
      </c>
      <c r="K1658">
        <v>0</v>
      </c>
      <c r="M1658" t="s">
        <v>11655</v>
      </c>
      <c r="N1658" t="s">
        <v>11656</v>
      </c>
      <c r="O1658" t="s">
        <v>11657</v>
      </c>
      <c r="P1658" t="s">
        <v>817</v>
      </c>
      <c r="Q1658">
        <v>11377</v>
      </c>
      <c r="R1658" t="s">
        <v>107</v>
      </c>
      <c r="S1658" t="s">
        <v>11658</v>
      </c>
      <c r="U1658" t="s">
        <v>2053</v>
      </c>
      <c r="X1658" t="s">
        <v>819</v>
      </c>
      <c r="Y1658" t="s">
        <v>4372</v>
      </c>
      <c r="Z1658" t="s">
        <v>92</v>
      </c>
      <c r="AA1658" t="s">
        <v>164</v>
      </c>
      <c r="AB1658" t="s">
        <v>94</v>
      </c>
      <c r="AC1658" t="s">
        <v>95</v>
      </c>
      <c r="AD1658" t="s">
        <v>1291</v>
      </c>
      <c r="AE1658">
        <v>0</v>
      </c>
      <c r="AJ1658" t="s">
        <v>1291</v>
      </c>
      <c r="AL1658" t="s">
        <v>1291</v>
      </c>
      <c r="AQ1658">
        <v>15</v>
      </c>
      <c r="AS1658">
        <v>0</v>
      </c>
      <c r="AT1658">
        <v>0</v>
      </c>
      <c r="AW1658">
        <v>0</v>
      </c>
      <c r="AZ1658">
        <v>0</v>
      </c>
      <c r="BC1658">
        <v>0</v>
      </c>
      <c r="BO1658">
        <v>0</v>
      </c>
      <c r="BP1658">
        <v>0</v>
      </c>
      <c r="BQ1658">
        <v>0</v>
      </c>
      <c r="BR1658">
        <v>0</v>
      </c>
      <c r="BS1658">
        <v>1</v>
      </c>
      <c r="BT1658">
        <v>1</v>
      </c>
      <c r="BU1658">
        <v>1</v>
      </c>
      <c r="BV1658">
        <v>1</v>
      </c>
      <c r="BW1658">
        <v>0</v>
      </c>
      <c r="BX1658">
        <v>0</v>
      </c>
      <c r="BY1658">
        <v>0</v>
      </c>
      <c r="BZ1658">
        <v>0</v>
      </c>
      <c r="CA1658">
        <v>0</v>
      </c>
      <c r="CB1658">
        <v>0</v>
      </c>
      <c r="CC1658">
        <v>0</v>
      </c>
      <c r="CD1658">
        <v>0</v>
      </c>
      <c r="CE1658">
        <v>0</v>
      </c>
      <c r="CF1658">
        <v>0</v>
      </c>
      <c r="CG1658">
        <v>0</v>
      </c>
      <c r="CH1658">
        <v>0</v>
      </c>
      <c r="CI1658">
        <v>0</v>
      </c>
      <c r="CJ1658">
        <v>0</v>
      </c>
      <c r="CK1658">
        <v>0</v>
      </c>
      <c r="CL1658">
        <v>0</v>
      </c>
      <c r="CM1658">
        <v>0</v>
      </c>
      <c r="CN1658">
        <v>0</v>
      </c>
      <c r="CO1658">
        <v>1</v>
      </c>
      <c r="CP1658">
        <v>0</v>
      </c>
      <c r="CQ1658">
        <v>0</v>
      </c>
    </row>
    <row r="1659" spans="1:95" hidden="1">
      <c r="A1659" t="s">
        <v>11659</v>
      </c>
      <c r="B1659" t="s">
        <v>904</v>
      </c>
      <c r="C1659" t="s">
        <v>826</v>
      </c>
      <c r="D1659" t="s">
        <v>826</v>
      </c>
      <c r="E1659" t="s">
        <v>146</v>
      </c>
      <c r="F1659" t="s">
        <v>11660</v>
      </c>
      <c r="G1659">
        <v>100</v>
      </c>
      <c r="H1659">
        <v>1.6</v>
      </c>
      <c r="I1659">
        <f t="shared" si="25"/>
        <v>160</v>
      </c>
      <c r="J1659">
        <v>41</v>
      </c>
      <c r="K1659">
        <v>0</v>
      </c>
      <c r="M1659" t="s">
        <v>11655</v>
      </c>
      <c r="N1659" t="s">
        <v>11661</v>
      </c>
      <c r="O1659" t="s">
        <v>10948</v>
      </c>
      <c r="P1659" t="s">
        <v>817</v>
      </c>
      <c r="Q1659">
        <v>11371</v>
      </c>
      <c r="R1659" t="s">
        <v>107</v>
      </c>
      <c r="S1659" t="s">
        <v>11662</v>
      </c>
      <c r="U1659" t="s">
        <v>10950</v>
      </c>
      <c r="X1659" t="s">
        <v>819</v>
      </c>
      <c r="Y1659" t="s">
        <v>3777</v>
      </c>
      <c r="Z1659" t="s">
        <v>92</v>
      </c>
      <c r="AA1659" t="s">
        <v>164</v>
      </c>
      <c r="AB1659" t="s">
        <v>94</v>
      </c>
      <c r="AC1659" t="s">
        <v>95</v>
      </c>
      <c r="AD1659" t="s">
        <v>1291</v>
      </c>
      <c r="AE1659">
        <v>0</v>
      </c>
      <c r="AH1659" t="s">
        <v>6986</v>
      </c>
      <c r="AI1659" t="s">
        <v>2042</v>
      </c>
      <c r="AJ1659" t="s">
        <v>1291</v>
      </c>
      <c r="AL1659" t="s">
        <v>1291</v>
      </c>
      <c r="AQ1659">
        <v>15</v>
      </c>
      <c r="AS1659">
        <v>250000</v>
      </c>
      <c r="AT1659">
        <v>0</v>
      </c>
      <c r="AW1659">
        <v>0</v>
      </c>
      <c r="AZ1659">
        <v>0</v>
      </c>
      <c r="BC1659">
        <v>0</v>
      </c>
      <c r="BO1659">
        <v>0</v>
      </c>
      <c r="BP1659">
        <v>0</v>
      </c>
      <c r="BQ1659">
        <v>0</v>
      </c>
      <c r="BR1659">
        <v>0</v>
      </c>
      <c r="BS1659">
        <v>1</v>
      </c>
      <c r="BT1659">
        <v>1</v>
      </c>
      <c r="BU1659">
        <v>1</v>
      </c>
      <c r="BV1659">
        <v>1</v>
      </c>
      <c r="BW1659">
        <v>0</v>
      </c>
      <c r="BX1659">
        <v>0</v>
      </c>
      <c r="BY1659">
        <v>0</v>
      </c>
      <c r="BZ1659">
        <v>0</v>
      </c>
      <c r="CA1659">
        <v>0</v>
      </c>
      <c r="CB1659">
        <v>0</v>
      </c>
      <c r="CC1659">
        <v>0</v>
      </c>
      <c r="CD1659">
        <v>0</v>
      </c>
      <c r="CE1659">
        <v>0</v>
      </c>
      <c r="CF1659">
        <v>0</v>
      </c>
      <c r="CG1659">
        <v>0</v>
      </c>
      <c r="CH1659">
        <v>0</v>
      </c>
      <c r="CI1659">
        <v>0</v>
      </c>
      <c r="CJ1659">
        <v>0</v>
      </c>
      <c r="CK1659">
        <v>0</v>
      </c>
      <c r="CL1659">
        <v>0</v>
      </c>
      <c r="CM1659">
        <v>0</v>
      </c>
      <c r="CN1659">
        <v>0</v>
      </c>
      <c r="CO1659">
        <v>1</v>
      </c>
      <c r="CP1659">
        <v>0</v>
      </c>
      <c r="CQ1659">
        <v>0</v>
      </c>
    </row>
    <row r="1660" spans="1:95" hidden="1">
      <c r="A1660" t="s">
        <v>11663</v>
      </c>
      <c r="B1660" t="s">
        <v>904</v>
      </c>
      <c r="C1660" t="s">
        <v>826</v>
      </c>
      <c r="D1660" t="s">
        <v>826</v>
      </c>
      <c r="E1660" t="s">
        <v>190</v>
      </c>
      <c r="F1660" t="s">
        <v>11664</v>
      </c>
      <c r="G1660">
        <v>5000</v>
      </c>
      <c r="H1660">
        <v>2</v>
      </c>
      <c r="I1660">
        <f t="shared" si="25"/>
        <v>10000</v>
      </c>
      <c r="J1660">
        <v>39.100186999999998</v>
      </c>
      <c r="K1660">
        <v>121.72</v>
      </c>
      <c r="M1660" t="s">
        <v>1333</v>
      </c>
      <c r="O1660" t="s">
        <v>6129</v>
      </c>
      <c r="P1660" t="s">
        <v>1748</v>
      </c>
      <c r="R1660" t="s">
        <v>137</v>
      </c>
      <c r="S1660" t="s">
        <v>11665</v>
      </c>
      <c r="T1660" t="s">
        <v>11666</v>
      </c>
      <c r="X1660" t="s">
        <v>1007</v>
      </c>
      <c r="AC1660" t="s">
        <v>95</v>
      </c>
      <c r="AD1660" t="s">
        <v>11667</v>
      </c>
      <c r="AE1660">
        <v>0</v>
      </c>
      <c r="AQ1660">
        <v>0</v>
      </c>
      <c r="AS1660">
        <v>0</v>
      </c>
      <c r="AT1660">
        <v>0</v>
      </c>
      <c r="AW1660">
        <v>0</v>
      </c>
      <c r="AZ1660">
        <v>0</v>
      </c>
      <c r="BC1660">
        <v>0</v>
      </c>
      <c r="BO1660">
        <v>0</v>
      </c>
      <c r="BP1660">
        <v>0</v>
      </c>
      <c r="BQ1660">
        <v>0</v>
      </c>
      <c r="BR1660">
        <v>0</v>
      </c>
      <c r="BS1660">
        <v>0</v>
      </c>
      <c r="BT1660">
        <v>0</v>
      </c>
      <c r="BU1660">
        <v>0</v>
      </c>
      <c r="BV1660">
        <v>0</v>
      </c>
      <c r="BW1660">
        <v>0</v>
      </c>
      <c r="BX1660">
        <v>0</v>
      </c>
      <c r="BY1660">
        <v>0</v>
      </c>
      <c r="BZ1660">
        <v>0</v>
      </c>
      <c r="CA1660">
        <v>0</v>
      </c>
      <c r="CB1660">
        <v>0</v>
      </c>
      <c r="CC1660">
        <v>0</v>
      </c>
      <c r="CD1660">
        <v>0</v>
      </c>
      <c r="CE1660">
        <v>0</v>
      </c>
      <c r="CF1660">
        <v>0</v>
      </c>
      <c r="CG1660">
        <v>1</v>
      </c>
      <c r="CH1660">
        <v>0</v>
      </c>
      <c r="CI1660">
        <v>0</v>
      </c>
      <c r="CJ1660">
        <v>0</v>
      </c>
      <c r="CK1660">
        <v>0</v>
      </c>
      <c r="CL1660">
        <v>0</v>
      </c>
      <c r="CM1660">
        <v>0</v>
      </c>
      <c r="CN1660">
        <v>0</v>
      </c>
      <c r="CO1660">
        <v>0</v>
      </c>
      <c r="CP1660">
        <v>0</v>
      </c>
      <c r="CQ1660">
        <v>0</v>
      </c>
    </row>
    <row r="1661" spans="1:95" hidden="1">
      <c r="A1661" t="s">
        <v>11668</v>
      </c>
      <c r="B1661" t="s">
        <v>904</v>
      </c>
      <c r="C1661" t="s">
        <v>5556</v>
      </c>
      <c r="D1661" t="s">
        <v>11506</v>
      </c>
      <c r="E1661" t="s">
        <v>146</v>
      </c>
      <c r="F1661" t="s">
        <v>11669</v>
      </c>
      <c r="G1661">
        <v>17</v>
      </c>
      <c r="H1661">
        <v>10</v>
      </c>
      <c r="I1661">
        <f t="shared" si="25"/>
        <v>170</v>
      </c>
      <c r="J1661">
        <v>38</v>
      </c>
      <c r="K1661">
        <v>0</v>
      </c>
      <c r="M1661" t="s">
        <v>11519</v>
      </c>
      <c r="O1661" t="s">
        <v>11670</v>
      </c>
      <c r="P1661" t="s">
        <v>744</v>
      </c>
      <c r="R1661" t="s">
        <v>107</v>
      </c>
      <c r="S1661" t="s">
        <v>11671</v>
      </c>
      <c r="U1661" t="s">
        <v>6869</v>
      </c>
      <c r="X1661" t="s">
        <v>1007</v>
      </c>
      <c r="AB1661" t="s">
        <v>11672</v>
      </c>
      <c r="AC1661" t="s">
        <v>124</v>
      </c>
      <c r="AD1661" t="s">
        <v>11673</v>
      </c>
      <c r="AE1661">
        <v>100</v>
      </c>
      <c r="AH1661" t="s">
        <v>11512</v>
      </c>
      <c r="AI1661" t="s">
        <v>11513</v>
      </c>
      <c r="AJ1661" t="s">
        <v>11512</v>
      </c>
      <c r="AK1661" t="s">
        <v>11674</v>
      </c>
      <c r="AQ1661">
        <v>20</v>
      </c>
      <c r="AS1661">
        <v>0</v>
      </c>
      <c r="AT1661">
        <v>0</v>
      </c>
      <c r="AW1661">
        <v>0</v>
      </c>
      <c r="AZ1661">
        <v>0</v>
      </c>
      <c r="BC1661">
        <v>0</v>
      </c>
      <c r="BD1661" t="s">
        <v>11514</v>
      </c>
      <c r="BE1661" t="s">
        <v>11515</v>
      </c>
      <c r="BF1661" t="s">
        <v>11516</v>
      </c>
      <c r="BO1661">
        <v>0</v>
      </c>
      <c r="BP1661">
        <v>0</v>
      </c>
      <c r="BQ1661">
        <v>1</v>
      </c>
      <c r="BR1661">
        <v>0</v>
      </c>
      <c r="BS1661">
        <v>0</v>
      </c>
      <c r="BT1661">
        <v>0</v>
      </c>
      <c r="BU1661">
        <v>0</v>
      </c>
      <c r="BV1661">
        <v>1</v>
      </c>
      <c r="BW1661">
        <v>0</v>
      </c>
      <c r="BX1661">
        <v>0</v>
      </c>
      <c r="BY1661">
        <v>0</v>
      </c>
      <c r="BZ1661">
        <v>0</v>
      </c>
      <c r="CA1661">
        <v>0</v>
      </c>
      <c r="CB1661">
        <v>0</v>
      </c>
      <c r="CC1661">
        <v>0</v>
      </c>
      <c r="CD1661">
        <v>0</v>
      </c>
      <c r="CE1661">
        <v>0</v>
      </c>
      <c r="CF1661">
        <v>0</v>
      </c>
      <c r="CG1661">
        <v>0</v>
      </c>
      <c r="CH1661">
        <v>0</v>
      </c>
      <c r="CI1661">
        <v>0</v>
      </c>
      <c r="CJ1661">
        <v>0</v>
      </c>
      <c r="CK1661">
        <v>0</v>
      </c>
      <c r="CL1661">
        <v>0</v>
      </c>
      <c r="CM1661">
        <v>0</v>
      </c>
      <c r="CN1661">
        <v>0</v>
      </c>
      <c r="CO1661">
        <v>0</v>
      </c>
      <c r="CP1661">
        <v>0</v>
      </c>
      <c r="CQ1661">
        <v>0</v>
      </c>
    </row>
    <row r="1662" spans="1:95" hidden="1">
      <c r="A1662" t="s">
        <v>11675</v>
      </c>
      <c r="B1662" t="s">
        <v>904</v>
      </c>
      <c r="C1662" t="s">
        <v>1313</v>
      </c>
      <c r="D1662" t="s">
        <v>5110</v>
      </c>
      <c r="E1662" t="s">
        <v>719</v>
      </c>
      <c r="F1662" t="s">
        <v>11676</v>
      </c>
      <c r="G1662">
        <v>90</v>
      </c>
      <c r="H1662">
        <v>2</v>
      </c>
      <c r="I1662">
        <f t="shared" si="25"/>
        <v>180</v>
      </c>
      <c r="J1662">
        <v>-27.4709331</v>
      </c>
      <c r="K1662">
        <v>153.02000000000001</v>
      </c>
      <c r="M1662" t="s">
        <v>679</v>
      </c>
      <c r="O1662" t="s">
        <v>7474</v>
      </c>
      <c r="P1662" t="s">
        <v>1126</v>
      </c>
      <c r="R1662" t="s">
        <v>636</v>
      </c>
      <c r="S1662" t="s">
        <v>7475</v>
      </c>
      <c r="T1662" t="s">
        <v>11677</v>
      </c>
      <c r="U1662" t="s">
        <v>6869</v>
      </c>
      <c r="V1662" t="s">
        <v>11411</v>
      </c>
      <c r="W1662" t="s">
        <v>4774</v>
      </c>
      <c r="X1662" t="s">
        <v>1007</v>
      </c>
      <c r="AB1662" t="s">
        <v>11678</v>
      </c>
      <c r="AC1662" t="s">
        <v>95</v>
      </c>
      <c r="AD1662" t="s">
        <v>6029</v>
      </c>
      <c r="AE1662">
        <v>0</v>
      </c>
      <c r="AH1662" t="s">
        <v>10514</v>
      </c>
      <c r="AQ1662">
        <v>0</v>
      </c>
      <c r="AS1662">
        <v>0</v>
      </c>
      <c r="AT1662">
        <v>0</v>
      </c>
      <c r="AW1662">
        <v>0</v>
      </c>
      <c r="AZ1662">
        <v>0</v>
      </c>
      <c r="BC1662">
        <v>0</v>
      </c>
      <c r="BO1662">
        <v>0</v>
      </c>
      <c r="BP1662">
        <v>0</v>
      </c>
      <c r="BQ1662">
        <v>0</v>
      </c>
      <c r="BR1662">
        <v>0</v>
      </c>
      <c r="BS1662">
        <v>0</v>
      </c>
      <c r="BT1662">
        <v>0</v>
      </c>
      <c r="BU1662">
        <v>0</v>
      </c>
      <c r="BV1662">
        <v>0</v>
      </c>
      <c r="BW1662">
        <v>0</v>
      </c>
      <c r="BX1662">
        <v>0</v>
      </c>
      <c r="BY1662">
        <v>0</v>
      </c>
      <c r="BZ1662">
        <v>0</v>
      </c>
      <c r="CA1662">
        <v>0</v>
      </c>
      <c r="CB1662">
        <v>0</v>
      </c>
      <c r="CC1662">
        <v>0</v>
      </c>
      <c r="CD1662">
        <v>0</v>
      </c>
      <c r="CE1662">
        <v>0</v>
      </c>
      <c r="CF1662">
        <v>0</v>
      </c>
      <c r="CG1662">
        <v>1</v>
      </c>
      <c r="CH1662">
        <v>1</v>
      </c>
      <c r="CI1662">
        <v>0</v>
      </c>
      <c r="CJ1662">
        <v>0</v>
      </c>
      <c r="CK1662">
        <v>0</v>
      </c>
      <c r="CL1662">
        <v>0</v>
      </c>
      <c r="CM1662">
        <v>0</v>
      </c>
      <c r="CN1662">
        <v>0</v>
      </c>
      <c r="CO1662">
        <v>0</v>
      </c>
      <c r="CP1662">
        <v>0</v>
      </c>
      <c r="CQ1662">
        <v>0</v>
      </c>
    </row>
    <row r="1663" spans="1:95" hidden="1">
      <c r="A1663" t="s">
        <v>11679</v>
      </c>
      <c r="B1663" t="s">
        <v>904</v>
      </c>
      <c r="C1663" t="s">
        <v>905</v>
      </c>
      <c r="D1663" t="s">
        <v>906</v>
      </c>
      <c r="E1663" t="s">
        <v>719</v>
      </c>
      <c r="F1663" t="s">
        <v>11680</v>
      </c>
      <c r="G1663">
        <v>1500</v>
      </c>
      <c r="H1663">
        <v>0.67</v>
      </c>
      <c r="I1663">
        <f t="shared" si="25"/>
        <v>1005.0000000000001</v>
      </c>
      <c r="J1663">
        <v>39.756622800000002</v>
      </c>
      <c r="K1663">
        <v>-104.62</v>
      </c>
      <c r="M1663" t="s">
        <v>9950</v>
      </c>
      <c r="N1663" t="s">
        <v>11681</v>
      </c>
      <c r="O1663" t="s">
        <v>10189</v>
      </c>
      <c r="P1663" t="s">
        <v>4188</v>
      </c>
      <c r="Q1663">
        <v>80137</v>
      </c>
      <c r="R1663" t="s">
        <v>107</v>
      </c>
      <c r="S1663" t="s">
        <v>11682</v>
      </c>
      <c r="T1663" t="s">
        <v>11683</v>
      </c>
      <c r="U1663" t="s">
        <v>3628</v>
      </c>
      <c r="V1663" t="s">
        <v>8234</v>
      </c>
      <c r="W1663" t="s">
        <v>1653</v>
      </c>
      <c r="X1663" t="s">
        <v>1007</v>
      </c>
      <c r="Y1663" t="s">
        <v>5132</v>
      </c>
      <c r="Z1663" t="s">
        <v>92</v>
      </c>
      <c r="AB1663" t="s">
        <v>94</v>
      </c>
      <c r="AC1663" t="s">
        <v>112</v>
      </c>
      <c r="AD1663" t="s">
        <v>5132</v>
      </c>
      <c r="AE1663">
        <v>100</v>
      </c>
      <c r="AH1663" t="s">
        <v>11684</v>
      </c>
      <c r="AQ1663">
        <v>0</v>
      </c>
      <c r="AS1663">
        <v>1600000</v>
      </c>
      <c r="AT1663">
        <v>0</v>
      </c>
      <c r="AU1663" t="s">
        <v>4286</v>
      </c>
      <c r="AV1663" t="s">
        <v>11685</v>
      </c>
      <c r="AW1663">
        <v>99000</v>
      </c>
      <c r="AZ1663">
        <v>0</v>
      </c>
      <c r="BC1663">
        <v>0</v>
      </c>
      <c r="BD1663" t="s">
        <v>11686</v>
      </c>
      <c r="BE1663" t="s">
        <v>11687</v>
      </c>
      <c r="BF1663" t="s">
        <v>11688</v>
      </c>
      <c r="BO1663">
        <v>0</v>
      </c>
      <c r="BP1663">
        <v>0</v>
      </c>
      <c r="BQ1663">
        <v>0</v>
      </c>
      <c r="BR1663">
        <v>0</v>
      </c>
      <c r="BS1663">
        <v>0</v>
      </c>
      <c r="BT1663">
        <v>0</v>
      </c>
      <c r="BU1663">
        <v>0</v>
      </c>
      <c r="BV1663">
        <v>0</v>
      </c>
      <c r="BW1663">
        <v>0</v>
      </c>
      <c r="BX1663">
        <v>0</v>
      </c>
      <c r="BY1663">
        <v>1</v>
      </c>
      <c r="BZ1663">
        <v>0</v>
      </c>
      <c r="CA1663">
        <v>0</v>
      </c>
      <c r="CB1663">
        <v>0</v>
      </c>
      <c r="CC1663">
        <v>0</v>
      </c>
      <c r="CD1663">
        <v>0</v>
      </c>
      <c r="CE1663">
        <v>0</v>
      </c>
      <c r="CF1663">
        <v>1</v>
      </c>
      <c r="CG1663">
        <v>1</v>
      </c>
      <c r="CH1663">
        <v>0</v>
      </c>
      <c r="CI1663">
        <v>0</v>
      </c>
      <c r="CJ1663">
        <v>0</v>
      </c>
      <c r="CK1663">
        <v>0</v>
      </c>
      <c r="CL1663">
        <v>0</v>
      </c>
      <c r="CM1663">
        <v>0</v>
      </c>
      <c r="CN1663">
        <v>0</v>
      </c>
      <c r="CO1663">
        <v>0</v>
      </c>
      <c r="CP1663">
        <v>0</v>
      </c>
      <c r="CQ1663">
        <v>1</v>
      </c>
    </row>
    <row r="1664" spans="1:95" hidden="1">
      <c r="A1664" t="s">
        <v>11689</v>
      </c>
      <c r="B1664" t="s">
        <v>904</v>
      </c>
      <c r="C1664" t="s">
        <v>826</v>
      </c>
      <c r="D1664" t="s">
        <v>1538</v>
      </c>
      <c r="E1664" t="s">
        <v>719</v>
      </c>
      <c r="F1664" t="s">
        <v>11690</v>
      </c>
      <c r="G1664">
        <v>75</v>
      </c>
      <c r="H1664">
        <v>0.53</v>
      </c>
      <c r="I1664">
        <f t="shared" si="25"/>
        <v>39.75</v>
      </c>
      <c r="J1664">
        <v>48.113907500000003</v>
      </c>
      <c r="K1664">
        <v>-123.42</v>
      </c>
      <c r="M1664" t="s">
        <v>11691</v>
      </c>
      <c r="N1664" t="s">
        <v>11692</v>
      </c>
      <c r="O1664" t="s">
        <v>11693</v>
      </c>
      <c r="P1664" t="s">
        <v>1932</v>
      </c>
      <c r="Q1664">
        <v>98362</v>
      </c>
      <c r="R1664" t="s">
        <v>107</v>
      </c>
      <c r="S1664" t="s">
        <v>11694</v>
      </c>
      <c r="T1664" t="s">
        <v>11695</v>
      </c>
      <c r="U1664" t="s">
        <v>1954</v>
      </c>
      <c r="V1664" t="s">
        <v>11696</v>
      </c>
      <c r="W1664" t="s">
        <v>11697</v>
      </c>
      <c r="X1664" t="s">
        <v>1007</v>
      </c>
      <c r="Y1664" t="s">
        <v>11698</v>
      </c>
      <c r="Z1664" t="s">
        <v>599</v>
      </c>
      <c r="AA1664" t="s">
        <v>164</v>
      </c>
      <c r="AC1664" t="s">
        <v>95</v>
      </c>
      <c r="AD1664" t="s">
        <v>11699</v>
      </c>
      <c r="AE1664">
        <v>100</v>
      </c>
      <c r="AH1664" t="s">
        <v>2055</v>
      </c>
      <c r="AI1664" t="s">
        <v>11700</v>
      </c>
      <c r="AJ1664" t="s">
        <v>11699</v>
      </c>
      <c r="AK1664" t="s">
        <v>11699</v>
      </c>
      <c r="AL1664" t="s">
        <v>11699</v>
      </c>
      <c r="AQ1664">
        <v>10</v>
      </c>
      <c r="AS1664">
        <v>165000</v>
      </c>
      <c r="AT1664">
        <v>0</v>
      </c>
      <c r="AU1664" t="s">
        <v>705</v>
      </c>
      <c r="AV1664" t="s">
        <v>7050</v>
      </c>
      <c r="AW1664">
        <v>82550</v>
      </c>
      <c r="AX1664" t="s">
        <v>296</v>
      </c>
      <c r="AY1664" t="s">
        <v>11698</v>
      </c>
      <c r="AZ1664">
        <v>8000</v>
      </c>
      <c r="BA1664" t="s">
        <v>1133</v>
      </c>
      <c r="BB1664" t="s">
        <v>11701</v>
      </c>
      <c r="BC1664">
        <v>14550</v>
      </c>
      <c r="BD1664" t="s">
        <v>7050</v>
      </c>
      <c r="BE1664" t="s">
        <v>11702</v>
      </c>
      <c r="BO1664">
        <v>0</v>
      </c>
      <c r="BP1664">
        <v>1</v>
      </c>
      <c r="BQ1664">
        <v>0</v>
      </c>
      <c r="BR1664">
        <v>0</v>
      </c>
      <c r="BS1664">
        <v>1</v>
      </c>
      <c r="BT1664">
        <v>0</v>
      </c>
      <c r="BU1664">
        <v>1</v>
      </c>
      <c r="BV1664">
        <v>0</v>
      </c>
      <c r="BW1664">
        <v>0</v>
      </c>
      <c r="BX1664">
        <v>0</v>
      </c>
      <c r="BY1664">
        <v>0</v>
      </c>
      <c r="BZ1664">
        <v>0</v>
      </c>
      <c r="CA1664">
        <v>0</v>
      </c>
      <c r="CB1664">
        <v>0</v>
      </c>
      <c r="CC1664">
        <v>0</v>
      </c>
      <c r="CD1664">
        <v>0</v>
      </c>
      <c r="CE1664">
        <v>0</v>
      </c>
      <c r="CF1664">
        <v>0</v>
      </c>
      <c r="CG1664">
        <v>1</v>
      </c>
      <c r="CH1664">
        <v>1</v>
      </c>
      <c r="CI1664">
        <v>0</v>
      </c>
      <c r="CJ1664">
        <v>0</v>
      </c>
      <c r="CK1664">
        <v>0</v>
      </c>
      <c r="CL1664">
        <v>0</v>
      </c>
      <c r="CM1664">
        <v>0</v>
      </c>
      <c r="CN1664">
        <v>0</v>
      </c>
      <c r="CO1664">
        <v>0</v>
      </c>
      <c r="CP1664">
        <v>0</v>
      </c>
      <c r="CQ1664">
        <v>0</v>
      </c>
    </row>
    <row r="1665" spans="1:95" hidden="1">
      <c r="A1665" t="s">
        <v>11703</v>
      </c>
      <c r="B1665" t="s">
        <v>985</v>
      </c>
      <c r="C1665" t="s">
        <v>2176</v>
      </c>
      <c r="D1665" t="s">
        <v>2176</v>
      </c>
      <c r="E1665" t="s">
        <v>146</v>
      </c>
      <c r="F1665" t="s">
        <v>11704</v>
      </c>
      <c r="G1665">
        <v>40000</v>
      </c>
      <c r="H1665">
        <v>6</v>
      </c>
      <c r="I1665">
        <f t="shared" si="25"/>
        <v>240000</v>
      </c>
      <c r="J1665">
        <v>33.119999999999997</v>
      </c>
      <c r="K1665">
        <v>-117.09</v>
      </c>
      <c r="M1665" t="s">
        <v>11354</v>
      </c>
      <c r="O1665" t="s">
        <v>1549</v>
      </c>
      <c r="P1665" t="s">
        <v>214</v>
      </c>
      <c r="Q1665">
        <v>92033</v>
      </c>
      <c r="R1665" t="s">
        <v>107</v>
      </c>
      <c r="S1665" t="s">
        <v>11705</v>
      </c>
      <c r="U1665" t="s">
        <v>11706</v>
      </c>
      <c r="V1665" t="s">
        <v>628</v>
      </c>
      <c r="X1665" t="s">
        <v>218</v>
      </c>
      <c r="Y1665" t="s">
        <v>1881</v>
      </c>
      <c r="Z1665" t="s">
        <v>92</v>
      </c>
      <c r="AC1665" t="s">
        <v>112</v>
      </c>
      <c r="AD1665" t="s">
        <v>11707</v>
      </c>
      <c r="AE1665">
        <v>100</v>
      </c>
      <c r="AK1665" t="s">
        <v>11708</v>
      </c>
      <c r="AL1665" t="s">
        <v>11707</v>
      </c>
      <c r="AQ1665">
        <v>25</v>
      </c>
      <c r="AS1665">
        <v>196000000</v>
      </c>
      <c r="AT1665">
        <v>0</v>
      </c>
      <c r="AW1665">
        <v>0</v>
      </c>
      <c r="AZ1665">
        <v>0</v>
      </c>
      <c r="BC1665">
        <v>0</v>
      </c>
      <c r="BO1665">
        <v>0</v>
      </c>
      <c r="BP1665">
        <v>0</v>
      </c>
      <c r="BQ1665">
        <v>0</v>
      </c>
      <c r="BR1665">
        <v>0</v>
      </c>
      <c r="BS1665">
        <v>0</v>
      </c>
      <c r="BT1665">
        <v>0</v>
      </c>
      <c r="BU1665">
        <v>1</v>
      </c>
      <c r="BV1665">
        <v>1</v>
      </c>
      <c r="BW1665">
        <v>1</v>
      </c>
      <c r="BX1665">
        <v>0</v>
      </c>
      <c r="BY1665">
        <v>0</v>
      </c>
      <c r="BZ1665">
        <v>0</v>
      </c>
      <c r="CA1665">
        <v>0</v>
      </c>
      <c r="CB1665">
        <v>0</v>
      </c>
      <c r="CC1665">
        <v>0</v>
      </c>
      <c r="CD1665">
        <v>0</v>
      </c>
      <c r="CE1665">
        <v>0</v>
      </c>
      <c r="CF1665">
        <v>0</v>
      </c>
      <c r="CG1665">
        <v>0</v>
      </c>
      <c r="CH1665">
        <v>0</v>
      </c>
      <c r="CI1665">
        <v>0</v>
      </c>
      <c r="CJ1665">
        <v>0</v>
      </c>
      <c r="CK1665">
        <v>0</v>
      </c>
      <c r="CL1665">
        <v>0</v>
      </c>
      <c r="CM1665">
        <v>0</v>
      </c>
      <c r="CN1665">
        <v>0</v>
      </c>
      <c r="CO1665">
        <v>0</v>
      </c>
      <c r="CP1665">
        <v>0</v>
      </c>
      <c r="CQ1665">
        <v>0</v>
      </c>
    </row>
    <row r="1666" spans="1:95" hidden="1">
      <c r="A1666" t="s">
        <v>11709</v>
      </c>
      <c r="B1666" t="s">
        <v>985</v>
      </c>
      <c r="C1666" t="s">
        <v>986</v>
      </c>
      <c r="D1666" t="s">
        <v>986</v>
      </c>
      <c r="E1666" t="s">
        <v>190</v>
      </c>
      <c r="F1666" t="s">
        <v>11710</v>
      </c>
      <c r="G1666">
        <v>1300000</v>
      </c>
      <c r="H1666">
        <v>0</v>
      </c>
      <c r="I1666">
        <f t="shared" si="25"/>
        <v>0</v>
      </c>
      <c r="J1666">
        <v>33.7133313</v>
      </c>
      <c r="K1666">
        <v>-115.4</v>
      </c>
      <c r="M1666" t="s">
        <v>11711</v>
      </c>
      <c r="O1666" t="s">
        <v>11712</v>
      </c>
      <c r="P1666" t="s">
        <v>214</v>
      </c>
      <c r="R1666" t="s">
        <v>107</v>
      </c>
      <c r="S1666" t="s">
        <v>11713</v>
      </c>
      <c r="T1666" t="s">
        <v>1664</v>
      </c>
      <c r="X1666" t="s">
        <v>218</v>
      </c>
      <c r="AA1666" t="s">
        <v>93</v>
      </c>
      <c r="AC1666" t="s">
        <v>95</v>
      </c>
      <c r="AD1666" t="s">
        <v>11714</v>
      </c>
      <c r="AE1666">
        <v>100</v>
      </c>
      <c r="AQ1666">
        <v>0</v>
      </c>
      <c r="AR1666" t="s">
        <v>11715</v>
      </c>
      <c r="AS1666">
        <v>0</v>
      </c>
      <c r="AT1666">
        <v>0</v>
      </c>
      <c r="AW1666">
        <v>0</v>
      </c>
      <c r="AZ1666">
        <v>0</v>
      </c>
      <c r="BC1666">
        <v>0</v>
      </c>
      <c r="BO1666">
        <v>0</v>
      </c>
      <c r="BP1666">
        <v>0</v>
      </c>
      <c r="BQ1666">
        <v>0</v>
      </c>
      <c r="BR1666">
        <v>0</v>
      </c>
      <c r="BS1666">
        <v>0</v>
      </c>
      <c r="BT1666">
        <v>0</v>
      </c>
      <c r="BU1666">
        <v>1</v>
      </c>
      <c r="BV1666">
        <v>1</v>
      </c>
      <c r="BW1666">
        <v>1</v>
      </c>
      <c r="BX1666">
        <v>0</v>
      </c>
      <c r="BY1666">
        <v>0</v>
      </c>
      <c r="BZ1666">
        <v>0</v>
      </c>
      <c r="CA1666">
        <v>0</v>
      </c>
      <c r="CB1666">
        <v>0</v>
      </c>
      <c r="CC1666">
        <v>0</v>
      </c>
      <c r="CD1666">
        <v>0</v>
      </c>
      <c r="CE1666">
        <v>0</v>
      </c>
      <c r="CF1666">
        <v>0</v>
      </c>
      <c r="CG1666">
        <v>0</v>
      </c>
      <c r="CH1666">
        <v>1</v>
      </c>
      <c r="CI1666">
        <v>0</v>
      </c>
      <c r="CJ1666">
        <v>0</v>
      </c>
      <c r="CK1666">
        <v>0</v>
      </c>
      <c r="CL1666">
        <v>0</v>
      </c>
      <c r="CM1666">
        <v>0</v>
      </c>
      <c r="CN1666">
        <v>0</v>
      </c>
      <c r="CO1666">
        <v>0</v>
      </c>
      <c r="CP1666">
        <v>0</v>
      </c>
      <c r="CQ1666">
        <v>0</v>
      </c>
    </row>
    <row r="1667" spans="1:95" hidden="1">
      <c r="A1667" t="s">
        <v>11716</v>
      </c>
      <c r="B1667" t="s">
        <v>999</v>
      </c>
      <c r="C1667" t="s">
        <v>1000</v>
      </c>
      <c r="D1667" t="s">
        <v>1000</v>
      </c>
      <c r="E1667" t="s">
        <v>146</v>
      </c>
      <c r="F1667" t="s">
        <v>11717</v>
      </c>
      <c r="G1667">
        <v>124</v>
      </c>
      <c r="H1667">
        <v>9</v>
      </c>
      <c r="I1667">
        <f t="shared" ref="I1667:I1687" si="26">H1667*G1667</f>
        <v>1116</v>
      </c>
      <c r="J1667">
        <v>37</v>
      </c>
      <c r="K1667">
        <v>0</v>
      </c>
      <c r="M1667" t="s">
        <v>4185</v>
      </c>
      <c r="N1667" t="s">
        <v>11718</v>
      </c>
      <c r="O1667" t="s">
        <v>11719</v>
      </c>
      <c r="P1667" t="s">
        <v>214</v>
      </c>
      <c r="Q1667">
        <v>94025</v>
      </c>
      <c r="R1667" t="s">
        <v>107</v>
      </c>
      <c r="S1667" t="s">
        <v>11720</v>
      </c>
      <c r="T1667" t="s">
        <v>11721</v>
      </c>
      <c r="U1667" t="s">
        <v>9094</v>
      </c>
      <c r="V1667" t="s">
        <v>11722</v>
      </c>
      <c r="X1667" t="s">
        <v>218</v>
      </c>
      <c r="Y1667" t="s">
        <v>219</v>
      </c>
      <c r="Z1667" t="s">
        <v>92</v>
      </c>
      <c r="AA1667" t="s">
        <v>164</v>
      </c>
      <c r="AC1667" t="s">
        <v>124</v>
      </c>
      <c r="AD1667" t="s">
        <v>11723</v>
      </c>
      <c r="AE1667">
        <v>100</v>
      </c>
      <c r="AH1667" t="s">
        <v>5450</v>
      </c>
      <c r="AQ1667">
        <v>25</v>
      </c>
      <c r="AR1667" t="s">
        <v>4192</v>
      </c>
      <c r="AS1667">
        <v>0</v>
      </c>
      <c r="AT1667">
        <v>0</v>
      </c>
      <c r="AW1667">
        <v>0</v>
      </c>
      <c r="AZ1667">
        <v>0</v>
      </c>
      <c r="BC1667">
        <v>0</v>
      </c>
      <c r="BO1667">
        <v>0</v>
      </c>
      <c r="BP1667">
        <v>0</v>
      </c>
      <c r="BQ1667">
        <v>0</v>
      </c>
      <c r="BR1667">
        <v>0</v>
      </c>
      <c r="BS1667">
        <v>1</v>
      </c>
      <c r="BT1667">
        <v>0</v>
      </c>
      <c r="BU1667">
        <v>1</v>
      </c>
      <c r="BV1667">
        <v>0</v>
      </c>
      <c r="BW1667">
        <v>1</v>
      </c>
      <c r="BX1667">
        <v>0</v>
      </c>
      <c r="BY1667">
        <v>0</v>
      </c>
      <c r="BZ1667">
        <v>0</v>
      </c>
      <c r="CA1667">
        <v>0</v>
      </c>
      <c r="CB1667">
        <v>0</v>
      </c>
      <c r="CC1667">
        <v>0</v>
      </c>
      <c r="CD1667">
        <v>0</v>
      </c>
      <c r="CE1667">
        <v>0</v>
      </c>
      <c r="CF1667">
        <v>0</v>
      </c>
      <c r="CG1667">
        <v>0</v>
      </c>
      <c r="CH1667">
        <v>0</v>
      </c>
      <c r="CI1667">
        <v>0</v>
      </c>
      <c r="CJ1667">
        <v>0</v>
      </c>
      <c r="CK1667">
        <v>0</v>
      </c>
      <c r="CL1667">
        <v>0</v>
      </c>
      <c r="CM1667">
        <v>0</v>
      </c>
      <c r="CN1667">
        <v>0</v>
      </c>
      <c r="CO1667">
        <v>0</v>
      </c>
      <c r="CP1667">
        <v>0</v>
      </c>
      <c r="CQ1667">
        <v>0</v>
      </c>
    </row>
    <row r="1668" spans="1:95" hidden="1">
      <c r="A1668" t="s">
        <v>11724</v>
      </c>
      <c r="B1668" t="s">
        <v>999</v>
      </c>
      <c r="C1668" t="s">
        <v>1000</v>
      </c>
      <c r="D1668" t="s">
        <v>1000</v>
      </c>
      <c r="E1668" t="s">
        <v>146</v>
      </c>
      <c r="F1668" t="s">
        <v>11725</v>
      </c>
      <c r="G1668">
        <v>150</v>
      </c>
      <c r="H1668">
        <v>6</v>
      </c>
      <c r="I1668">
        <f t="shared" si="26"/>
        <v>900</v>
      </c>
      <c r="J1668">
        <v>34</v>
      </c>
      <c r="K1668">
        <v>0</v>
      </c>
      <c r="M1668" t="s">
        <v>4185</v>
      </c>
      <c r="N1668" t="s">
        <v>11726</v>
      </c>
      <c r="O1668" t="s">
        <v>574</v>
      </c>
      <c r="P1668" t="s">
        <v>214</v>
      </c>
      <c r="Q1668">
        <v>90028</v>
      </c>
      <c r="R1668" t="s">
        <v>107</v>
      </c>
      <c r="S1668" t="s">
        <v>11727</v>
      </c>
      <c r="T1668" t="s">
        <v>11728</v>
      </c>
      <c r="U1668" t="s">
        <v>11729</v>
      </c>
      <c r="V1668" t="s">
        <v>11730</v>
      </c>
      <c r="X1668" t="s">
        <v>218</v>
      </c>
      <c r="Y1668" t="s">
        <v>3769</v>
      </c>
      <c r="Z1668" t="s">
        <v>599</v>
      </c>
      <c r="AA1668" t="s">
        <v>164</v>
      </c>
      <c r="AC1668" t="s">
        <v>124</v>
      </c>
      <c r="AD1668" t="s">
        <v>11731</v>
      </c>
      <c r="AE1668">
        <v>100</v>
      </c>
      <c r="AH1668" t="s">
        <v>5450</v>
      </c>
      <c r="AQ1668">
        <v>25</v>
      </c>
      <c r="AR1668" t="s">
        <v>4192</v>
      </c>
      <c r="AS1668">
        <v>0</v>
      </c>
      <c r="AT1668">
        <v>0</v>
      </c>
      <c r="AW1668">
        <v>0</v>
      </c>
      <c r="AZ1668">
        <v>0</v>
      </c>
      <c r="BC1668">
        <v>0</v>
      </c>
      <c r="BO1668">
        <v>0</v>
      </c>
      <c r="BP1668">
        <v>0</v>
      </c>
      <c r="BQ1668">
        <v>0</v>
      </c>
      <c r="BR1668">
        <v>0</v>
      </c>
      <c r="BS1668">
        <v>1</v>
      </c>
      <c r="BT1668">
        <v>0</v>
      </c>
      <c r="BU1668">
        <v>1</v>
      </c>
      <c r="BV1668">
        <v>0</v>
      </c>
      <c r="BW1668">
        <v>1</v>
      </c>
      <c r="BX1668">
        <v>0</v>
      </c>
      <c r="BY1668">
        <v>0</v>
      </c>
      <c r="BZ1668">
        <v>0</v>
      </c>
      <c r="CA1668">
        <v>0</v>
      </c>
      <c r="CB1668">
        <v>0</v>
      </c>
      <c r="CC1668">
        <v>0</v>
      </c>
      <c r="CD1668">
        <v>0</v>
      </c>
      <c r="CE1668">
        <v>0</v>
      </c>
      <c r="CF1668">
        <v>0</v>
      </c>
      <c r="CG1668">
        <v>0</v>
      </c>
      <c r="CH1668">
        <v>0</v>
      </c>
      <c r="CI1668">
        <v>0</v>
      </c>
      <c r="CJ1668">
        <v>0</v>
      </c>
      <c r="CK1668">
        <v>0</v>
      </c>
      <c r="CL1668">
        <v>0</v>
      </c>
      <c r="CM1668">
        <v>0</v>
      </c>
      <c r="CN1668">
        <v>0</v>
      </c>
      <c r="CO1668">
        <v>0</v>
      </c>
      <c r="CP1668">
        <v>0</v>
      </c>
      <c r="CQ1668">
        <v>0</v>
      </c>
    </row>
    <row r="1669" spans="1:95" hidden="1">
      <c r="A1669" t="s">
        <v>11732</v>
      </c>
      <c r="B1669" t="s">
        <v>999</v>
      </c>
      <c r="C1669" t="s">
        <v>1000</v>
      </c>
      <c r="D1669" t="s">
        <v>1000</v>
      </c>
      <c r="E1669" t="s">
        <v>146</v>
      </c>
      <c r="F1669" t="s">
        <v>11733</v>
      </c>
      <c r="G1669">
        <v>500</v>
      </c>
      <c r="H1669">
        <v>7</v>
      </c>
      <c r="I1669">
        <f t="shared" si="26"/>
        <v>3500</v>
      </c>
      <c r="J1669">
        <v>32.783297900000001</v>
      </c>
      <c r="K1669">
        <v>-117.13</v>
      </c>
      <c r="M1669" t="s">
        <v>4185</v>
      </c>
      <c r="N1669" t="s">
        <v>11734</v>
      </c>
      <c r="O1669" t="s">
        <v>1670</v>
      </c>
      <c r="P1669" t="s">
        <v>214</v>
      </c>
      <c r="Q1669">
        <v>92108</v>
      </c>
      <c r="R1669" t="s">
        <v>107</v>
      </c>
      <c r="S1669" t="s">
        <v>11735</v>
      </c>
      <c r="T1669" t="s">
        <v>11736</v>
      </c>
      <c r="U1669" t="s">
        <v>11737</v>
      </c>
      <c r="V1669" t="s">
        <v>11738</v>
      </c>
      <c r="X1669" t="s">
        <v>218</v>
      </c>
      <c r="Y1669" t="s">
        <v>3861</v>
      </c>
      <c r="Z1669" t="s">
        <v>92</v>
      </c>
      <c r="AA1669" t="s">
        <v>164</v>
      </c>
      <c r="AC1669" t="s">
        <v>124</v>
      </c>
      <c r="AD1669" t="s">
        <v>11739</v>
      </c>
      <c r="AE1669">
        <v>100</v>
      </c>
      <c r="AH1669" t="s">
        <v>5450</v>
      </c>
      <c r="AQ1669">
        <v>25</v>
      </c>
      <c r="AR1669" t="s">
        <v>4192</v>
      </c>
      <c r="AS1669">
        <v>0</v>
      </c>
      <c r="AT1669">
        <v>0</v>
      </c>
      <c r="AW1669">
        <v>0</v>
      </c>
      <c r="AZ1669">
        <v>0</v>
      </c>
      <c r="BC1669">
        <v>0</v>
      </c>
      <c r="BO1669">
        <v>0</v>
      </c>
      <c r="BP1669">
        <v>0</v>
      </c>
      <c r="BQ1669">
        <v>0</v>
      </c>
      <c r="BR1669">
        <v>0</v>
      </c>
      <c r="BS1669">
        <v>1</v>
      </c>
      <c r="BT1669">
        <v>0</v>
      </c>
      <c r="BU1669">
        <v>1</v>
      </c>
      <c r="BV1669">
        <v>0</v>
      </c>
      <c r="BW1669">
        <v>1</v>
      </c>
      <c r="BX1669">
        <v>0</v>
      </c>
      <c r="BY1669">
        <v>0</v>
      </c>
      <c r="BZ1669">
        <v>0</v>
      </c>
      <c r="CA1669">
        <v>0</v>
      </c>
      <c r="CB1669">
        <v>0</v>
      </c>
      <c r="CC1669">
        <v>0</v>
      </c>
      <c r="CD1669">
        <v>0</v>
      </c>
      <c r="CE1669">
        <v>0</v>
      </c>
      <c r="CF1669">
        <v>0</v>
      </c>
      <c r="CG1669">
        <v>0</v>
      </c>
      <c r="CH1669">
        <v>0</v>
      </c>
      <c r="CI1669">
        <v>0</v>
      </c>
      <c r="CJ1669">
        <v>0</v>
      </c>
      <c r="CK1669">
        <v>0</v>
      </c>
      <c r="CL1669">
        <v>0</v>
      </c>
      <c r="CM1669">
        <v>0</v>
      </c>
      <c r="CN1669">
        <v>0</v>
      </c>
      <c r="CO1669">
        <v>0</v>
      </c>
      <c r="CP1669">
        <v>0</v>
      </c>
      <c r="CQ1669">
        <v>0</v>
      </c>
    </row>
    <row r="1670" spans="1:95" hidden="1">
      <c r="A1670" t="s">
        <v>11740</v>
      </c>
      <c r="B1670" t="s">
        <v>999</v>
      </c>
      <c r="C1670" t="s">
        <v>1000</v>
      </c>
      <c r="D1670" t="s">
        <v>1000</v>
      </c>
      <c r="E1670" t="s">
        <v>146</v>
      </c>
      <c r="F1670" t="s">
        <v>11741</v>
      </c>
      <c r="G1670">
        <v>200</v>
      </c>
      <c r="H1670">
        <v>8</v>
      </c>
      <c r="I1670">
        <f t="shared" si="26"/>
        <v>1600</v>
      </c>
      <c r="J1670">
        <v>40.512543000000001</v>
      </c>
      <c r="K1670">
        <v>-105.02</v>
      </c>
      <c r="M1670" t="s">
        <v>4185</v>
      </c>
      <c r="N1670" t="s">
        <v>11742</v>
      </c>
      <c r="O1670" t="s">
        <v>9837</v>
      </c>
      <c r="P1670" t="s">
        <v>4188</v>
      </c>
      <c r="Q1670">
        <v>80528</v>
      </c>
      <c r="R1670" t="s">
        <v>107</v>
      </c>
      <c r="S1670" t="s">
        <v>11743</v>
      </c>
      <c r="T1670" t="s">
        <v>11744</v>
      </c>
      <c r="U1670" t="s">
        <v>11745</v>
      </c>
      <c r="V1670" t="s">
        <v>11746</v>
      </c>
      <c r="X1670" t="s">
        <v>1007</v>
      </c>
      <c r="Y1670" t="s">
        <v>9841</v>
      </c>
      <c r="Z1670" t="s">
        <v>111</v>
      </c>
      <c r="AA1670" t="s">
        <v>164</v>
      </c>
      <c r="AC1670" t="s">
        <v>124</v>
      </c>
      <c r="AD1670" t="s">
        <v>11747</v>
      </c>
      <c r="AE1670">
        <v>100</v>
      </c>
      <c r="AH1670" t="s">
        <v>5450</v>
      </c>
      <c r="AQ1670">
        <v>25</v>
      </c>
      <c r="AR1670" t="s">
        <v>4192</v>
      </c>
      <c r="AS1670">
        <v>0</v>
      </c>
      <c r="AT1670">
        <v>0</v>
      </c>
      <c r="AW1670">
        <v>0</v>
      </c>
      <c r="AZ1670">
        <v>0</v>
      </c>
      <c r="BC1670">
        <v>0</v>
      </c>
      <c r="BO1670">
        <v>0</v>
      </c>
      <c r="BP1670">
        <v>0</v>
      </c>
      <c r="BQ1670">
        <v>0</v>
      </c>
      <c r="BR1670">
        <v>0</v>
      </c>
      <c r="BS1670">
        <v>1</v>
      </c>
      <c r="BT1670">
        <v>0</v>
      </c>
      <c r="BU1670">
        <v>1</v>
      </c>
      <c r="BV1670">
        <v>0</v>
      </c>
      <c r="BW1670">
        <v>1</v>
      </c>
      <c r="BX1670">
        <v>0</v>
      </c>
      <c r="BY1670">
        <v>0</v>
      </c>
      <c r="BZ1670">
        <v>0</v>
      </c>
      <c r="CA1670">
        <v>0</v>
      </c>
      <c r="CB1670">
        <v>0</v>
      </c>
      <c r="CC1670">
        <v>0</v>
      </c>
      <c r="CD1670">
        <v>0</v>
      </c>
      <c r="CE1670">
        <v>0</v>
      </c>
      <c r="CF1670">
        <v>0</v>
      </c>
      <c r="CG1670">
        <v>0</v>
      </c>
      <c r="CH1670">
        <v>0</v>
      </c>
      <c r="CI1670">
        <v>0</v>
      </c>
      <c r="CJ1670">
        <v>0</v>
      </c>
      <c r="CK1670">
        <v>0</v>
      </c>
      <c r="CL1670">
        <v>0</v>
      </c>
      <c r="CM1670">
        <v>0</v>
      </c>
      <c r="CN1670">
        <v>0</v>
      </c>
      <c r="CO1670">
        <v>0</v>
      </c>
      <c r="CP1670">
        <v>0</v>
      </c>
      <c r="CQ1670">
        <v>0</v>
      </c>
    </row>
    <row r="1671" spans="1:95" hidden="1">
      <c r="A1671" t="s">
        <v>11748</v>
      </c>
      <c r="B1671" t="s">
        <v>904</v>
      </c>
      <c r="C1671" t="s">
        <v>1313</v>
      </c>
      <c r="D1671" t="s">
        <v>5110</v>
      </c>
      <c r="E1671" t="s">
        <v>146</v>
      </c>
      <c r="F1671" t="s">
        <v>11749</v>
      </c>
      <c r="G1671">
        <v>250</v>
      </c>
      <c r="H1671">
        <v>2</v>
      </c>
      <c r="I1671">
        <f t="shared" si="26"/>
        <v>500</v>
      </c>
      <c r="J1671">
        <v>35</v>
      </c>
      <c r="K1671">
        <v>0</v>
      </c>
      <c r="M1671" t="s">
        <v>1114</v>
      </c>
      <c r="N1671" t="s">
        <v>11750</v>
      </c>
      <c r="O1671" t="s">
        <v>11751</v>
      </c>
      <c r="P1671" t="s">
        <v>8412</v>
      </c>
      <c r="R1671" t="s">
        <v>107</v>
      </c>
      <c r="S1671" t="s">
        <v>11752</v>
      </c>
      <c r="T1671" t="s">
        <v>11753</v>
      </c>
      <c r="X1671" t="s">
        <v>738</v>
      </c>
      <c r="Y1671" t="s">
        <v>5104</v>
      </c>
      <c r="AB1671" t="s">
        <v>11754</v>
      </c>
      <c r="AC1671" t="s">
        <v>124</v>
      </c>
      <c r="AD1671" t="s">
        <v>11755</v>
      </c>
      <c r="AE1671">
        <v>0</v>
      </c>
      <c r="AH1671" t="s">
        <v>7256</v>
      </c>
      <c r="AI1671" t="s">
        <v>8640</v>
      </c>
      <c r="AJ1671" t="s">
        <v>8640</v>
      </c>
      <c r="AL1671" t="s">
        <v>8640</v>
      </c>
      <c r="AQ1671">
        <v>0</v>
      </c>
      <c r="AS1671">
        <v>0</v>
      </c>
      <c r="AT1671">
        <v>0</v>
      </c>
      <c r="AU1671" t="s">
        <v>705</v>
      </c>
      <c r="AV1671" t="s">
        <v>11756</v>
      </c>
      <c r="AW1671">
        <v>0</v>
      </c>
      <c r="AZ1671">
        <v>0</v>
      </c>
      <c r="BC1671">
        <v>0</v>
      </c>
      <c r="BD1671" t="s">
        <v>11757</v>
      </c>
      <c r="BF1671" t="s">
        <v>11758</v>
      </c>
      <c r="BO1671">
        <v>0</v>
      </c>
      <c r="BP1671">
        <v>0</v>
      </c>
      <c r="BQ1671">
        <v>0</v>
      </c>
      <c r="BR1671">
        <v>0</v>
      </c>
      <c r="BS1671">
        <v>0</v>
      </c>
      <c r="BT1671">
        <v>0</v>
      </c>
      <c r="BU1671">
        <v>0</v>
      </c>
      <c r="BV1671">
        <v>0</v>
      </c>
      <c r="BW1671">
        <v>0</v>
      </c>
      <c r="BX1671">
        <v>0</v>
      </c>
      <c r="BY1671">
        <v>0</v>
      </c>
      <c r="BZ1671">
        <v>0</v>
      </c>
      <c r="CA1671">
        <v>0</v>
      </c>
      <c r="CB1671">
        <v>0</v>
      </c>
      <c r="CC1671">
        <v>1</v>
      </c>
      <c r="CD1671">
        <v>0</v>
      </c>
      <c r="CE1671">
        <v>0</v>
      </c>
      <c r="CF1671">
        <v>0</v>
      </c>
      <c r="CG1671">
        <v>1</v>
      </c>
      <c r="CH1671">
        <v>0</v>
      </c>
      <c r="CI1671">
        <v>0</v>
      </c>
      <c r="CJ1671">
        <v>0</v>
      </c>
      <c r="CK1671">
        <v>0</v>
      </c>
      <c r="CL1671">
        <v>0</v>
      </c>
      <c r="CM1671">
        <v>0</v>
      </c>
      <c r="CN1671">
        <v>0</v>
      </c>
      <c r="CO1671">
        <v>0</v>
      </c>
      <c r="CP1671">
        <v>0</v>
      </c>
      <c r="CQ1671">
        <v>0</v>
      </c>
    </row>
    <row r="1672" spans="1:95" hidden="1">
      <c r="A1672" t="s">
        <v>11759</v>
      </c>
      <c r="B1672" t="s">
        <v>904</v>
      </c>
      <c r="C1672" t="s">
        <v>1313</v>
      </c>
      <c r="D1672" t="s">
        <v>5110</v>
      </c>
      <c r="E1672" t="s">
        <v>719</v>
      </c>
      <c r="F1672" t="s">
        <v>11760</v>
      </c>
      <c r="G1672">
        <v>25</v>
      </c>
      <c r="H1672">
        <v>2</v>
      </c>
      <c r="I1672">
        <f t="shared" si="26"/>
        <v>50</v>
      </c>
      <c r="J1672">
        <v>34.147782900000003</v>
      </c>
      <c r="K1672">
        <v>-119.2</v>
      </c>
      <c r="M1672" t="s">
        <v>11761</v>
      </c>
      <c r="O1672" t="s">
        <v>11762</v>
      </c>
      <c r="P1672" t="s">
        <v>214</v>
      </c>
      <c r="R1672" t="s">
        <v>107</v>
      </c>
      <c r="S1672" t="s">
        <v>11763</v>
      </c>
      <c r="U1672" t="s">
        <v>501</v>
      </c>
      <c r="W1672" t="s">
        <v>4794</v>
      </c>
      <c r="X1672" t="s">
        <v>218</v>
      </c>
      <c r="Y1672" t="s">
        <v>322</v>
      </c>
      <c r="Z1672" t="s">
        <v>92</v>
      </c>
      <c r="AC1672" t="s">
        <v>124</v>
      </c>
      <c r="AD1672" t="s">
        <v>11764</v>
      </c>
      <c r="AE1672">
        <v>0</v>
      </c>
      <c r="AH1672" t="s">
        <v>7256</v>
      </c>
      <c r="AI1672" t="s">
        <v>7256</v>
      </c>
      <c r="AJ1672" t="s">
        <v>11765</v>
      </c>
      <c r="AQ1672">
        <v>0</v>
      </c>
      <c r="AS1672">
        <v>0</v>
      </c>
      <c r="AT1672">
        <v>0</v>
      </c>
      <c r="AW1672">
        <v>0</v>
      </c>
      <c r="AZ1672">
        <v>0</v>
      </c>
      <c r="BC1672">
        <v>0</v>
      </c>
      <c r="BO1672">
        <v>1</v>
      </c>
      <c r="BP1672">
        <v>0</v>
      </c>
      <c r="BQ1672">
        <v>0</v>
      </c>
      <c r="BR1672">
        <v>0</v>
      </c>
      <c r="BS1672">
        <v>0</v>
      </c>
      <c r="BT1672">
        <v>0</v>
      </c>
      <c r="BU1672">
        <v>0</v>
      </c>
      <c r="BV1672">
        <v>0</v>
      </c>
      <c r="BW1672">
        <v>0</v>
      </c>
      <c r="BX1672">
        <v>0</v>
      </c>
      <c r="BY1672">
        <v>0</v>
      </c>
      <c r="BZ1672">
        <v>0</v>
      </c>
      <c r="CA1672">
        <v>0</v>
      </c>
      <c r="CB1672">
        <v>0</v>
      </c>
      <c r="CC1672">
        <v>0</v>
      </c>
      <c r="CD1672">
        <v>0</v>
      </c>
      <c r="CE1672">
        <v>0</v>
      </c>
      <c r="CF1672">
        <v>0</v>
      </c>
      <c r="CG1672">
        <v>1</v>
      </c>
      <c r="CH1672">
        <v>0</v>
      </c>
      <c r="CI1672">
        <v>0</v>
      </c>
      <c r="CJ1672">
        <v>0</v>
      </c>
      <c r="CK1672">
        <v>0</v>
      </c>
      <c r="CL1672">
        <v>0</v>
      </c>
      <c r="CM1672">
        <v>0</v>
      </c>
      <c r="CN1672">
        <v>0</v>
      </c>
      <c r="CO1672">
        <v>0</v>
      </c>
      <c r="CP1672">
        <v>0</v>
      </c>
      <c r="CQ1672">
        <v>0</v>
      </c>
    </row>
    <row r="1673" spans="1:95" hidden="1">
      <c r="A1673" t="s">
        <v>11766</v>
      </c>
      <c r="B1673" t="s">
        <v>999</v>
      </c>
      <c r="C1673" t="s">
        <v>1000</v>
      </c>
      <c r="D1673" t="s">
        <v>1000</v>
      </c>
      <c r="E1673" t="s">
        <v>146</v>
      </c>
      <c r="F1673" t="s">
        <v>11767</v>
      </c>
      <c r="G1673">
        <v>250</v>
      </c>
      <c r="H1673">
        <v>12</v>
      </c>
      <c r="I1673">
        <f t="shared" si="26"/>
        <v>3000</v>
      </c>
      <c r="J1673">
        <v>41.528541699999998</v>
      </c>
      <c r="K1673">
        <v>-83.65</v>
      </c>
      <c r="M1673" t="s">
        <v>4185</v>
      </c>
      <c r="N1673" t="s">
        <v>11768</v>
      </c>
      <c r="O1673" t="s">
        <v>8568</v>
      </c>
      <c r="P1673" t="s">
        <v>1623</v>
      </c>
      <c r="Q1673">
        <v>43551</v>
      </c>
      <c r="R1673" t="s">
        <v>107</v>
      </c>
      <c r="S1673" t="s">
        <v>11769</v>
      </c>
      <c r="U1673" t="s">
        <v>3308</v>
      </c>
      <c r="X1673" t="s">
        <v>403</v>
      </c>
      <c r="Z1673" t="s">
        <v>92</v>
      </c>
      <c r="AC1673" t="s">
        <v>124</v>
      </c>
      <c r="AD1673" t="s">
        <v>11770</v>
      </c>
      <c r="AE1673">
        <v>100</v>
      </c>
      <c r="AH1673" t="s">
        <v>5450</v>
      </c>
      <c r="AQ1673">
        <v>25</v>
      </c>
      <c r="AR1673" t="s">
        <v>4192</v>
      </c>
      <c r="AS1673">
        <v>0</v>
      </c>
      <c r="AT1673">
        <v>0</v>
      </c>
      <c r="AW1673">
        <v>0</v>
      </c>
      <c r="AZ1673">
        <v>0</v>
      </c>
      <c r="BC1673">
        <v>0</v>
      </c>
      <c r="BO1673">
        <v>0</v>
      </c>
      <c r="BP1673">
        <v>0</v>
      </c>
      <c r="BQ1673">
        <v>0</v>
      </c>
      <c r="BR1673">
        <v>0</v>
      </c>
      <c r="BS1673">
        <v>1</v>
      </c>
      <c r="BT1673">
        <v>0</v>
      </c>
      <c r="BU1673">
        <v>1</v>
      </c>
      <c r="BV1673">
        <v>0</v>
      </c>
      <c r="BW1673">
        <v>1</v>
      </c>
      <c r="BX1673">
        <v>0</v>
      </c>
      <c r="BY1673">
        <v>0</v>
      </c>
      <c r="BZ1673">
        <v>0</v>
      </c>
      <c r="CA1673">
        <v>0</v>
      </c>
      <c r="CB1673">
        <v>0</v>
      </c>
      <c r="CC1673">
        <v>0</v>
      </c>
      <c r="CD1673">
        <v>0</v>
      </c>
      <c r="CE1673">
        <v>0</v>
      </c>
      <c r="CF1673">
        <v>0</v>
      </c>
      <c r="CG1673">
        <v>0</v>
      </c>
      <c r="CH1673">
        <v>0</v>
      </c>
      <c r="CI1673">
        <v>0</v>
      </c>
      <c r="CJ1673">
        <v>0</v>
      </c>
      <c r="CK1673">
        <v>0</v>
      </c>
      <c r="CL1673">
        <v>0</v>
      </c>
      <c r="CM1673">
        <v>0</v>
      </c>
      <c r="CN1673">
        <v>0</v>
      </c>
      <c r="CO1673">
        <v>0</v>
      </c>
      <c r="CP1673">
        <v>0</v>
      </c>
      <c r="CQ1673">
        <v>0</v>
      </c>
    </row>
    <row r="1674" spans="1:95" hidden="1">
      <c r="A1674" t="s">
        <v>11771</v>
      </c>
      <c r="B1674" t="s">
        <v>904</v>
      </c>
      <c r="C1674" t="s">
        <v>1313</v>
      </c>
      <c r="D1674" t="s">
        <v>5110</v>
      </c>
      <c r="E1674" t="s">
        <v>146</v>
      </c>
      <c r="F1674" t="s">
        <v>11772</v>
      </c>
      <c r="G1674">
        <v>60</v>
      </c>
      <c r="H1674">
        <v>2.5</v>
      </c>
      <c r="I1674">
        <f t="shared" si="26"/>
        <v>150</v>
      </c>
      <c r="J1674">
        <v>21</v>
      </c>
      <c r="K1674">
        <v>0</v>
      </c>
      <c r="M1674" t="s">
        <v>11773</v>
      </c>
      <c r="N1674" t="s">
        <v>11774</v>
      </c>
      <c r="O1674" t="s">
        <v>1193</v>
      </c>
      <c r="P1674" t="s">
        <v>181</v>
      </c>
      <c r="R1674" t="s">
        <v>107</v>
      </c>
      <c r="S1674" t="s">
        <v>11775</v>
      </c>
      <c r="T1674" t="s">
        <v>11776</v>
      </c>
      <c r="U1674" t="s">
        <v>6869</v>
      </c>
      <c r="X1674" t="s">
        <v>1007</v>
      </c>
      <c r="Y1674" t="s">
        <v>8532</v>
      </c>
      <c r="AC1674" t="s">
        <v>124</v>
      </c>
      <c r="AD1674" t="s">
        <v>11777</v>
      </c>
      <c r="AE1674">
        <v>0</v>
      </c>
      <c r="AH1674" t="s">
        <v>7256</v>
      </c>
      <c r="AI1674" t="s">
        <v>7256</v>
      </c>
      <c r="AJ1674" t="s">
        <v>11778</v>
      </c>
      <c r="AQ1674">
        <v>0</v>
      </c>
      <c r="AS1674">
        <v>0</v>
      </c>
      <c r="AT1674">
        <v>0</v>
      </c>
      <c r="AW1674">
        <v>0</v>
      </c>
      <c r="AZ1674">
        <v>0</v>
      </c>
      <c r="BC1674">
        <v>0</v>
      </c>
      <c r="BO1674">
        <v>1</v>
      </c>
      <c r="BP1674">
        <v>0</v>
      </c>
      <c r="BQ1674">
        <v>0</v>
      </c>
      <c r="BR1674">
        <v>0</v>
      </c>
      <c r="BS1674">
        <v>0</v>
      </c>
      <c r="BT1674">
        <v>0</v>
      </c>
      <c r="BU1674">
        <v>1</v>
      </c>
      <c r="BV1674">
        <v>0</v>
      </c>
      <c r="BW1674">
        <v>0</v>
      </c>
      <c r="BX1674">
        <v>0</v>
      </c>
      <c r="BY1674">
        <v>0</v>
      </c>
      <c r="BZ1674">
        <v>0</v>
      </c>
      <c r="CA1674">
        <v>0</v>
      </c>
      <c r="CB1674">
        <v>0</v>
      </c>
      <c r="CC1674">
        <v>0</v>
      </c>
      <c r="CD1674">
        <v>0</v>
      </c>
      <c r="CE1674">
        <v>0</v>
      </c>
      <c r="CF1674">
        <v>0</v>
      </c>
      <c r="CG1674">
        <v>1</v>
      </c>
      <c r="CH1674">
        <v>0</v>
      </c>
      <c r="CI1674">
        <v>0</v>
      </c>
      <c r="CJ1674">
        <v>0</v>
      </c>
      <c r="CK1674">
        <v>0</v>
      </c>
      <c r="CL1674">
        <v>0</v>
      </c>
      <c r="CM1674">
        <v>0</v>
      </c>
      <c r="CN1674">
        <v>0</v>
      </c>
      <c r="CO1674">
        <v>0</v>
      </c>
      <c r="CP1674">
        <v>0</v>
      </c>
      <c r="CQ1674">
        <v>0</v>
      </c>
    </row>
    <row r="1675" spans="1:95" hidden="1">
      <c r="A1675" t="s">
        <v>11779</v>
      </c>
      <c r="B1675" t="s">
        <v>904</v>
      </c>
      <c r="C1675" t="s">
        <v>1313</v>
      </c>
      <c r="D1675" t="s">
        <v>5110</v>
      </c>
      <c r="E1675" t="s">
        <v>719</v>
      </c>
      <c r="F1675" t="s">
        <v>11780</v>
      </c>
      <c r="G1675">
        <v>500</v>
      </c>
      <c r="H1675">
        <v>2</v>
      </c>
      <c r="I1675">
        <f t="shared" si="26"/>
        <v>1000</v>
      </c>
      <c r="J1675">
        <v>33.246452300000001</v>
      </c>
      <c r="K1675">
        <v>-119.5</v>
      </c>
      <c r="M1675" t="s">
        <v>1920</v>
      </c>
      <c r="O1675" t="s">
        <v>11781</v>
      </c>
      <c r="P1675" t="s">
        <v>214</v>
      </c>
      <c r="R1675" t="s">
        <v>107</v>
      </c>
      <c r="S1675" t="s">
        <v>11782</v>
      </c>
      <c r="T1675" t="s">
        <v>11783</v>
      </c>
      <c r="U1675" t="s">
        <v>11784</v>
      </c>
      <c r="W1675" t="s">
        <v>4794</v>
      </c>
      <c r="X1675" t="s">
        <v>1007</v>
      </c>
      <c r="Y1675" t="s">
        <v>11785</v>
      </c>
      <c r="AC1675" t="s">
        <v>124</v>
      </c>
      <c r="AD1675" t="s">
        <v>11764</v>
      </c>
      <c r="AE1675">
        <v>0</v>
      </c>
      <c r="AH1675" t="s">
        <v>7256</v>
      </c>
      <c r="AI1675" t="s">
        <v>7256</v>
      </c>
      <c r="AJ1675" t="s">
        <v>11786</v>
      </c>
      <c r="AQ1675">
        <v>0</v>
      </c>
      <c r="AS1675">
        <v>0</v>
      </c>
      <c r="AT1675">
        <v>0</v>
      </c>
      <c r="AW1675">
        <v>0</v>
      </c>
      <c r="AZ1675">
        <v>0</v>
      </c>
      <c r="BC1675">
        <v>0</v>
      </c>
      <c r="BO1675">
        <v>0</v>
      </c>
      <c r="BP1675">
        <v>0</v>
      </c>
      <c r="BQ1675">
        <v>0</v>
      </c>
      <c r="BR1675">
        <v>0</v>
      </c>
      <c r="BS1675">
        <v>0</v>
      </c>
      <c r="BT1675">
        <v>0</v>
      </c>
      <c r="BU1675">
        <v>0</v>
      </c>
      <c r="BV1675">
        <v>0</v>
      </c>
      <c r="BW1675">
        <v>0</v>
      </c>
      <c r="BX1675">
        <v>0</v>
      </c>
      <c r="BY1675">
        <v>0</v>
      </c>
      <c r="BZ1675">
        <v>0</v>
      </c>
      <c r="CA1675">
        <v>0</v>
      </c>
      <c r="CB1675">
        <v>0</v>
      </c>
      <c r="CC1675">
        <v>0</v>
      </c>
      <c r="CD1675">
        <v>0</v>
      </c>
      <c r="CE1675">
        <v>1</v>
      </c>
      <c r="CF1675">
        <v>0</v>
      </c>
      <c r="CG1675">
        <v>1</v>
      </c>
      <c r="CH1675">
        <v>0</v>
      </c>
      <c r="CI1675">
        <v>0</v>
      </c>
      <c r="CJ1675">
        <v>0</v>
      </c>
      <c r="CK1675">
        <v>0</v>
      </c>
      <c r="CL1675">
        <v>0</v>
      </c>
      <c r="CM1675">
        <v>0</v>
      </c>
      <c r="CN1675">
        <v>0</v>
      </c>
      <c r="CO1675">
        <v>0</v>
      </c>
      <c r="CP1675">
        <v>0</v>
      </c>
      <c r="CQ1675">
        <v>0</v>
      </c>
    </row>
    <row r="1676" spans="1:95" hidden="1">
      <c r="A1676" t="s">
        <v>11787</v>
      </c>
      <c r="B1676" t="s">
        <v>904</v>
      </c>
      <c r="C1676" t="s">
        <v>1313</v>
      </c>
      <c r="D1676" t="s">
        <v>5110</v>
      </c>
      <c r="E1676" t="s">
        <v>3161</v>
      </c>
      <c r="F1676" t="s">
        <v>11788</v>
      </c>
      <c r="G1676">
        <v>28000</v>
      </c>
      <c r="H1676">
        <v>4</v>
      </c>
      <c r="I1676">
        <f t="shared" si="26"/>
        <v>112000</v>
      </c>
      <c r="J1676">
        <v>37.639097200000002</v>
      </c>
      <c r="K1676">
        <v>-121</v>
      </c>
      <c r="M1676" t="s">
        <v>679</v>
      </c>
      <c r="O1676" t="s">
        <v>9556</v>
      </c>
      <c r="P1676" t="s">
        <v>214</v>
      </c>
      <c r="R1676" t="s">
        <v>107</v>
      </c>
      <c r="S1676" t="s">
        <v>11789</v>
      </c>
      <c r="T1676" t="s">
        <v>10862</v>
      </c>
      <c r="X1676" t="s">
        <v>6707</v>
      </c>
      <c r="Y1676" t="s">
        <v>9558</v>
      </c>
      <c r="Z1676" t="s">
        <v>599</v>
      </c>
      <c r="AA1676" t="s">
        <v>164</v>
      </c>
      <c r="AB1676" t="s">
        <v>996</v>
      </c>
      <c r="AC1676" t="s">
        <v>95</v>
      </c>
      <c r="AD1676" t="s">
        <v>1009</v>
      </c>
      <c r="AE1676">
        <v>0</v>
      </c>
      <c r="AH1676" t="s">
        <v>5342</v>
      </c>
      <c r="AJ1676" t="s">
        <v>6107</v>
      </c>
      <c r="AQ1676">
        <v>20</v>
      </c>
      <c r="AS1676">
        <v>0</v>
      </c>
      <c r="AT1676">
        <v>0</v>
      </c>
      <c r="AU1676" t="s">
        <v>770</v>
      </c>
      <c r="AV1676" t="s">
        <v>8557</v>
      </c>
      <c r="AW1676">
        <v>14000000</v>
      </c>
      <c r="AX1676" t="s">
        <v>296</v>
      </c>
      <c r="AY1676" t="s">
        <v>323</v>
      </c>
      <c r="AZ1676">
        <v>1000000</v>
      </c>
      <c r="BC1676">
        <v>0</v>
      </c>
      <c r="BD1676" t="s">
        <v>11790</v>
      </c>
      <c r="BF1676" t="s">
        <v>9560</v>
      </c>
      <c r="BO1676">
        <v>0</v>
      </c>
      <c r="BP1676">
        <v>0</v>
      </c>
      <c r="BQ1676">
        <v>0</v>
      </c>
      <c r="BR1676">
        <v>0</v>
      </c>
      <c r="BS1676">
        <v>0</v>
      </c>
      <c r="BT1676">
        <v>0</v>
      </c>
      <c r="BU1676">
        <v>0</v>
      </c>
      <c r="BV1676">
        <v>0</v>
      </c>
      <c r="BW1676">
        <v>0</v>
      </c>
      <c r="BX1676">
        <v>0</v>
      </c>
      <c r="BY1676">
        <v>0</v>
      </c>
      <c r="BZ1676">
        <v>0</v>
      </c>
      <c r="CA1676">
        <v>0</v>
      </c>
      <c r="CB1676">
        <v>0</v>
      </c>
      <c r="CC1676">
        <v>0</v>
      </c>
      <c r="CD1676">
        <v>0</v>
      </c>
      <c r="CE1676">
        <v>0</v>
      </c>
      <c r="CF1676">
        <v>0</v>
      </c>
      <c r="CG1676">
        <v>1</v>
      </c>
      <c r="CH1676">
        <v>1</v>
      </c>
      <c r="CI1676">
        <v>0</v>
      </c>
      <c r="CJ1676">
        <v>0</v>
      </c>
      <c r="CK1676">
        <v>0</v>
      </c>
      <c r="CL1676">
        <v>0</v>
      </c>
      <c r="CM1676">
        <v>0</v>
      </c>
      <c r="CN1676">
        <v>0</v>
      </c>
      <c r="CO1676">
        <v>0</v>
      </c>
      <c r="CP1676">
        <v>0</v>
      </c>
      <c r="CQ1676">
        <v>0</v>
      </c>
    </row>
    <row r="1677" spans="1:95" hidden="1">
      <c r="A1677" t="s">
        <v>11791</v>
      </c>
      <c r="B1677" t="s">
        <v>904</v>
      </c>
      <c r="C1677" t="s">
        <v>905</v>
      </c>
      <c r="D1677" t="s">
        <v>906</v>
      </c>
      <c r="E1677" t="s">
        <v>719</v>
      </c>
      <c r="F1677" t="s">
        <v>11792</v>
      </c>
      <c r="G1677">
        <v>750</v>
      </c>
      <c r="H1677">
        <v>2.67</v>
      </c>
      <c r="I1677">
        <f t="shared" si="26"/>
        <v>2002.5</v>
      </c>
      <c r="J1677">
        <v>42</v>
      </c>
      <c r="K1677">
        <v>0</v>
      </c>
      <c r="M1677" t="s">
        <v>1333</v>
      </c>
      <c r="N1677" t="s">
        <v>11793</v>
      </c>
      <c r="O1677" t="s">
        <v>11794</v>
      </c>
      <c r="P1677" t="s">
        <v>400</v>
      </c>
      <c r="Q1677">
        <v>48120</v>
      </c>
      <c r="R1677" t="s">
        <v>107</v>
      </c>
      <c r="S1677" t="s">
        <v>11795</v>
      </c>
      <c r="U1677" t="s">
        <v>3111</v>
      </c>
      <c r="W1677" t="s">
        <v>528</v>
      </c>
      <c r="X1677" t="s">
        <v>403</v>
      </c>
      <c r="Y1677" t="s">
        <v>6925</v>
      </c>
      <c r="Z1677" t="s">
        <v>92</v>
      </c>
      <c r="AB1677" t="s">
        <v>996</v>
      </c>
      <c r="AC1677" t="s">
        <v>95</v>
      </c>
      <c r="AD1677" t="s">
        <v>11796</v>
      </c>
      <c r="AE1677">
        <v>0</v>
      </c>
      <c r="AI1677" t="s">
        <v>1056</v>
      </c>
      <c r="AJ1677" t="s">
        <v>6385</v>
      </c>
      <c r="AK1677" t="s">
        <v>6385</v>
      </c>
      <c r="AQ1677">
        <v>0</v>
      </c>
      <c r="AS1677">
        <v>5800000</v>
      </c>
      <c r="AT1677">
        <v>0</v>
      </c>
      <c r="AU1677" t="s">
        <v>4809</v>
      </c>
      <c r="AV1677" t="s">
        <v>11797</v>
      </c>
      <c r="AW1677">
        <v>3000000</v>
      </c>
      <c r="AX1677" t="s">
        <v>296</v>
      </c>
      <c r="AY1677" t="s">
        <v>11798</v>
      </c>
      <c r="AZ1677">
        <v>2000000</v>
      </c>
      <c r="BC1677">
        <v>0</v>
      </c>
      <c r="BO1677">
        <v>0</v>
      </c>
      <c r="BP1677">
        <v>0</v>
      </c>
      <c r="BQ1677">
        <v>0</v>
      </c>
      <c r="BR1677">
        <v>0</v>
      </c>
      <c r="BS1677">
        <v>0</v>
      </c>
      <c r="BT1677">
        <v>0</v>
      </c>
      <c r="BU1677">
        <v>0</v>
      </c>
      <c r="BV1677">
        <v>0</v>
      </c>
      <c r="BW1677">
        <v>0</v>
      </c>
      <c r="BX1677">
        <v>0</v>
      </c>
      <c r="BY1677">
        <v>0</v>
      </c>
      <c r="BZ1677">
        <v>0</v>
      </c>
      <c r="CA1677">
        <v>0</v>
      </c>
      <c r="CB1677">
        <v>0</v>
      </c>
      <c r="CC1677">
        <v>0</v>
      </c>
      <c r="CD1677">
        <v>0</v>
      </c>
      <c r="CE1677">
        <v>0</v>
      </c>
      <c r="CF1677">
        <v>0</v>
      </c>
      <c r="CG1677">
        <v>1</v>
      </c>
      <c r="CH1677">
        <v>0</v>
      </c>
      <c r="CI1677">
        <v>0</v>
      </c>
      <c r="CJ1677">
        <v>0</v>
      </c>
      <c r="CK1677">
        <v>0</v>
      </c>
      <c r="CL1677">
        <v>0</v>
      </c>
      <c r="CM1677">
        <v>0</v>
      </c>
      <c r="CN1677">
        <v>0</v>
      </c>
      <c r="CO1677">
        <v>0</v>
      </c>
      <c r="CP1677">
        <v>0</v>
      </c>
      <c r="CQ1677">
        <v>0</v>
      </c>
    </row>
    <row r="1678" spans="1:95" hidden="1">
      <c r="A1678" t="s">
        <v>11799</v>
      </c>
      <c r="B1678" t="s">
        <v>999</v>
      </c>
      <c r="C1678" t="s">
        <v>1000</v>
      </c>
      <c r="D1678" t="s">
        <v>1000</v>
      </c>
      <c r="E1678" t="s">
        <v>146</v>
      </c>
      <c r="F1678" t="s">
        <v>11800</v>
      </c>
      <c r="G1678">
        <v>200</v>
      </c>
      <c r="H1678">
        <v>4.75</v>
      </c>
      <c r="I1678">
        <f t="shared" si="26"/>
        <v>950</v>
      </c>
      <c r="J1678">
        <v>34</v>
      </c>
      <c r="K1678">
        <v>0</v>
      </c>
      <c r="M1678" t="s">
        <v>225</v>
      </c>
      <c r="O1678" t="s">
        <v>8052</v>
      </c>
      <c r="P1678" t="s">
        <v>214</v>
      </c>
      <c r="R1678" t="s">
        <v>107</v>
      </c>
      <c r="S1678" t="s">
        <v>11801</v>
      </c>
      <c r="T1678" t="s">
        <v>11802</v>
      </c>
      <c r="X1678" t="s">
        <v>218</v>
      </c>
      <c r="Y1678" t="s">
        <v>11803</v>
      </c>
      <c r="AB1678" t="s">
        <v>996</v>
      </c>
      <c r="AC1678" t="s">
        <v>95</v>
      </c>
      <c r="AD1678" t="s">
        <v>8852</v>
      </c>
      <c r="AE1678">
        <v>0</v>
      </c>
      <c r="AH1678" t="s">
        <v>1010</v>
      </c>
      <c r="AJ1678" t="s">
        <v>1010</v>
      </c>
      <c r="AQ1678">
        <v>0</v>
      </c>
      <c r="AR1678" t="s">
        <v>11804</v>
      </c>
      <c r="AS1678">
        <v>0</v>
      </c>
      <c r="AT1678">
        <v>0</v>
      </c>
      <c r="AW1678">
        <v>0</v>
      </c>
      <c r="AZ1678">
        <v>0</v>
      </c>
      <c r="BC1678">
        <v>0</v>
      </c>
      <c r="BO1678">
        <v>0</v>
      </c>
      <c r="BP1678">
        <v>0</v>
      </c>
      <c r="BQ1678">
        <v>0</v>
      </c>
      <c r="BR1678">
        <v>0</v>
      </c>
      <c r="BS1678">
        <v>0</v>
      </c>
      <c r="BT1678">
        <v>0</v>
      </c>
      <c r="BU1678">
        <v>1</v>
      </c>
      <c r="BV1678">
        <v>0</v>
      </c>
      <c r="BW1678">
        <v>0</v>
      </c>
      <c r="BX1678">
        <v>0</v>
      </c>
      <c r="BY1678">
        <v>0</v>
      </c>
      <c r="BZ1678">
        <v>0</v>
      </c>
      <c r="CA1678">
        <v>0</v>
      </c>
      <c r="CB1678">
        <v>0</v>
      </c>
      <c r="CC1678">
        <v>0</v>
      </c>
      <c r="CD1678">
        <v>0</v>
      </c>
      <c r="CE1678">
        <v>0</v>
      </c>
      <c r="CF1678">
        <v>0</v>
      </c>
      <c r="CG1678">
        <v>0</v>
      </c>
      <c r="CH1678">
        <v>0</v>
      </c>
      <c r="CI1678">
        <v>0</v>
      </c>
      <c r="CJ1678">
        <v>0</v>
      </c>
      <c r="CK1678">
        <v>0</v>
      </c>
      <c r="CL1678">
        <v>0</v>
      </c>
      <c r="CM1678">
        <v>0</v>
      </c>
      <c r="CN1678">
        <v>0</v>
      </c>
      <c r="CO1678">
        <v>0</v>
      </c>
      <c r="CP1678">
        <v>0</v>
      </c>
      <c r="CQ1678">
        <v>0</v>
      </c>
    </row>
    <row r="1679" spans="1:95" hidden="1">
      <c r="A1679" t="s">
        <v>11805</v>
      </c>
      <c r="B1679" t="s">
        <v>999</v>
      </c>
      <c r="C1679" t="s">
        <v>1000</v>
      </c>
      <c r="D1679" t="s">
        <v>1000</v>
      </c>
      <c r="E1679" t="s">
        <v>146</v>
      </c>
      <c r="F1679" t="s">
        <v>11806</v>
      </c>
      <c r="G1679">
        <v>15</v>
      </c>
      <c r="H1679">
        <v>4.67</v>
      </c>
      <c r="I1679">
        <f t="shared" si="26"/>
        <v>70.05</v>
      </c>
      <c r="J1679">
        <v>44</v>
      </c>
      <c r="K1679">
        <v>0</v>
      </c>
      <c r="M1679" t="s">
        <v>225</v>
      </c>
      <c r="N1679" t="s">
        <v>11807</v>
      </c>
      <c r="O1679" t="s">
        <v>193</v>
      </c>
      <c r="P1679" t="s">
        <v>194</v>
      </c>
      <c r="R1679" t="s">
        <v>195</v>
      </c>
      <c r="S1679" t="s">
        <v>11808</v>
      </c>
      <c r="T1679" t="s">
        <v>11809</v>
      </c>
      <c r="U1679" t="s">
        <v>11809</v>
      </c>
      <c r="X1679" t="s">
        <v>198</v>
      </c>
      <c r="Y1679" t="s">
        <v>245</v>
      </c>
      <c r="AB1679" t="s">
        <v>996</v>
      </c>
      <c r="AC1679" t="s">
        <v>95</v>
      </c>
      <c r="AD1679" t="s">
        <v>11810</v>
      </c>
      <c r="AE1679">
        <v>0</v>
      </c>
      <c r="AH1679" t="s">
        <v>1010</v>
      </c>
      <c r="AJ1679" t="s">
        <v>1010</v>
      </c>
      <c r="AQ1679">
        <v>0</v>
      </c>
      <c r="AS1679">
        <v>0</v>
      </c>
      <c r="AT1679">
        <v>0</v>
      </c>
      <c r="AU1679" t="s">
        <v>296</v>
      </c>
      <c r="AV1679" t="s">
        <v>11811</v>
      </c>
      <c r="AW1679">
        <v>0</v>
      </c>
      <c r="AZ1679">
        <v>0</v>
      </c>
      <c r="BC1679">
        <v>0</v>
      </c>
      <c r="BO1679">
        <v>0</v>
      </c>
      <c r="BP1679">
        <v>0</v>
      </c>
      <c r="BQ1679">
        <v>0</v>
      </c>
      <c r="BR1679">
        <v>0</v>
      </c>
      <c r="BS1679">
        <v>0</v>
      </c>
      <c r="BT1679">
        <v>0</v>
      </c>
      <c r="BU1679">
        <v>1</v>
      </c>
      <c r="BV1679">
        <v>0</v>
      </c>
      <c r="BW1679">
        <v>0</v>
      </c>
      <c r="BX1679">
        <v>0</v>
      </c>
      <c r="BY1679">
        <v>0</v>
      </c>
      <c r="BZ1679">
        <v>0</v>
      </c>
      <c r="CA1679">
        <v>0</v>
      </c>
      <c r="CB1679">
        <v>0</v>
      </c>
      <c r="CC1679">
        <v>0</v>
      </c>
      <c r="CD1679">
        <v>0</v>
      </c>
      <c r="CE1679">
        <v>0</v>
      </c>
      <c r="CF1679">
        <v>0</v>
      </c>
      <c r="CG1679">
        <v>0</v>
      </c>
      <c r="CH1679">
        <v>0</v>
      </c>
      <c r="CI1679">
        <v>0</v>
      </c>
      <c r="CJ1679">
        <v>0</v>
      </c>
      <c r="CK1679">
        <v>0</v>
      </c>
      <c r="CL1679">
        <v>0</v>
      </c>
      <c r="CM1679">
        <v>0</v>
      </c>
      <c r="CN1679">
        <v>0</v>
      </c>
      <c r="CO1679">
        <v>0</v>
      </c>
      <c r="CP1679">
        <v>0</v>
      </c>
      <c r="CQ1679">
        <v>0</v>
      </c>
    </row>
    <row r="1680" spans="1:95" hidden="1">
      <c r="A1680" t="s">
        <v>11812</v>
      </c>
      <c r="B1680" t="s">
        <v>904</v>
      </c>
      <c r="C1680" t="s">
        <v>1313</v>
      </c>
      <c r="D1680" t="s">
        <v>1112</v>
      </c>
      <c r="E1680" t="s">
        <v>719</v>
      </c>
      <c r="F1680" t="s">
        <v>11813</v>
      </c>
      <c r="G1680">
        <v>1080</v>
      </c>
      <c r="H1680">
        <v>8</v>
      </c>
      <c r="I1680">
        <f t="shared" si="26"/>
        <v>8640</v>
      </c>
      <c r="J1680">
        <v>41.726407500000001</v>
      </c>
      <c r="K1680">
        <v>-81.25</v>
      </c>
      <c r="M1680" t="s">
        <v>11814</v>
      </c>
      <c r="N1680" t="s">
        <v>11815</v>
      </c>
      <c r="O1680" t="s">
        <v>11816</v>
      </c>
      <c r="P1680" t="s">
        <v>1623</v>
      </c>
      <c r="Q1680">
        <v>44077</v>
      </c>
      <c r="R1680" t="s">
        <v>107</v>
      </c>
      <c r="S1680" t="s">
        <v>11817</v>
      </c>
      <c r="T1680" t="s">
        <v>11566</v>
      </c>
      <c r="W1680" t="s">
        <v>4453</v>
      </c>
      <c r="X1680" t="s">
        <v>376</v>
      </c>
      <c r="Y1680" t="s">
        <v>11818</v>
      </c>
      <c r="Z1680" t="s">
        <v>599</v>
      </c>
      <c r="AA1680" t="s">
        <v>93</v>
      </c>
      <c r="AB1680" t="s">
        <v>11819</v>
      </c>
      <c r="AC1680" t="s">
        <v>112</v>
      </c>
      <c r="AD1680" t="s">
        <v>11818</v>
      </c>
      <c r="AE1680">
        <v>0</v>
      </c>
      <c r="AH1680" t="s">
        <v>11820</v>
      </c>
      <c r="AL1680" t="s">
        <v>11818</v>
      </c>
      <c r="AQ1680">
        <v>0</v>
      </c>
      <c r="AS1680">
        <v>9462623</v>
      </c>
      <c r="AT1680">
        <v>0</v>
      </c>
      <c r="AU1680" t="s">
        <v>770</v>
      </c>
      <c r="AV1680" t="s">
        <v>6927</v>
      </c>
      <c r="AW1680">
        <v>4243570</v>
      </c>
      <c r="AZ1680">
        <v>0</v>
      </c>
      <c r="BC1680">
        <v>0</v>
      </c>
      <c r="BD1680" t="s">
        <v>8368</v>
      </c>
      <c r="BE1680" t="s">
        <v>11821</v>
      </c>
      <c r="BF1680" t="s">
        <v>8580</v>
      </c>
      <c r="BO1680">
        <v>0</v>
      </c>
      <c r="BP1680">
        <v>0</v>
      </c>
      <c r="BQ1680">
        <v>0</v>
      </c>
      <c r="BR1680">
        <v>0</v>
      </c>
      <c r="BS1680">
        <v>0</v>
      </c>
      <c r="BT1680">
        <v>0</v>
      </c>
      <c r="BU1680">
        <v>1</v>
      </c>
      <c r="BV1680">
        <v>0</v>
      </c>
      <c r="BW1680">
        <v>0</v>
      </c>
      <c r="BX1680">
        <v>1</v>
      </c>
      <c r="BY1680">
        <v>0</v>
      </c>
      <c r="BZ1680">
        <v>0</v>
      </c>
      <c r="CA1680">
        <v>0</v>
      </c>
      <c r="CB1680">
        <v>1</v>
      </c>
      <c r="CC1680">
        <v>0</v>
      </c>
      <c r="CD1680">
        <v>0</v>
      </c>
      <c r="CE1680">
        <v>0</v>
      </c>
      <c r="CF1680">
        <v>0</v>
      </c>
      <c r="CG1680">
        <v>0</v>
      </c>
      <c r="CH1680">
        <v>0</v>
      </c>
      <c r="CI1680">
        <v>0</v>
      </c>
      <c r="CJ1680">
        <v>0</v>
      </c>
      <c r="CK1680">
        <v>1</v>
      </c>
      <c r="CL1680">
        <v>0</v>
      </c>
      <c r="CM1680">
        <v>0</v>
      </c>
      <c r="CN1680">
        <v>0</v>
      </c>
      <c r="CO1680">
        <v>0</v>
      </c>
      <c r="CP1680">
        <v>0</v>
      </c>
      <c r="CQ1680">
        <v>1</v>
      </c>
    </row>
    <row r="1681" spans="1:95" hidden="1">
      <c r="A1681" t="s">
        <v>11822</v>
      </c>
      <c r="B1681" t="s">
        <v>999</v>
      </c>
      <c r="C1681" t="s">
        <v>1000</v>
      </c>
      <c r="D1681" t="s">
        <v>1000</v>
      </c>
      <c r="E1681" t="s">
        <v>146</v>
      </c>
      <c r="F1681" t="s">
        <v>11823</v>
      </c>
      <c r="G1681">
        <v>100</v>
      </c>
      <c r="H1681">
        <v>6</v>
      </c>
      <c r="I1681">
        <f t="shared" si="26"/>
        <v>600</v>
      </c>
      <c r="J1681">
        <v>40.683740999999998</v>
      </c>
      <c r="K1681">
        <v>-80.069999999999993</v>
      </c>
      <c r="M1681" t="s">
        <v>4185</v>
      </c>
      <c r="N1681" t="s">
        <v>11824</v>
      </c>
      <c r="O1681" t="s">
        <v>11825</v>
      </c>
      <c r="P1681" t="s">
        <v>763</v>
      </c>
      <c r="Q1681">
        <v>16066</v>
      </c>
      <c r="R1681" t="s">
        <v>107</v>
      </c>
      <c r="S1681" t="s">
        <v>11826</v>
      </c>
      <c r="T1681" t="s">
        <v>659</v>
      </c>
      <c r="U1681" t="s">
        <v>11827</v>
      </c>
      <c r="V1681" t="s">
        <v>6324</v>
      </c>
      <c r="X1681" t="s">
        <v>376</v>
      </c>
      <c r="Y1681" t="s">
        <v>8343</v>
      </c>
      <c r="Z1681" t="s">
        <v>92</v>
      </c>
      <c r="AA1681" t="s">
        <v>164</v>
      </c>
      <c r="AC1681" t="s">
        <v>124</v>
      </c>
      <c r="AD1681" t="s">
        <v>11828</v>
      </c>
      <c r="AE1681">
        <v>100</v>
      </c>
      <c r="AH1681" t="s">
        <v>5450</v>
      </c>
      <c r="AQ1681">
        <v>25</v>
      </c>
      <c r="AR1681" t="s">
        <v>4192</v>
      </c>
      <c r="AS1681">
        <v>0</v>
      </c>
      <c r="AT1681">
        <v>0</v>
      </c>
      <c r="AW1681">
        <v>0</v>
      </c>
      <c r="AZ1681">
        <v>0</v>
      </c>
      <c r="BC1681">
        <v>0</v>
      </c>
      <c r="BO1681">
        <v>0</v>
      </c>
      <c r="BP1681">
        <v>0</v>
      </c>
      <c r="BQ1681">
        <v>0</v>
      </c>
      <c r="BR1681">
        <v>0</v>
      </c>
      <c r="BS1681">
        <v>1</v>
      </c>
      <c r="BT1681">
        <v>0</v>
      </c>
      <c r="BU1681">
        <v>1</v>
      </c>
      <c r="BV1681">
        <v>0</v>
      </c>
      <c r="BW1681">
        <v>1</v>
      </c>
      <c r="BX1681">
        <v>0</v>
      </c>
      <c r="BY1681">
        <v>0</v>
      </c>
      <c r="BZ1681">
        <v>0</v>
      </c>
      <c r="CA1681">
        <v>0</v>
      </c>
      <c r="CB1681">
        <v>0</v>
      </c>
      <c r="CC1681">
        <v>0</v>
      </c>
      <c r="CD1681">
        <v>0</v>
      </c>
      <c r="CE1681">
        <v>0</v>
      </c>
      <c r="CF1681">
        <v>0</v>
      </c>
      <c r="CG1681">
        <v>0</v>
      </c>
      <c r="CH1681">
        <v>0</v>
      </c>
      <c r="CI1681">
        <v>0</v>
      </c>
      <c r="CJ1681">
        <v>0</v>
      </c>
      <c r="CK1681">
        <v>0</v>
      </c>
      <c r="CL1681">
        <v>0</v>
      </c>
      <c r="CM1681">
        <v>0</v>
      </c>
      <c r="CN1681">
        <v>0</v>
      </c>
      <c r="CO1681">
        <v>0</v>
      </c>
      <c r="CP1681">
        <v>0</v>
      </c>
      <c r="CQ1681">
        <v>0</v>
      </c>
    </row>
    <row r="1682" spans="1:95" hidden="1">
      <c r="A1682" t="s">
        <v>11829</v>
      </c>
      <c r="B1682" t="s">
        <v>904</v>
      </c>
      <c r="C1682" t="s">
        <v>1313</v>
      </c>
      <c r="D1682" t="s">
        <v>5110</v>
      </c>
      <c r="E1682" t="s">
        <v>719</v>
      </c>
      <c r="F1682" t="s">
        <v>11830</v>
      </c>
      <c r="G1682">
        <v>200</v>
      </c>
      <c r="H1682">
        <v>2</v>
      </c>
      <c r="I1682">
        <f t="shared" si="26"/>
        <v>400</v>
      </c>
      <c r="J1682">
        <v>-32.920695700000003</v>
      </c>
      <c r="K1682">
        <v>151.68</v>
      </c>
      <c r="M1682" t="s">
        <v>11831</v>
      </c>
      <c r="N1682" t="s">
        <v>11832</v>
      </c>
      <c r="O1682" t="s">
        <v>9204</v>
      </c>
      <c r="P1682" t="s">
        <v>1072</v>
      </c>
      <c r="Q1682">
        <v>2287</v>
      </c>
      <c r="R1682" t="s">
        <v>636</v>
      </c>
      <c r="S1682" t="s">
        <v>11833</v>
      </c>
      <c r="T1682" t="s">
        <v>11553</v>
      </c>
      <c r="U1682" t="s">
        <v>1637</v>
      </c>
      <c r="V1682" t="s">
        <v>11834</v>
      </c>
      <c r="W1682" t="s">
        <v>1975</v>
      </c>
      <c r="X1682" t="s">
        <v>1007</v>
      </c>
      <c r="Y1682" t="s">
        <v>9779</v>
      </c>
      <c r="Z1682" t="s">
        <v>307</v>
      </c>
      <c r="AC1682" t="s">
        <v>112</v>
      </c>
      <c r="AD1682" t="s">
        <v>9779</v>
      </c>
      <c r="AE1682">
        <v>0</v>
      </c>
      <c r="AH1682" t="s">
        <v>10514</v>
      </c>
      <c r="AI1682" t="s">
        <v>2009</v>
      </c>
      <c r="AJ1682" t="s">
        <v>10514</v>
      </c>
      <c r="AL1682" t="s">
        <v>9779</v>
      </c>
      <c r="AQ1682">
        <v>0</v>
      </c>
      <c r="AS1682">
        <v>0</v>
      </c>
      <c r="AT1682">
        <v>0</v>
      </c>
      <c r="AU1682" t="s">
        <v>234</v>
      </c>
      <c r="AW1682">
        <v>0</v>
      </c>
      <c r="AZ1682">
        <v>0</v>
      </c>
      <c r="BC1682">
        <v>0</v>
      </c>
      <c r="BD1682" t="s">
        <v>11835</v>
      </c>
      <c r="BE1682" t="s">
        <v>11836</v>
      </c>
      <c r="BF1682" t="s">
        <v>11837</v>
      </c>
      <c r="BO1682">
        <v>0</v>
      </c>
      <c r="BP1682">
        <v>0</v>
      </c>
      <c r="BQ1682">
        <v>0</v>
      </c>
      <c r="BR1682">
        <v>0</v>
      </c>
      <c r="BS1682">
        <v>0</v>
      </c>
      <c r="BT1682">
        <v>0</v>
      </c>
      <c r="BU1682">
        <v>0</v>
      </c>
      <c r="BV1682">
        <v>0</v>
      </c>
      <c r="BW1682">
        <v>0</v>
      </c>
      <c r="BX1682">
        <v>0</v>
      </c>
      <c r="BY1682">
        <v>0</v>
      </c>
      <c r="BZ1682">
        <v>0</v>
      </c>
      <c r="CA1682">
        <v>1</v>
      </c>
      <c r="CB1682">
        <v>0</v>
      </c>
      <c r="CC1682">
        <v>0</v>
      </c>
      <c r="CD1682">
        <v>0</v>
      </c>
      <c r="CE1682">
        <v>0</v>
      </c>
      <c r="CF1682">
        <v>0</v>
      </c>
      <c r="CG1682">
        <v>0</v>
      </c>
      <c r="CH1682">
        <v>1</v>
      </c>
      <c r="CI1682">
        <v>0</v>
      </c>
      <c r="CJ1682">
        <v>1</v>
      </c>
      <c r="CK1682">
        <v>0</v>
      </c>
      <c r="CL1682">
        <v>0</v>
      </c>
      <c r="CM1682">
        <v>0</v>
      </c>
      <c r="CN1682">
        <v>0</v>
      </c>
      <c r="CO1682">
        <v>0</v>
      </c>
      <c r="CP1682">
        <v>0</v>
      </c>
      <c r="CQ1682">
        <v>0</v>
      </c>
    </row>
    <row r="1683" spans="1:95" hidden="1">
      <c r="A1683" t="s">
        <v>11838</v>
      </c>
      <c r="B1683" t="s">
        <v>904</v>
      </c>
      <c r="C1683" t="s">
        <v>1313</v>
      </c>
      <c r="D1683" t="s">
        <v>5110</v>
      </c>
      <c r="E1683" t="s">
        <v>719</v>
      </c>
      <c r="F1683" t="s">
        <v>11839</v>
      </c>
      <c r="G1683">
        <v>100</v>
      </c>
      <c r="H1683">
        <v>2</v>
      </c>
      <c r="I1683">
        <f t="shared" si="26"/>
        <v>200</v>
      </c>
      <c r="J1683">
        <v>-32.050699100000003</v>
      </c>
      <c r="K1683">
        <v>150.87</v>
      </c>
      <c r="M1683" t="s">
        <v>11831</v>
      </c>
      <c r="N1683" t="s">
        <v>11840</v>
      </c>
      <c r="O1683" t="s">
        <v>11841</v>
      </c>
      <c r="P1683" t="s">
        <v>1072</v>
      </c>
      <c r="Q1683">
        <v>2337</v>
      </c>
      <c r="R1683" t="s">
        <v>636</v>
      </c>
      <c r="S1683" t="s">
        <v>11833</v>
      </c>
      <c r="T1683" t="s">
        <v>11553</v>
      </c>
      <c r="U1683" t="s">
        <v>11842</v>
      </c>
      <c r="V1683" t="s">
        <v>1637</v>
      </c>
      <c r="W1683" t="s">
        <v>1975</v>
      </c>
      <c r="X1683" t="s">
        <v>1007</v>
      </c>
      <c r="Y1683" t="s">
        <v>9779</v>
      </c>
      <c r="Z1683" t="s">
        <v>307</v>
      </c>
      <c r="AC1683" t="s">
        <v>112</v>
      </c>
      <c r="AD1683" t="s">
        <v>9779</v>
      </c>
      <c r="AE1683">
        <v>0</v>
      </c>
      <c r="AH1683" t="s">
        <v>10514</v>
      </c>
      <c r="AI1683" t="s">
        <v>2009</v>
      </c>
      <c r="AJ1683" t="s">
        <v>10514</v>
      </c>
      <c r="AL1683" t="s">
        <v>9779</v>
      </c>
      <c r="AQ1683">
        <v>0</v>
      </c>
      <c r="AS1683">
        <v>0</v>
      </c>
      <c r="AT1683">
        <v>0</v>
      </c>
      <c r="AU1683" t="s">
        <v>234</v>
      </c>
      <c r="AW1683">
        <v>0</v>
      </c>
      <c r="AZ1683">
        <v>0</v>
      </c>
      <c r="BC1683">
        <v>0</v>
      </c>
      <c r="BD1683" t="s">
        <v>11835</v>
      </c>
      <c r="BE1683" t="s">
        <v>11836</v>
      </c>
      <c r="BF1683" t="s">
        <v>11837</v>
      </c>
      <c r="BO1683">
        <v>0</v>
      </c>
      <c r="BP1683">
        <v>0</v>
      </c>
      <c r="BQ1683">
        <v>0</v>
      </c>
      <c r="BR1683">
        <v>0</v>
      </c>
      <c r="BS1683">
        <v>0</v>
      </c>
      <c r="BT1683">
        <v>0</v>
      </c>
      <c r="BU1683">
        <v>0</v>
      </c>
      <c r="BV1683">
        <v>0</v>
      </c>
      <c r="BW1683">
        <v>0</v>
      </c>
      <c r="BX1683">
        <v>0</v>
      </c>
      <c r="BY1683">
        <v>0</v>
      </c>
      <c r="BZ1683">
        <v>0</v>
      </c>
      <c r="CA1683">
        <v>1</v>
      </c>
      <c r="CB1683">
        <v>0</v>
      </c>
      <c r="CC1683">
        <v>0</v>
      </c>
      <c r="CD1683">
        <v>0</v>
      </c>
      <c r="CE1683">
        <v>0</v>
      </c>
      <c r="CF1683">
        <v>0</v>
      </c>
      <c r="CG1683">
        <v>0</v>
      </c>
      <c r="CH1683">
        <v>1</v>
      </c>
      <c r="CI1683">
        <v>0</v>
      </c>
      <c r="CJ1683">
        <v>1</v>
      </c>
      <c r="CK1683">
        <v>0</v>
      </c>
      <c r="CL1683">
        <v>0</v>
      </c>
      <c r="CM1683">
        <v>0</v>
      </c>
      <c r="CN1683">
        <v>0</v>
      </c>
      <c r="CO1683">
        <v>0</v>
      </c>
      <c r="CP1683">
        <v>0</v>
      </c>
      <c r="CQ1683">
        <v>0</v>
      </c>
    </row>
    <row r="1684" spans="1:95" hidden="1">
      <c r="A1684" t="s">
        <v>11843</v>
      </c>
      <c r="B1684" t="s">
        <v>904</v>
      </c>
      <c r="C1684" t="s">
        <v>826</v>
      </c>
      <c r="D1684" t="s">
        <v>826</v>
      </c>
      <c r="E1684" t="s">
        <v>146</v>
      </c>
      <c r="F1684" t="s">
        <v>11844</v>
      </c>
      <c r="G1684">
        <v>8000</v>
      </c>
      <c r="H1684">
        <v>4</v>
      </c>
      <c r="I1684">
        <f t="shared" si="26"/>
        <v>32000</v>
      </c>
      <c r="J1684">
        <v>35.036143000000003</v>
      </c>
      <c r="K1684">
        <v>-118.28</v>
      </c>
      <c r="M1684" t="s">
        <v>11845</v>
      </c>
      <c r="O1684" t="s">
        <v>486</v>
      </c>
      <c r="P1684" t="s">
        <v>214</v>
      </c>
      <c r="R1684" t="s">
        <v>107</v>
      </c>
      <c r="S1684" t="s">
        <v>11846</v>
      </c>
      <c r="U1684" t="s">
        <v>4774</v>
      </c>
      <c r="V1684" t="s">
        <v>2068</v>
      </c>
      <c r="X1684" t="s">
        <v>218</v>
      </c>
      <c r="Y1684" t="s">
        <v>322</v>
      </c>
      <c r="Z1684" t="s">
        <v>92</v>
      </c>
      <c r="AA1684" t="s">
        <v>93</v>
      </c>
      <c r="AB1684" t="s">
        <v>490</v>
      </c>
      <c r="AC1684" t="s">
        <v>112</v>
      </c>
      <c r="AD1684" t="s">
        <v>322</v>
      </c>
      <c r="AE1684">
        <v>0</v>
      </c>
      <c r="AH1684" t="s">
        <v>1985</v>
      </c>
      <c r="AI1684" t="s">
        <v>11847</v>
      </c>
      <c r="AJ1684" t="s">
        <v>11847</v>
      </c>
      <c r="AL1684" t="s">
        <v>322</v>
      </c>
      <c r="AQ1684">
        <v>0</v>
      </c>
      <c r="AS1684">
        <v>49956528</v>
      </c>
      <c r="AT1684">
        <v>0</v>
      </c>
      <c r="AU1684" t="s">
        <v>770</v>
      </c>
      <c r="AV1684" t="s">
        <v>771</v>
      </c>
      <c r="AW1684">
        <v>24978264</v>
      </c>
      <c r="AZ1684">
        <v>0</v>
      </c>
      <c r="BC1684">
        <v>0</v>
      </c>
      <c r="BD1684" t="s">
        <v>8368</v>
      </c>
      <c r="BF1684" t="s">
        <v>8580</v>
      </c>
      <c r="BO1684">
        <v>0</v>
      </c>
      <c r="BP1684">
        <v>0</v>
      </c>
      <c r="BQ1684">
        <v>0</v>
      </c>
      <c r="BR1684">
        <v>0</v>
      </c>
      <c r="BS1684">
        <v>0</v>
      </c>
      <c r="BT1684">
        <v>0</v>
      </c>
      <c r="BU1684">
        <v>0</v>
      </c>
      <c r="BV1684">
        <v>1</v>
      </c>
      <c r="BW1684">
        <v>0</v>
      </c>
      <c r="BX1684">
        <v>0</v>
      </c>
      <c r="BY1684">
        <v>0</v>
      </c>
      <c r="BZ1684">
        <v>0</v>
      </c>
      <c r="CA1684">
        <v>0</v>
      </c>
      <c r="CB1684">
        <v>0</v>
      </c>
      <c r="CC1684">
        <v>0</v>
      </c>
      <c r="CD1684">
        <v>0</v>
      </c>
      <c r="CE1684">
        <v>0</v>
      </c>
      <c r="CF1684">
        <v>0</v>
      </c>
      <c r="CG1684">
        <v>1</v>
      </c>
      <c r="CH1684">
        <v>0</v>
      </c>
      <c r="CI1684">
        <v>0</v>
      </c>
      <c r="CJ1684">
        <v>0</v>
      </c>
      <c r="CK1684">
        <v>1</v>
      </c>
      <c r="CL1684">
        <v>0</v>
      </c>
      <c r="CM1684">
        <v>0</v>
      </c>
      <c r="CN1684">
        <v>0</v>
      </c>
      <c r="CO1684">
        <v>1</v>
      </c>
      <c r="CP1684">
        <v>0</v>
      </c>
      <c r="CQ1684">
        <v>1</v>
      </c>
    </row>
    <row r="1685" spans="1:95" hidden="1">
      <c r="A1685" t="s">
        <v>11848</v>
      </c>
      <c r="B1685" t="s">
        <v>904</v>
      </c>
      <c r="C1685" t="s">
        <v>826</v>
      </c>
      <c r="D1685" t="s">
        <v>826</v>
      </c>
      <c r="E1685" t="s">
        <v>146</v>
      </c>
      <c r="F1685" t="s">
        <v>11849</v>
      </c>
      <c r="G1685">
        <v>250</v>
      </c>
      <c r="H1685">
        <v>2</v>
      </c>
      <c r="I1685">
        <f t="shared" si="26"/>
        <v>500</v>
      </c>
      <c r="J1685">
        <v>38</v>
      </c>
      <c r="K1685">
        <v>0</v>
      </c>
      <c r="M1685" t="s">
        <v>3865</v>
      </c>
      <c r="N1685" t="s">
        <v>11850</v>
      </c>
      <c r="O1685" t="s">
        <v>11851</v>
      </c>
      <c r="P1685" t="s">
        <v>526</v>
      </c>
      <c r="R1685" t="s">
        <v>1364</v>
      </c>
      <c r="S1685" t="s">
        <v>11852</v>
      </c>
      <c r="U1685" t="s">
        <v>11853</v>
      </c>
      <c r="X1685" t="s">
        <v>1007</v>
      </c>
      <c r="Y1685" t="s">
        <v>1854</v>
      </c>
      <c r="Z1685" t="s">
        <v>92</v>
      </c>
      <c r="AA1685" t="s">
        <v>93</v>
      </c>
      <c r="AC1685" t="s">
        <v>124</v>
      </c>
      <c r="AD1685" t="s">
        <v>8489</v>
      </c>
      <c r="AE1685">
        <v>0</v>
      </c>
      <c r="AH1685" t="s">
        <v>1985</v>
      </c>
      <c r="AI1685" t="s">
        <v>5782</v>
      </c>
      <c r="AJ1685" t="s">
        <v>5782</v>
      </c>
      <c r="AQ1685">
        <v>0</v>
      </c>
      <c r="AS1685">
        <v>0</v>
      </c>
      <c r="AT1685">
        <v>0</v>
      </c>
      <c r="AW1685">
        <v>0</v>
      </c>
      <c r="AZ1685">
        <v>0</v>
      </c>
      <c r="BC1685">
        <v>0</v>
      </c>
      <c r="BO1685">
        <v>0</v>
      </c>
      <c r="BP1685">
        <v>0</v>
      </c>
      <c r="BQ1685">
        <v>0</v>
      </c>
      <c r="BR1685">
        <v>0</v>
      </c>
      <c r="BS1685">
        <v>1</v>
      </c>
      <c r="BT1685">
        <v>0</v>
      </c>
      <c r="BU1685">
        <v>1</v>
      </c>
      <c r="BV1685">
        <v>0</v>
      </c>
      <c r="BW1685">
        <v>0</v>
      </c>
      <c r="BX1685">
        <v>0</v>
      </c>
      <c r="BY1685">
        <v>0</v>
      </c>
      <c r="BZ1685">
        <v>0</v>
      </c>
      <c r="CA1685">
        <v>0</v>
      </c>
      <c r="CB1685">
        <v>0</v>
      </c>
      <c r="CC1685">
        <v>0</v>
      </c>
      <c r="CD1685">
        <v>0</v>
      </c>
      <c r="CE1685">
        <v>0</v>
      </c>
      <c r="CF1685">
        <v>0</v>
      </c>
      <c r="CG1685">
        <v>0</v>
      </c>
      <c r="CH1685">
        <v>0</v>
      </c>
      <c r="CI1685">
        <v>0</v>
      </c>
      <c r="CJ1685">
        <v>0</v>
      </c>
      <c r="CK1685">
        <v>0</v>
      </c>
      <c r="CL1685">
        <v>0</v>
      </c>
      <c r="CM1685">
        <v>0</v>
      </c>
      <c r="CN1685">
        <v>0</v>
      </c>
      <c r="CO1685">
        <v>0</v>
      </c>
      <c r="CP1685">
        <v>0</v>
      </c>
      <c r="CQ1685">
        <v>0</v>
      </c>
    </row>
    <row r="1686" spans="1:95" hidden="1">
      <c r="A1686" t="s">
        <v>11854</v>
      </c>
      <c r="B1686" t="s">
        <v>985</v>
      </c>
      <c r="C1686" t="s">
        <v>2176</v>
      </c>
      <c r="D1686" t="s">
        <v>2176</v>
      </c>
      <c r="E1686" t="s">
        <v>146</v>
      </c>
      <c r="F1686" t="s">
        <v>11855</v>
      </c>
      <c r="G1686">
        <v>3003000</v>
      </c>
      <c r="H1686">
        <v>10.3</v>
      </c>
      <c r="I1686">
        <f t="shared" si="26"/>
        <v>30930900.000000004</v>
      </c>
      <c r="J1686">
        <v>38.198391999999998</v>
      </c>
      <c r="K1686">
        <v>-79.81</v>
      </c>
      <c r="M1686" t="s">
        <v>225</v>
      </c>
      <c r="N1686" t="s">
        <v>11856</v>
      </c>
      <c r="O1686" t="s">
        <v>11857</v>
      </c>
      <c r="P1686" t="s">
        <v>1147</v>
      </c>
      <c r="Q1686">
        <v>24484</v>
      </c>
      <c r="R1686" t="s">
        <v>107</v>
      </c>
      <c r="S1686" t="s">
        <v>11858</v>
      </c>
      <c r="U1686" t="s">
        <v>11859</v>
      </c>
      <c r="V1686" t="s">
        <v>11860</v>
      </c>
      <c r="X1686" t="s">
        <v>376</v>
      </c>
      <c r="Y1686" t="s">
        <v>11861</v>
      </c>
      <c r="Z1686" t="s">
        <v>92</v>
      </c>
      <c r="AA1686" t="s">
        <v>93</v>
      </c>
      <c r="AB1686" t="s">
        <v>996</v>
      </c>
      <c r="AC1686" t="s">
        <v>95</v>
      </c>
      <c r="AD1686" t="s">
        <v>11862</v>
      </c>
      <c r="AE1686">
        <v>0</v>
      </c>
      <c r="AF1686" t="s">
        <v>11863</v>
      </c>
      <c r="AH1686" t="s">
        <v>11863</v>
      </c>
      <c r="AJ1686" t="s">
        <v>11863</v>
      </c>
      <c r="AQ1686">
        <v>0</v>
      </c>
      <c r="AR1686" t="s">
        <v>11804</v>
      </c>
      <c r="AS1686">
        <v>0</v>
      </c>
      <c r="AT1686">
        <v>0</v>
      </c>
      <c r="AW1686">
        <v>0</v>
      </c>
      <c r="AZ1686">
        <v>0</v>
      </c>
      <c r="BC1686">
        <v>0</v>
      </c>
      <c r="BO1686">
        <v>0</v>
      </c>
      <c r="BP1686">
        <v>0</v>
      </c>
      <c r="BQ1686">
        <v>0</v>
      </c>
      <c r="BR1686">
        <v>0</v>
      </c>
      <c r="BS1686">
        <v>0</v>
      </c>
      <c r="BT1686">
        <v>0</v>
      </c>
      <c r="BU1686">
        <v>1</v>
      </c>
      <c r="BV1686">
        <v>0</v>
      </c>
      <c r="BW1686">
        <v>0</v>
      </c>
      <c r="BX1686">
        <v>0</v>
      </c>
      <c r="BY1686">
        <v>0</v>
      </c>
      <c r="BZ1686">
        <v>0</v>
      </c>
      <c r="CA1686">
        <v>0</v>
      </c>
      <c r="CB1686">
        <v>0</v>
      </c>
      <c r="CC1686">
        <v>0</v>
      </c>
      <c r="CD1686">
        <v>0</v>
      </c>
      <c r="CE1686">
        <v>0</v>
      </c>
      <c r="CF1686">
        <v>0</v>
      </c>
      <c r="CG1686">
        <v>0</v>
      </c>
      <c r="CH1686">
        <v>0</v>
      </c>
      <c r="CI1686">
        <v>0</v>
      </c>
      <c r="CJ1686">
        <v>0</v>
      </c>
      <c r="CK1686">
        <v>0</v>
      </c>
      <c r="CL1686">
        <v>0</v>
      </c>
      <c r="CM1686">
        <v>0</v>
      </c>
      <c r="CN1686">
        <v>0</v>
      </c>
      <c r="CO1686">
        <v>0</v>
      </c>
      <c r="CP1686">
        <v>0</v>
      </c>
      <c r="CQ1686">
        <v>0</v>
      </c>
    </row>
    <row r="1687" spans="1:95" hidden="1">
      <c r="A1687" t="s">
        <v>11864</v>
      </c>
      <c r="B1687" t="s">
        <v>904</v>
      </c>
      <c r="C1687" t="s">
        <v>905</v>
      </c>
      <c r="D1687" t="s">
        <v>906</v>
      </c>
      <c r="E1687" t="s">
        <v>719</v>
      </c>
      <c r="F1687" t="s">
        <v>11865</v>
      </c>
      <c r="G1687">
        <v>15000</v>
      </c>
      <c r="H1687">
        <v>0.25</v>
      </c>
      <c r="I1687">
        <f t="shared" si="26"/>
        <v>3750</v>
      </c>
      <c r="J1687">
        <v>21.665953500000001</v>
      </c>
      <c r="K1687">
        <v>-157.94</v>
      </c>
      <c r="M1687" t="s">
        <v>11866</v>
      </c>
      <c r="N1687" t="s">
        <v>11867</v>
      </c>
      <c r="O1687" t="s">
        <v>11868</v>
      </c>
      <c r="P1687" t="s">
        <v>181</v>
      </c>
      <c r="Q1687">
        <v>96731</v>
      </c>
      <c r="R1687" t="s">
        <v>107</v>
      </c>
      <c r="S1687" t="s">
        <v>11869</v>
      </c>
      <c r="U1687" t="s">
        <v>5933</v>
      </c>
      <c r="W1687" t="s">
        <v>11870</v>
      </c>
      <c r="X1687" t="s">
        <v>1007</v>
      </c>
      <c r="Y1687" t="s">
        <v>184</v>
      </c>
      <c r="Z1687" t="s">
        <v>92</v>
      </c>
      <c r="AA1687" t="s">
        <v>93</v>
      </c>
      <c r="AB1687" t="s">
        <v>490</v>
      </c>
      <c r="AC1687" t="s">
        <v>95</v>
      </c>
      <c r="AD1687" t="s">
        <v>8812</v>
      </c>
      <c r="AE1687">
        <v>0</v>
      </c>
      <c r="AH1687" t="s">
        <v>5265</v>
      </c>
      <c r="AJ1687" t="s">
        <v>6385</v>
      </c>
      <c r="AL1687" t="s">
        <v>8812</v>
      </c>
      <c r="AQ1687">
        <v>0</v>
      </c>
      <c r="AS1687">
        <v>0</v>
      </c>
      <c r="AT1687">
        <v>0</v>
      </c>
      <c r="AU1687" t="s">
        <v>751</v>
      </c>
      <c r="AW1687">
        <v>0</v>
      </c>
      <c r="AZ1687">
        <v>0</v>
      </c>
      <c r="BC1687">
        <v>0</v>
      </c>
      <c r="BO1687">
        <v>0</v>
      </c>
      <c r="BP1687">
        <v>0</v>
      </c>
      <c r="BQ1687">
        <v>0</v>
      </c>
      <c r="BR1687">
        <v>0</v>
      </c>
      <c r="BS1687">
        <v>0</v>
      </c>
      <c r="BT1687">
        <v>0</v>
      </c>
      <c r="BU1687">
        <v>0</v>
      </c>
      <c r="BV1687">
        <v>0</v>
      </c>
      <c r="BW1687">
        <v>0</v>
      </c>
      <c r="BX1687">
        <v>0</v>
      </c>
      <c r="BY1687">
        <v>0</v>
      </c>
      <c r="BZ1687">
        <v>0</v>
      </c>
      <c r="CA1687">
        <v>0</v>
      </c>
      <c r="CB1687">
        <v>0</v>
      </c>
      <c r="CC1687">
        <v>0</v>
      </c>
      <c r="CD1687">
        <v>0</v>
      </c>
      <c r="CE1687">
        <v>0</v>
      </c>
      <c r="CF1687">
        <v>1</v>
      </c>
      <c r="CG1687">
        <v>1</v>
      </c>
      <c r="CH1687">
        <v>0</v>
      </c>
      <c r="CI1687">
        <v>0</v>
      </c>
      <c r="CJ1687">
        <v>0</v>
      </c>
      <c r="CK1687">
        <v>0</v>
      </c>
      <c r="CL1687">
        <v>0</v>
      </c>
      <c r="CM1687">
        <v>0</v>
      </c>
      <c r="CN1687">
        <v>0</v>
      </c>
      <c r="CO1687">
        <v>0</v>
      </c>
      <c r="CP1687">
        <v>0</v>
      </c>
      <c r="CQ1687">
        <v>1</v>
      </c>
    </row>
  </sheetData>
  <autoFilter ref="A1:CS1687" xr:uid="{CEC29B1C-F55F-F543-BAE1-A3DCBA6AAF70}">
    <filterColumn colId="15">
      <filters>
        <filter val="Missouri"/>
      </filters>
    </filterColumn>
  </autoFilter>
  <phoneticPr fontId="18" type="noConversion"/>
  <hyperlinks>
    <hyperlink ref="S504" r:id="rId1" xr:uid="{6C974F9B-4153-4593-8CDA-86657437C794}"/>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976B7-43DD-F347-8400-9AD179F53187}">
  <sheetPr filterMode="1"/>
  <dimension ref="A1:DF44"/>
  <sheetViews>
    <sheetView zoomScale="90" zoomScaleNormal="90" workbookViewId="0">
      <pane ySplit="1" topLeftCell="A11" activePane="bottomLeft" state="frozen"/>
      <selection pane="bottomLeft" activeCell="J50" sqref="J50"/>
    </sheetView>
  </sheetViews>
  <sheetFormatPr baseColWidth="10" defaultColWidth="11.5" defaultRowHeight="15"/>
  <cols>
    <col min="1" max="1" width="65.83203125" bestFit="1" customWidth="1"/>
    <col min="2" max="2" width="10.6640625" customWidth="1"/>
    <col min="8" max="8" width="11.5" style="23"/>
    <col min="10" max="10" width="16.1640625" bestFit="1" customWidth="1"/>
  </cols>
  <sheetData>
    <row r="1" spans="1:110" s="10" customFormat="1">
      <c r="A1" s="10" t="s">
        <v>11871</v>
      </c>
      <c r="B1" s="10" t="s">
        <v>11968</v>
      </c>
      <c r="C1" s="10" t="s">
        <v>11872</v>
      </c>
      <c r="D1" s="10" t="s">
        <v>11873</v>
      </c>
      <c r="E1" s="10" t="s">
        <v>11874</v>
      </c>
      <c r="F1" s="10" t="s">
        <v>0</v>
      </c>
      <c r="G1" s="10" t="s">
        <v>1</v>
      </c>
      <c r="H1" s="10" t="s">
        <v>11881</v>
      </c>
      <c r="I1" s="10" t="s">
        <v>2</v>
      </c>
      <c r="J1" s="10" t="s">
        <v>11893</v>
      </c>
      <c r="K1" s="10" t="s">
        <v>3</v>
      </c>
      <c r="L1" s="10" t="s">
        <v>4</v>
      </c>
      <c r="M1" s="10" t="s">
        <v>11952</v>
      </c>
      <c r="N1" s="10" t="s">
        <v>11961</v>
      </c>
      <c r="O1" s="10" t="s">
        <v>11962</v>
      </c>
      <c r="P1" s="10" t="s">
        <v>11965</v>
      </c>
      <c r="Q1" s="10" t="s">
        <v>12002</v>
      </c>
      <c r="R1" s="10" t="s">
        <v>12001</v>
      </c>
      <c r="S1" s="10" t="s">
        <v>11956</v>
      </c>
      <c r="T1" s="10" t="s">
        <v>11953</v>
      </c>
      <c r="U1" s="10" t="s">
        <v>11955</v>
      </c>
      <c r="V1" s="10" t="s">
        <v>11954</v>
      </c>
      <c r="W1" s="10" t="s">
        <v>12005</v>
      </c>
      <c r="X1" s="10" t="s">
        <v>11957</v>
      </c>
      <c r="Y1" s="10" t="s">
        <v>11958</v>
      </c>
      <c r="Z1" s="10" t="s">
        <v>12019</v>
      </c>
      <c r="AA1" s="10" t="s">
        <v>5</v>
      </c>
      <c r="AB1" s="10" t="s">
        <v>6</v>
      </c>
      <c r="AC1" s="10" t="s">
        <v>7</v>
      </c>
      <c r="AD1" s="10" t="s">
        <v>8</v>
      </c>
      <c r="AE1" s="10" t="s">
        <v>9</v>
      </c>
      <c r="AF1" s="10" t="s">
        <v>10</v>
      </c>
      <c r="AG1" s="10" t="s">
        <v>11</v>
      </c>
      <c r="AH1" s="10" t="s">
        <v>12</v>
      </c>
      <c r="AI1" s="10" t="s">
        <v>13</v>
      </c>
      <c r="AJ1" s="10" t="s">
        <v>11875</v>
      </c>
      <c r="AK1" s="10" t="s">
        <v>11876</v>
      </c>
      <c r="AL1" s="10" t="s">
        <v>11877</v>
      </c>
      <c r="AM1" s="10" t="s">
        <v>14</v>
      </c>
      <c r="AN1" s="10" t="s">
        <v>15</v>
      </c>
      <c r="AO1" s="10" t="s">
        <v>16</v>
      </c>
      <c r="AP1" s="10" t="s">
        <v>17</v>
      </c>
      <c r="AQ1" s="10" t="s">
        <v>18</v>
      </c>
      <c r="AR1" s="10" t="s">
        <v>19</v>
      </c>
      <c r="AS1" s="10" t="s">
        <v>20</v>
      </c>
      <c r="AT1" s="10" t="s">
        <v>21</v>
      </c>
      <c r="AU1" s="10" t="s">
        <v>22</v>
      </c>
      <c r="AV1" s="10" t="s">
        <v>23</v>
      </c>
      <c r="AW1" s="10" t="s">
        <v>24</v>
      </c>
      <c r="AX1" s="10" t="s">
        <v>11878</v>
      </c>
      <c r="AY1" s="10" t="s">
        <v>25</v>
      </c>
      <c r="AZ1" s="10" t="s">
        <v>26</v>
      </c>
      <c r="BA1" s="10" t="s">
        <v>27</v>
      </c>
      <c r="BB1" s="10" t="s">
        <v>28</v>
      </c>
      <c r="BC1" s="10" t="s">
        <v>29</v>
      </c>
      <c r="BD1" s="10" t="s">
        <v>30</v>
      </c>
      <c r="BE1" s="10" t="s">
        <v>31</v>
      </c>
      <c r="BF1" s="10" t="s">
        <v>32</v>
      </c>
      <c r="BG1" s="10" t="s">
        <v>33</v>
      </c>
      <c r="BH1" s="10" t="s">
        <v>11879</v>
      </c>
      <c r="BI1" s="10" t="s">
        <v>34</v>
      </c>
      <c r="BJ1" s="10" t="s">
        <v>35</v>
      </c>
      <c r="BK1" s="10" t="s">
        <v>36</v>
      </c>
      <c r="BL1" s="10" t="s">
        <v>37</v>
      </c>
      <c r="BM1" s="10" t="s">
        <v>38</v>
      </c>
      <c r="BN1" s="10" t="s">
        <v>39</v>
      </c>
      <c r="BO1" s="10" t="s">
        <v>40</v>
      </c>
      <c r="BP1" s="10" t="s">
        <v>41</v>
      </c>
      <c r="BQ1" s="10" t="s">
        <v>42</v>
      </c>
      <c r="BR1" s="10" t="s">
        <v>43</v>
      </c>
      <c r="BS1" s="10" t="s">
        <v>44</v>
      </c>
      <c r="BT1" s="10" t="s">
        <v>45</v>
      </c>
      <c r="BU1" s="10" t="s">
        <v>46</v>
      </c>
      <c r="BV1" s="10" t="s">
        <v>47</v>
      </c>
      <c r="BW1" s="10" t="s">
        <v>48</v>
      </c>
      <c r="BX1" s="10" t="s">
        <v>49</v>
      </c>
      <c r="BY1" s="10" t="s">
        <v>50</v>
      </c>
      <c r="BZ1" s="10" t="s">
        <v>51</v>
      </c>
      <c r="CA1" s="10" t="s">
        <v>52</v>
      </c>
      <c r="CB1" s="10" t="s">
        <v>53</v>
      </c>
      <c r="CC1" s="10" t="s">
        <v>54</v>
      </c>
      <c r="CD1" s="10" t="s">
        <v>55</v>
      </c>
      <c r="CE1" s="10" t="s">
        <v>56</v>
      </c>
      <c r="CF1" s="10" t="s">
        <v>57</v>
      </c>
      <c r="CG1" s="10" t="s">
        <v>58</v>
      </c>
      <c r="CH1" s="10" t="s">
        <v>59</v>
      </c>
      <c r="CI1" s="10" t="s">
        <v>60</v>
      </c>
      <c r="CJ1" s="10" t="s">
        <v>61</v>
      </c>
      <c r="CK1" s="10" t="s">
        <v>62</v>
      </c>
      <c r="CL1" s="10" t="s">
        <v>63</v>
      </c>
      <c r="CM1" s="10" t="s">
        <v>64</v>
      </c>
      <c r="CN1" s="10" t="s">
        <v>65</v>
      </c>
      <c r="CO1" s="10" t="s">
        <v>66</v>
      </c>
      <c r="CP1" s="10" t="s">
        <v>67</v>
      </c>
      <c r="CQ1" s="10" t="s">
        <v>68</v>
      </c>
      <c r="CR1" s="10" t="s">
        <v>69</v>
      </c>
      <c r="CS1" s="10" t="s">
        <v>70</v>
      </c>
      <c r="CT1" s="10" t="s">
        <v>71</v>
      </c>
      <c r="CU1" s="10" t="s">
        <v>72</v>
      </c>
      <c r="CV1" s="10" t="s">
        <v>73</v>
      </c>
      <c r="CW1" s="10" t="s">
        <v>74</v>
      </c>
      <c r="CX1" s="10" t="s">
        <v>75</v>
      </c>
      <c r="CY1" s="10" t="s">
        <v>76</v>
      </c>
      <c r="CZ1" s="10" t="s">
        <v>77</v>
      </c>
      <c r="DA1" s="10" t="s">
        <v>78</v>
      </c>
      <c r="DB1" s="10" t="s">
        <v>79</v>
      </c>
      <c r="DC1" s="10" t="s">
        <v>80</v>
      </c>
      <c r="DD1" s="10" t="s">
        <v>81</v>
      </c>
      <c r="DE1" s="10" t="s">
        <v>82</v>
      </c>
      <c r="DF1" s="10" t="s">
        <v>83</v>
      </c>
    </row>
    <row r="2" spans="1:110" hidden="1">
      <c r="A2" t="s">
        <v>11991</v>
      </c>
      <c r="B2" s="18" t="s">
        <v>11992</v>
      </c>
      <c r="C2" t="s">
        <v>985</v>
      </c>
      <c r="D2" t="s">
        <v>2176</v>
      </c>
      <c r="E2" t="s">
        <v>2176</v>
      </c>
      <c r="F2" t="s">
        <v>146</v>
      </c>
      <c r="G2" t="s">
        <v>11331</v>
      </c>
      <c r="H2" s="23">
        <v>1296000</v>
      </c>
      <c r="I2">
        <v>24</v>
      </c>
      <c r="J2" s="6">
        <f t="shared" ref="J2:J14" si="0">I2*H2</f>
        <v>31104000</v>
      </c>
      <c r="K2">
        <v>35.010984000000001</v>
      </c>
      <c r="L2">
        <v>-83.01</v>
      </c>
      <c r="M2" t="s">
        <v>11960</v>
      </c>
      <c r="AB2" t="s">
        <v>225</v>
      </c>
      <c r="AD2" t="s">
        <v>11332</v>
      </c>
      <c r="AE2" t="s">
        <v>11333</v>
      </c>
      <c r="AG2" t="s">
        <v>107</v>
      </c>
      <c r="AH2" t="s">
        <v>11334</v>
      </c>
      <c r="AJ2" t="s">
        <v>808</v>
      </c>
      <c r="AM2" t="s">
        <v>1007</v>
      </c>
      <c r="AN2" t="s">
        <v>2489</v>
      </c>
      <c r="AO2" t="s">
        <v>92</v>
      </c>
      <c r="AP2" t="s">
        <v>93</v>
      </c>
      <c r="AR2" t="s">
        <v>112</v>
      </c>
      <c r="AS2" t="s">
        <v>2489</v>
      </c>
      <c r="AT2">
        <v>100</v>
      </c>
      <c r="BF2">
        <v>0</v>
      </c>
      <c r="BG2" t="s">
        <v>750</v>
      </c>
      <c r="BH2">
        <v>0</v>
      </c>
      <c r="BI2">
        <v>0</v>
      </c>
      <c r="BL2">
        <v>0</v>
      </c>
      <c r="BO2">
        <v>0</v>
      </c>
      <c r="BR2">
        <v>0</v>
      </c>
      <c r="CD2">
        <v>0</v>
      </c>
      <c r="CE2">
        <v>0</v>
      </c>
      <c r="CF2">
        <v>0</v>
      </c>
      <c r="CG2">
        <v>0</v>
      </c>
      <c r="CH2">
        <v>0</v>
      </c>
      <c r="CI2">
        <v>0</v>
      </c>
      <c r="CJ2">
        <v>1</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row>
    <row r="3" spans="1:110" hidden="1">
      <c r="A3" t="s">
        <v>11854</v>
      </c>
      <c r="B3" s="18" t="s">
        <v>11947</v>
      </c>
      <c r="C3" t="s">
        <v>985</v>
      </c>
      <c r="D3" t="s">
        <v>2176</v>
      </c>
      <c r="E3" t="s">
        <v>2176</v>
      </c>
      <c r="F3" t="s">
        <v>146</v>
      </c>
      <c r="G3" t="s">
        <v>11855</v>
      </c>
      <c r="H3" s="23">
        <v>2862000</v>
      </c>
      <c r="I3">
        <v>10.3</v>
      </c>
      <c r="J3" s="6">
        <f t="shared" si="0"/>
        <v>29478600.000000004</v>
      </c>
      <c r="K3">
        <v>38.198391999999998</v>
      </c>
      <c r="L3">
        <v>-79.81</v>
      </c>
      <c r="M3" t="s">
        <v>11960</v>
      </c>
      <c r="AB3" t="s">
        <v>225</v>
      </c>
      <c r="AC3" t="s">
        <v>11856</v>
      </c>
      <c r="AD3" t="s">
        <v>11857</v>
      </c>
      <c r="AE3" t="s">
        <v>1147</v>
      </c>
      <c r="AF3">
        <v>24484</v>
      </c>
      <c r="AG3" t="s">
        <v>107</v>
      </c>
      <c r="AH3" t="s">
        <v>11858</v>
      </c>
      <c r="AJ3" t="s">
        <v>11859</v>
      </c>
      <c r="AK3" t="s">
        <v>11860</v>
      </c>
      <c r="AM3" t="s">
        <v>376</v>
      </c>
      <c r="AN3" t="s">
        <v>11861</v>
      </c>
      <c r="AO3" t="s">
        <v>92</v>
      </c>
      <c r="AP3" t="s">
        <v>93</v>
      </c>
      <c r="AQ3" t="s">
        <v>996</v>
      </c>
      <c r="AR3" t="s">
        <v>95</v>
      </c>
      <c r="AS3" t="s">
        <v>11862</v>
      </c>
      <c r="AT3">
        <v>0</v>
      </c>
      <c r="AU3" t="s">
        <v>11863</v>
      </c>
      <c r="AW3" t="s">
        <v>11863</v>
      </c>
      <c r="AY3" t="s">
        <v>11863</v>
      </c>
      <c r="BF3">
        <v>0</v>
      </c>
      <c r="BG3" t="s">
        <v>11804</v>
      </c>
      <c r="BH3">
        <v>0</v>
      </c>
      <c r="BI3">
        <v>0</v>
      </c>
      <c r="BL3">
        <v>0</v>
      </c>
      <c r="BO3">
        <v>0</v>
      </c>
      <c r="BR3">
        <v>0</v>
      </c>
      <c r="CD3">
        <v>0</v>
      </c>
      <c r="CE3">
        <v>0</v>
      </c>
      <c r="CF3">
        <v>0</v>
      </c>
      <c r="CG3">
        <v>0</v>
      </c>
      <c r="CH3">
        <v>0</v>
      </c>
      <c r="CI3">
        <v>0</v>
      </c>
      <c r="CJ3">
        <v>1</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row>
    <row r="4" spans="1:110" hidden="1">
      <c r="A4" t="s">
        <v>11976</v>
      </c>
      <c r="B4" s="18" t="s">
        <v>11928</v>
      </c>
      <c r="C4" t="s">
        <v>985</v>
      </c>
      <c r="D4" t="s">
        <v>2176</v>
      </c>
      <c r="E4" t="s">
        <v>2176</v>
      </c>
      <c r="F4" t="s">
        <v>146</v>
      </c>
      <c r="G4" t="s">
        <v>11342</v>
      </c>
      <c r="H4" s="23">
        <v>600000</v>
      </c>
      <c r="I4">
        <v>5</v>
      </c>
      <c r="J4" s="6">
        <f t="shared" si="0"/>
        <v>3000000</v>
      </c>
      <c r="K4">
        <v>42.687055000000001</v>
      </c>
      <c r="L4">
        <v>-72.959999999999994</v>
      </c>
      <c r="M4" t="s">
        <v>11960</v>
      </c>
      <c r="AB4" t="s">
        <v>11343</v>
      </c>
      <c r="AD4" t="s">
        <v>11344</v>
      </c>
      <c r="AE4" t="s">
        <v>391</v>
      </c>
      <c r="AG4" t="s">
        <v>107</v>
      </c>
      <c r="AH4" t="s">
        <v>11345</v>
      </c>
      <c r="AJ4" t="s">
        <v>2413</v>
      </c>
      <c r="AK4" t="s">
        <v>2219</v>
      </c>
      <c r="AM4" t="s">
        <v>394</v>
      </c>
      <c r="AN4" t="s">
        <v>4537</v>
      </c>
      <c r="AO4" t="s">
        <v>92</v>
      </c>
      <c r="AP4" t="s">
        <v>93</v>
      </c>
      <c r="AR4" t="s">
        <v>95</v>
      </c>
      <c r="AS4" t="s">
        <v>11346</v>
      </c>
      <c r="AT4">
        <v>50</v>
      </c>
      <c r="AU4" t="s">
        <v>11347</v>
      </c>
      <c r="AV4">
        <v>50</v>
      </c>
      <c r="AW4" t="s">
        <v>2656</v>
      </c>
      <c r="AZ4" t="s">
        <v>11348</v>
      </c>
      <c r="BA4" t="s">
        <v>11349</v>
      </c>
      <c r="BE4" t="s">
        <v>11350</v>
      </c>
      <c r="BF4">
        <v>0</v>
      </c>
      <c r="BG4" t="s">
        <v>11351</v>
      </c>
      <c r="BH4">
        <v>0</v>
      </c>
      <c r="BI4">
        <v>0</v>
      </c>
      <c r="BL4">
        <v>0</v>
      </c>
      <c r="BO4">
        <v>0</v>
      </c>
      <c r="BR4">
        <v>0</v>
      </c>
      <c r="CD4">
        <v>0</v>
      </c>
      <c r="CE4">
        <v>0</v>
      </c>
      <c r="CF4">
        <v>0</v>
      </c>
      <c r="CG4">
        <v>0</v>
      </c>
      <c r="CH4">
        <v>0</v>
      </c>
      <c r="CI4">
        <v>0</v>
      </c>
      <c r="CJ4">
        <v>1</v>
      </c>
      <c r="CK4">
        <v>0</v>
      </c>
      <c r="CL4">
        <v>0</v>
      </c>
      <c r="CM4">
        <v>0</v>
      </c>
      <c r="CN4">
        <v>0</v>
      </c>
      <c r="CO4">
        <v>0</v>
      </c>
      <c r="CP4">
        <v>0</v>
      </c>
      <c r="CQ4">
        <v>0</v>
      </c>
      <c r="CR4">
        <v>0</v>
      </c>
      <c r="CS4">
        <v>0</v>
      </c>
      <c r="CT4">
        <v>0</v>
      </c>
      <c r="CU4">
        <v>1</v>
      </c>
      <c r="CV4">
        <v>0</v>
      </c>
      <c r="CW4">
        <v>0</v>
      </c>
      <c r="CX4">
        <v>0</v>
      </c>
      <c r="CY4">
        <v>0</v>
      </c>
      <c r="CZ4">
        <v>0</v>
      </c>
      <c r="DA4">
        <v>0</v>
      </c>
      <c r="DB4">
        <v>0</v>
      </c>
      <c r="DC4">
        <v>0</v>
      </c>
      <c r="DD4">
        <v>0</v>
      </c>
      <c r="DE4">
        <v>0</v>
      </c>
      <c r="DF4">
        <v>0</v>
      </c>
    </row>
    <row r="5" spans="1:110" hidden="1">
      <c r="A5" t="s">
        <v>11989</v>
      </c>
      <c r="B5" s="18" t="s">
        <v>11936</v>
      </c>
      <c r="C5" t="s">
        <v>985</v>
      </c>
      <c r="D5" t="s">
        <v>2176</v>
      </c>
      <c r="E5" t="s">
        <v>2176</v>
      </c>
      <c r="F5" t="s">
        <v>146</v>
      </c>
      <c r="G5" t="s">
        <v>11458</v>
      </c>
      <c r="H5" s="23">
        <v>199800</v>
      </c>
      <c r="I5">
        <v>17.670000000000002</v>
      </c>
      <c r="J5" s="6">
        <f t="shared" si="0"/>
        <v>3530466.0000000005</v>
      </c>
      <c r="K5">
        <v>37.104114000000003</v>
      </c>
      <c r="L5">
        <v>-119.32</v>
      </c>
      <c r="M5" t="s">
        <v>11960</v>
      </c>
      <c r="AB5" t="s">
        <v>672</v>
      </c>
      <c r="AD5" t="s">
        <v>11459</v>
      </c>
      <c r="AE5" t="s">
        <v>214</v>
      </c>
      <c r="AG5" t="s">
        <v>107</v>
      </c>
      <c r="AH5" t="s">
        <v>11460</v>
      </c>
      <c r="AJ5" t="s">
        <v>2731</v>
      </c>
      <c r="AM5" t="s">
        <v>218</v>
      </c>
      <c r="AN5" t="s">
        <v>322</v>
      </c>
      <c r="AO5" t="s">
        <v>92</v>
      </c>
      <c r="AP5" t="s">
        <v>93</v>
      </c>
      <c r="AR5" t="s">
        <v>112</v>
      </c>
      <c r="AS5" t="s">
        <v>322</v>
      </c>
      <c r="AT5">
        <v>100</v>
      </c>
      <c r="BA5" t="s">
        <v>322</v>
      </c>
      <c r="BF5">
        <v>0</v>
      </c>
      <c r="BG5" t="s">
        <v>11461</v>
      </c>
      <c r="BH5">
        <v>0</v>
      </c>
      <c r="BI5">
        <v>0</v>
      </c>
      <c r="BL5">
        <v>0</v>
      </c>
      <c r="BO5">
        <v>0</v>
      </c>
      <c r="BR5">
        <v>0</v>
      </c>
      <c r="CD5">
        <v>0</v>
      </c>
      <c r="CE5">
        <v>0</v>
      </c>
      <c r="CF5">
        <v>0</v>
      </c>
      <c r="CG5">
        <v>0</v>
      </c>
      <c r="CH5">
        <v>0</v>
      </c>
      <c r="CI5">
        <v>0</v>
      </c>
      <c r="CJ5">
        <v>1</v>
      </c>
      <c r="CK5">
        <v>1</v>
      </c>
      <c r="CL5">
        <v>0</v>
      </c>
      <c r="CM5">
        <v>0</v>
      </c>
      <c r="CN5">
        <v>0</v>
      </c>
      <c r="CO5">
        <v>0</v>
      </c>
      <c r="CP5">
        <v>0</v>
      </c>
      <c r="CQ5">
        <v>0</v>
      </c>
      <c r="CR5">
        <v>0</v>
      </c>
      <c r="CS5">
        <v>0</v>
      </c>
      <c r="CT5">
        <v>0</v>
      </c>
      <c r="CU5">
        <v>0</v>
      </c>
      <c r="CV5">
        <v>0</v>
      </c>
      <c r="CW5">
        <v>0</v>
      </c>
      <c r="CX5">
        <v>0</v>
      </c>
      <c r="CY5">
        <v>0</v>
      </c>
      <c r="CZ5">
        <v>0</v>
      </c>
      <c r="DA5">
        <v>0</v>
      </c>
      <c r="DB5">
        <v>0</v>
      </c>
      <c r="DC5">
        <v>0</v>
      </c>
      <c r="DD5">
        <v>0</v>
      </c>
      <c r="DE5">
        <v>0</v>
      </c>
      <c r="DF5">
        <v>0</v>
      </c>
    </row>
    <row r="6" spans="1:110" hidden="1">
      <c r="A6" t="s">
        <v>11987</v>
      </c>
      <c r="B6" s="18" t="s">
        <v>11988</v>
      </c>
      <c r="C6" t="s">
        <v>985</v>
      </c>
      <c r="D6" t="s">
        <v>2176</v>
      </c>
      <c r="E6" t="s">
        <v>2176</v>
      </c>
      <c r="F6" t="s">
        <v>146</v>
      </c>
      <c r="G6" t="s">
        <v>11394</v>
      </c>
      <c r="H6" s="23">
        <v>1000000</v>
      </c>
      <c r="I6">
        <v>15</v>
      </c>
      <c r="J6" s="6">
        <f t="shared" si="0"/>
        <v>15000000</v>
      </c>
      <c r="K6">
        <v>42.442977999999997</v>
      </c>
      <c r="L6">
        <v>-74.45</v>
      </c>
      <c r="M6" t="s">
        <v>11960</v>
      </c>
      <c r="AB6" t="s">
        <v>2954</v>
      </c>
      <c r="AC6" t="s">
        <v>11395</v>
      </c>
      <c r="AD6" t="s">
        <v>11396</v>
      </c>
      <c r="AE6" t="s">
        <v>817</v>
      </c>
      <c r="AF6">
        <v>12131</v>
      </c>
      <c r="AG6" t="s">
        <v>107</v>
      </c>
      <c r="AH6" t="s">
        <v>11397</v>
      </c>
      <c r="AJ6" t="s">
        <v>11398</v>
      </c>
      <c r="AM6" t="s">
        <v>819</v>
      </c>
      <c r="AN6" t="s">
        <v>3777</v>
      </c>
      <c r="AO6" t="s">
        <v>599</v>
      </c>
      <c r="AP6" t="s">
        <v>93</v>
      </c>
      <c r="AR6" t="s">
        <v>112</v>
      </c>
      <c r="AS6" t="s">
        <v>3777</v>
      </c>
      <c r="AT6">
        <v>100</v>
      </c>
      <c r="AW6" t="s">
        <v>2656</v>
      </c>
      <c r="BA6" t="s">
        <v>3777</v>
      </c>
      <c r="BF6">
        <v>0</v>
      </c>
      <c r="BG6" t="s">
        <v>11399</v>
      </c>
      <c r="BH6">
        <v>142000000</v>
      </c>
      <c r="BI6">
        <v>0</v>
      </c>
      <c r="BL6">
        <v>0</v>
      </c>
      <c r="BO6">
        <v>0</v>
      </c>
      <c r="BR6">
        <v>0</v>
      </c>
      <c r="CD6">
        <v>0</v>
      </c>
      <c r="CE6">
        <v>0</v>
      </c>
      <c r="CF6">
        <v>0</v>
      </c>
      <c r="CG6">
        <v>0</v>
      </c>
      <c r="CH6">
        <v>0</v>
      </c>
      <c r="CI6">
        <v>0</v>
      </c>
      <c r="CJ6">
        <v>1</v>
      </c>
      <c r="CK6">
        <v>1</v>
      </c>
      <c r="CL6">
        <v>0</v>
      </c>
      <c r="CM6">
        <v>1</v>
      </c>
      <c r="CN6">
        <v>0</v>
      </c>
      <c r="CO6">
        <v>0</v>
      </c>
      <c r="CP6">
        <v>0</v>
      </c>
      <c r="CQ6">
        <v>0</v>
      </c>
      <c r="CR6">
        <v>0</v>
      </c>
      <c r="CS6">
        <v>0</v>
      </c>
      <c r="CT6">
        <v>0</v>
      </c>
      <c r="CU6">
        <v>0</v>
      </c>
      <c r="CV6">
        <v>0</v>
      </c>
      <c r="CW6">
        <v>0</v>
      </c>
      <c r="CX6">
        <v>0</v>
      </c>
      <c r="CY6">
        <v>0</v>
      </c>
      <c r="CZ6">
        <v>0</v>
      </c>
      <c r="DA6">
        <v>0</v>
      </c>
      <c r="DB6">
        <v>0</v>
      </c>
      <c r="DC6">
        <v>0</v>
      </c>
      <c r="DD6">
        <v>0</v>
      </c>
      <c r="DE6">
        <v>0</v>
      </c>
      <c r="DF6">
        <v>0</v>
      </c>
    </row>
    <row r="7" spans="1:110" hidden="1">
      <c r="A7" t="s">
        <v>11975</v>
      </c>
      <c r="B7" s="18" t="s">
        <v>11927</v>
      </c>
      <c r="C7" t="s">
        <v>985</v>
      </c>
      <c r="D7" t="s">
        <v>2176</v>
      </c>
      <c r="E7" t="s">
        <v>2176</v>
      </c>
      <c r="F7" t="s">
        <v>146</v>
      </c>
      <c r="G7" t="s">
        <v>11372</v>
      </c>
      <c r="H7" s="23">
        <v>300000</v>
      </c>
      <c r="I7">
        <v>4</v>
      </c>
      <c r="J7" s="6">
        <f t="shared" si="0"/>
        <v>1200000</v>
      </c>
      <c r="K7">
        <v>39.706098400000002</v>
      </c>
      <c r="L7">
        <v>-105.7</v>
      </c>
      <c r="M7" t="s">
        <v>11960</v>
      </c>
      <c r="AB7" t="s">
        <v>11373</v>
      </c>
      <c r="AD7" t="s">
        <v>4571</v>
      </c>
      <c r="AE7" t="s">
        <v>4188</v>
      </c>
      <c r="AG7" t="s">
        <v>107</v>
      </c>
      <c r="AH7" t="s">
        <v>11374</v>
      </c>
      <c r="AJ7" t="s">
        <v>3505</v>
      </c>
      <c r="AM7" t="s">
        <v>1007</v>
      </c>
      <c r="AN7" t="s">
        <v>5132</v>
      </c>
      <c r="AO7" t="s">
        <v>92</v>
      </c>
      <c r="AP7" t="s">
        <v>93</v>
      </c>
      <c r="AR7" t="s">
        <v>112</v>
      </c>
      <c r="AS7" t="s">
        <v>5132</v>
      </c>
      <c r="AT7">
        <v>100</v>
      </c>
      <c r="BF7">
        <v>0</v>
      </c>
      <c r="BG7" t="s">
        <v>11375</v>
      </c>
      <c r="BH7">
        <v>0</v>
      </c>
      <c r="BI7">
        <v>0</v>
      </c>
      <c r="BL7">
        <v>0</v>
      </c>
      <c r="BO7">
        <v>0</v>
      </c>
      <c r="BR7">
        <v>0</v>
      </c>
      <c r="CD7">
        <v>1</v>
      </c>
      <c r="CE7">
        <v>0</v>
      </c>
      <c r="CF7">
        <v>0</v>
      </c>
      <c r="CG7">
        <v>0</v>
      </c>
      <c r="CH7">
        <v>0</v>
      </c>
      <c r="CI7">
        <v>0</v>
      </c>
      <c r="CJ7">
        <v>1</v>
      </c>
      <c r="CK7">
        <v>1</v>
      </c>
      <c r="CL7">
        <v>0</v>
      </c>
      <c r="CM7">
        <v>0</v>
      </c>
      <c r="CN7">
        <v>0</v>
      </c>
      <c r="CO7">
        <v>0</v>
      </c>
      <c r="CP7">
        <v>0</v>
      </c>
      <c r="CQ7">
        <v>0</v>
      </c>
      <c r="CR7">
        <v>0</v>
      </c>
      <c r="CS7">
        <v>0</v>
      </c>
      <c r="CT7">
        <v>0</v>
      </c>
      <c r="CU7">
        <v>0</v>
      </c>
      <c r="CV7">
        <v>0</v>
      </c>
      <c r="CW7">
        <v>1</v>
      </c>
      <c r="CX7">
        <v>0</v>
      </c>
      <c r="CY7">
        <v>0</v>
      </c>
      <c r="CZ7">
        <v>0</v>
      </c>
      <c r="DA7">
        <v>0</v>
      </c>
      <c r="DB7">
        <v>0</v>
      </c>
      <c r="DC7">
        <v>0</v>
      </c>
      <c r="DD7">
        <v>0</v>
      </c>
      <c r="DE7">
        <v>0</v>
      </c>
      <c r="DF7">
        <v>0</v>
      </c>
    </row>
    <row r="8" spans="1:110" hidden="1">
      <c r="A8" t="s">
        <v>11901</v>
      </c>
      <c r="B8" s="25" t="s">
        <v>11974</v>
      </c>
      <c r="C8" t="s">
        <v>985</v>
      </c>
      <c r="D8" t="s">
        <v>2176</v>
      </c>
      <c r="E8" t="s">
        <v>2176</v>
      </c>
      <c r="F8" t="s">
        <v>146</v>
      </c>
      <c r="G8" t="s">
        <v>8416</v>
      </c>
      <c r="H8" s="23">
        <v>250000</v>
      </c>
      <c r="I8" s="5">
        <f>S8*43560/O8/3600</f>
        <v>216.77158034528554</v>
      </c>
      <c r="J8" s="6">
        <f t="shared" si="0"/>
        <v>54192895.086321384</v>
      </c>
      <c r="K8">
        <v>34.765914500000001</v>
      </c>
      <c r="L8">
        <v>-84.77</v>
      </c>
      <c r="M8" t="s">
        <v>12011</v>
      </c>
      <c r="N8" t="s">
        <v>11966</v>
      </c>
      <c r="O8" s="24">
        <f>3765*2</f>
        <v>7530</v>
      </c>
      <c r="P8" s="15" t="s">
        <v>12030</v>
      </c>
      <c r="S8">
        <v>134900</v>
      </c>
      <c r="T8" s="15" t="s">
        <v>12030</v>
      </c>
      <c r="AB8" t="s">
        <v>672</v>
      </c>
      <c r="AD8" t="s">
        <v>8417</v>
      </c>
      <c r="AE8" t="s">
        <v>3794</v>
      </c>
      <c r="AG8" t="s">
        <v>107</v>
      </c>
      <c r="AH8" t="s">
        <v>8418</v>
      </c>
      <c r="AJ8" t="s">
        <v>2597</v>
      </c>
      <c r="AM8" t="s">
        <v>1007</v>
      </c>
      <c r="AP8" t="s">
        <v>93</v>
      </c>
      <c r="AR8" t="s">
        <v>95</v>
      </c>
      <c r="AS8" t="s">
        <v>8407</v>
      </c>
      <c r="AT8">
        <v>100</v>
      </c>
      <c r="BA8" t="s">
        <v>8407</v>
      </c>
      <c r="BF8">
        <v>0</v>
      </c>
      <c r="BG8" t="s">
        <v>8419</v>
      </c>
      <c r="BH8">
        <v>0</v>
      </c>
      <c r="BI8">
        <v>0</v>
      </c>
      <c r="BL8">
        <v>0</v>
      </c>
      <c r="BO8">
        <v>0</v>
      </c>
      <c r="BR8">
        <v>0</v>
      </c>
      <c r="CD8">
        <v>0</v>
      </c>
      <c r="CE8">
        <v>0</v>
      </c>
      <c r="CF8">
        <v>0</v>
      </c>
      <c r="CG8">
        <v>0</v>
      </c>
      <c r="CH8">
        <v>0</v>
      </c>
      <c r="CI8">
        <v>0</v>
      </c>
      <c r="CJ8">
        <v>1</v>
      </c>
      <c r="CK8">
        <v>1</v>
      </c>
      <c r="CL8">
        <v>0</v>
      </c>
      <c r="CM8">
        <v>0</v>
      </c>
      <c r="CN8">
        <v>0</v>
      </c>
      <c r="CO8">
        <v>0</v>
      </c>
      <c r="CP8">
        <v>0</v>
      </c>
      <c r="CQ8">
        <v>0</v>
      </c>
      <c r="CR8">
        <v>0</v>
      </c>
      <c r="CS8">
        <v>0</v>
      </c>
      <c r="CT8">
        <v>0</v>
      </c>
      <c r="CU8">
        <v>0</v>
      </c>
      <c r="CV8">
        <v>0</v>
      </c>
      <c r="CW8">
        <v>0</v>
      </c>
      <c r="CX8">
        <v>0</v>
      </c>
      <c r="CY8">
        <v>0</v>
      </c>
      <c r="CZ8">
        <v>0</v>
      </c>
      <c r="DA8">
        <v>0</v>
      </c>
      <c r="DB8">
        <v>0</v>
      </c>
      <c r="DC8">
        <v>0</v>
      </c>
      <c r="DD8">
        <v>0</v>
      </c>
      <c r="DE8">
        <v>0</v>
      </c>
      <c r="DF8">
        <v>0</v>
      </c>
    </row>
    <row r="9" spans="1:110" hidden="1">
      <c r="A9" t="s">
        <v>11985</v>
      </c>
      <c r="B9" s="18" t="s">
        <v>11942</v>
      </c>
      <c r="C9" t="s">
        <v>985</v>
      </c>
      <c r="D9" t="s">
        <v>2176</v>
      </c>
      <c r="E9" t="s">
        <v>2176</v>
      </c>
      <c r="F9" t="s">
        <v>146</v>
      </c>
      <c r="G9" t="s">
        <v>11422</v>
      </c>
      <c r="H9" s="23">
        <v>1626000</v>
      </c>
      <c r="I9">
        <v>10</v>
      </c>
      <c r="J9" s="6">
        <f t="shared" si="0"/>
        <v>16260000</v>
      </c>
      <c r="K9">
        <v>34.6548333</v>
      </c>
      <c r="L9">
        <v>-118.78</v>
      </c>
      <c r="M9" t="s">
        <v>11960</v>
      </c>
      <c r="AB9" t="s">
        <v>3634</v>
      </c>
      <c r="AD9" t="s">
        <v>11423</v>
      </c>
      <c r="AE9" t="s">
        <v>214</v>
      </c>
      <c r="AG9" t="s">
        <v>107</v>
      </c>
      <c r="AH9" t="s">
        <v>11424</v>
      </c>
      <c r="AI9" t="s">
        <v>11425</v>
      </c>
      <c r="AJ9" t="s">
        <v>2270</v>
      </c>
      <c r="AM9" t="s">
        <v>1007</v>
      </c>
      <c r="AN9" t="s">
        <v>3769</v>
      </c>
      <c r="AO9" t="s">
        <v>599</v>
      </c>
      <c r="AR9" t="s">
        <v>112</v>
      </c>
      <c r="AS9" t="s">
        <v>3769</v>
      </c>
      <c r="AT9">
        <v>0</v>
      </c>
      <c r="AU9" t="s">
        <v>11426</v>
      </c>
      <c r="BF9">
        <v>0</v>
      </c>
      <c r="BH9">
        <v>0</v>
      </c>
      <c r="BI9">
        <v>0</v>
      </c>
      <c r="BL9">
        <v>0</v>
      </c>
      <c r="BO9">
        <v>0</v>
      </c>
      <c r="BR9">
        <v>0</v>
      </c>
      <c r="CD9">
        <v>0</v>
      </c>
      <c r="CE9">
        <v>0</v>
      </c>
      <c r="CF9">
        <v>0</v>
      </c>
      <c r="CG9">
        <v>0</v>
      </c>
      <c r="CH9">
        <v>0</v>
      </c>
      <c r="CI9">
        <v>0</v>
      </c>
      <c r="CJ9">
        <v>1</v>
      </c>
      <c r="CK9">
        <v>0</v>
      </c>
      <c r="CL9">
        <v>0</v>
      </c>
      <c r="CM9">
        <v>1</v>
      </c>
      <c r="CN9">
        <v>0</v>
      </c>
      <c r="CO9">
        <v>0</v>
      </c>
      <c r="CP9">
        <v>0</v>
      </c>
      <c r="CQ9">
        <v>0</v>
      </c>
      <c r="CR9">
        <v>0</v>
      </c>
      <c r="CS9">
        <v>0</v>
      </c>
      <c r="CT9">
        <v>0</v>
      </c>
      <c r="CU9">
        <v>0</v>
      </c>
      <c r="CV9">
        <v>0</v>
      </c>
      <c r="CW9">
        <v>0</v>
      </c>
      <c r="CX9">
        <v>0</v>
      </c>
      <c r="CY9">
        <v>0</v>
      </c>
      <c r="CZ9">
        <v>0</v>
      </c>
      <c r="DA9">
        <v>0</v>
      </c>
      <c r="DB9">
        <v>0</v>
      </c>
      <c r="DC9">
        <v>0</v>
      </c>
      <c r="DD9">
        <v>0</v>
      </c>
      <c r="DE9">
        <v>0</v>
      </c>
      <c r="DF9">
        <v>0</v>
      </c>
    </row>
    <row r="10" spans="1:110" hidden="1">
      <c r="A10" t="s">
        <v>11905</v>
      </c>
      <c r="B10" s="25" t="s">
        <v>11974</v>
      </c>
      <c r="C10" t="s">
        <v>985</v>
      </c>
      <c r="D10" t="s">
        <v>2176</v>
      </c>
      <c r="E10" t="s">
        <v>2176</v>
      </c>
      <c r="F10" t="s">
        <v>146</v>
      </c>
      <c r="G10" t="s">
        <v>8428</v>
      </c>
      <c r="H10" s="23">
        <v>31000</v>
      </c>
      <c r="I10" s="5">
        <f>U10*Y10*326000/5400000/60</f>
        <v>37.42962962962963</v>
      </c>
      <c r="J10" s="6">
        <f t="shared" si="0"/>
        <v>1160318.5185185187</v>
      </c>
      <c r="K10">
        <v>39.524633000000001</v>
      </c>
      <c r="L10">
        <v>-91.64</v>
      </c>
      <c r="M10" t="s">
        <v>12033</v>
      </c>
      <c r="N10" t="s">
        <v>11963</v>
      </c>
      <c r="O10" t="s">
        <v>12035</v>
      </c>
      <c r="P10" t="s">
        <v>12034</v>
      </c>
      <c r="U10" s="24">
        <v>18600</v>
      </c>
      <c r="V10" t="s">
        <v>12034</v>
      </c>
      <c r="Y10">
        <v>2</v>
      </c>
      <c r="AB10" t="s">
        <v>672</v>
      </c>
      <c r="AD10" t="s">
        <v>8429</v>
      </c>
      <c r="AE10" t="s">
        <v>2711</v>
      </c>
      <c r="AG10" t="s">
        <v>107</v>
      </c>
      <c r="AH10" t="s">
        <v>8430</v>
      </c>
      <c r="AJ10" t="s">
        <v>2592</v>
      </c>
      <c r="AM10" t="s">
        <v>403</v>
      </c>
      <c r="AP10" t="s">
        <v>93</v>
      </c>
      <c r="AR10" t="s">
        <v>95</v>
      </c>
      <c r="AS10" t="s">
        <v>8407</v>
      </c>
      <c r="AT10">
        <v>100</v>
      </c>
      <c r="BA10" t="s">
        <v>8431</v>
      </c>
      <c r="BF10">
        <v>0</v>
      </c>
      <c r="BG10" t="s">
        <v>750</v>
      </c>
      <c r="BH10">
        <v>0</v>
      </c>
      <c r="BI10">
        <v>0</v>
      </c>
      <c r="BL10">
        <v>0</v>
      </c>
      <c r="BO10">
        <v>0</v>
      </c>
      <c r="BR10">
        <v>0</v>
      </c>
      <c r="CD10">
        <v>0</v>
      </c>
      <c r="CE10">
        <v>0</v>
      </c>
      <c r="CF10">
        <v>0</v>
      </c>
      <c r="CG10">
        <v>0</v>
      </c>
      <c r="CH10">
        <v>0</v>
      </c>
      <c r="CI10">
        <v>0</v>
      </c>
      <c r="CJ10">
        <v>1</v>
      </c>
      <c r="CK10">
        <v>1</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row>
    <row r="11" spans="1:110">
      <c r="A11" t="s">
        <v>11907</v>
      </c>
      <c r="B11" s="25" t="s">
        <v>11974</v>
      </c>
      <c r="C11" t="s">
        <v>985</v>
      </c>
      <c r="D11" t="s">
        <v>2176</v>
      </c>
      <c r="E11" t="s">
        <v>2176</v>
      </c>
      <c r="F11" t="s">
        <v>146</v>
      </c>
      <c r="G11" t="s">
        <v>8433</v>
      </c>
      <c r="H11" s="23">
        <v>28000</v>
      </c>
      <c r="I11" s="9">
        <v>4</v>
      </c>
      <c r="J11" s="6">
        <f t="shared" si="0"/>
        <v>112000</v>
      </c>
      <c r="K11">
        <v>34.213624000000003</v>
      </c>
      <c r="L11">
        <v>-93.11</v>
      </c>
      <c r="M11" t="s">
        <v>12037</v>
      </c>
      <c r="U11" s="24">
        <v>13400</v>
      </c>
      <c r="V11" s="15" t="s">
        <v>12038</v>
      </c>
      <c r="AB11" t="s">
        <v>672</v>
      </c>
      <c r="AD11" t="s">
        <v>8434</v>
      </c>
      <c r="AE11" t="s">
        <v>8435</v>
      </c>
      <c r="AG11" t="s">
        <v>107</v>
      </c>
      <c r="AH11" t="s">
        <v>8436</v>
      </c>
      <c r="AJ11" t="s">
        <v>2225</v>
      </c>
      <c r="AM11" t="s">
        <v>1007</v>
      </c>
      <c r="AP11" t="s">
        <v>93</v>
      </c>
      <c r="AR11" t="s">
        <v>95</v>
      </c>
      <c r="AS11" t="s">
        <v>8407</v>
      </c>
      <c r="AT11">
        <v>100</v>
      </c>
      <c r="BF11">
        <v>0</v>
      </c>
      <c r="BG11" t="s">
        <v>750</v>
      </c>
      <c r="BH11">
        <v>0</v>
      </c>
      <c r="BI11">
        <v>0</v>
      </c>
      <c r="BL11">
        <v>0</v>
      </c>
      <c r="BO11">
        <v>0</v>
      </c>
      <c r="BR11">
        <v>0</v>
      </c>
      <c r="CD11">
        <v>0</v>
      </c>
      <c r="CE11">
        <v>0</v>
      </c>
      <c r="CF11">
        <v>0</v>
      </c>
      <c r="CG11">
        <v>0</v>
      </c>
      <c r="CH11">
        <v>0</v>
      </c>
      <c r="CI11">
        <v>0</v>
      </c>
      <c r="CJ11">
        <v>1</v>
      </c>
      <c r="CK11">
        <v>1</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row>
    <row r="12" spans="1:110" hidden="1">
      <c r="A12" t="s">
        <v>11918</v>
      </c>
      <c r="B12" s="18" t="s">
        <v>11937</v>
      </c>
      <c r="C12" t="s">
        <v>985</v>
      </c>
      <c r="D12" t="s">
        <v>2176</v>
      </c>
      <c r="E12" t="s">
        <v>2176</v>
      </c>
      <c r="F12" t="s">
        <v>146</v>
      </c>
      <c r="G12" t="s">
        <v>11479</v>
      </c>
      <c r="H12" s="23">
        <v>293100</v>
      </c>
      <c r="I12" s="5">
        <f>U12/O12*Y12/3600*43560</f>
        <v>66.862745098039213</v>
      </c>
      <c r="J12" s="6">
        <f t="shared" si="0"/>
        <v>19597470.588235293</v>
      </c>
      <c r="K12">
        <v>39.513775199999998</v>
      </c>
      <c r="L12">
        <v>-121.56</v>
      </c>
      <c r="M12" t="s">
        <v>12033</v>
      </c>
      <c r="N12" t="s">
        <v>11966</v>
      </c>
      <c r="O12">
        <v>5610</v>
      </c>
      <c r="P12" t="s">
        <v>12051</v>
      </c>
      <c r="U12" s="24">
        <v>15500</v>
      </c>
      <c r="V12" s="15" t="s">
        <v>12054</v>
      </c>
      <c r="Y12">
        <v>2</v>
      </c>
      <c r="AB12" t="s">
        <v>672</v>
      </c>
      <c r="AD12" t="s">
        <v>11480</v>
      </c>
      <c r="AE12" t="s">
        <v>214</v>
      </c>
      <c r="AF12">
        <v>95965</v>
      </c>
      <c r="AG12" t="s">
        <v>107</v>
      </c>
      <c r="AH12" t="s">
        <v>11481</v>
      </c>
      <c r="AJ12" t="s">
        <v>3505</v>
      </c>
      <c r="AK12" t="s">
        <v>2208</v>
      </c>
      <c r="AM12" t="s">
        <v>218</v>
      </c>
      <c r="AN12" t="s">
        <v>219</v>
      </c>
      <c r="AO12" t="s">
        <v>92</v>
      </c>
      <c r="AP12" t="s">
        <v>93</v>
      </c>
      <c r="AR12" t="s">
        <v>95</v>
      </c>
      <c r="AS12" t="s">
        <v>11482</v>
      </c>
      <c r="AT12">
        <v>100</v>
      </c>
      <c r="AY12" t="s">
        <v>11482</v>
      </c>
      <c r="AZ12" t="s">
        <v>11482</v>
      </c>
      <c r="BA12" t="s">
        <v>11482</v>
      </c>
      <c r="BB12" t="s">
        <v>11483</v>
      </c>
      <c r="BC12" t="s">
        <v>11484</v>
      </c>
      <c r="BD12" t="s">
        <v>11485</v>
      </c>
      <c r="BF12">
        <v>0</v>
      </c>
      <c r="BG12" t="s">
        <v>11486</v>
      </c>
      <c r="BH12">
        <v>75889000</v>
      </c>
      <c r="BI12">
        <v>0</v>
      </c>
      <c r="BL12">
        <v>0</v>
      </c>
      <c r="BO12">
        <v>0</v>
      </c>
      <c r="BR12">
        <v>0</v>
      </c>
      <c r="CD12">
        <v>0</v>
      </c>
      <c r="CE12">
        <v>0</v>
      </c>
      <c r="CF12">
        <v>0</v>
      </c>
      <c r="CG12">
        <v>0</v>
      </c>
      <c r="CH12">
        <v>0</v>
      </c>
      <c r="CI12">
        <v>0</v>
      </c>
      <c r="CJ12">
        <v>1</v>
      </c>
      <c r="CK12">
        <v>1</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row>
    <row r="13" spans="1:110" hidden="1">
      <c r="A13" t="s">
        <v>11981</v>
      </c>
      <c r="B13" s="18" t="s">
        <v>11931</v>
      </c>
      <c r="C13" t="s">
        <v>985</v>
      </c>
      <c r="D13" t="s">
        <v>2176</v>
      </c>
      <c r="E13" t="s">
        <v>2176</v>
      </c>
      <c r="F13" t="s">
        <v>146</v>
      </c>
      <c r="G13" t="s">
        <v>11353</v>
      </c>
      <c r="H13" s="23">
        <v>587200</v>
      </c>
      <c r="I13">
        <v>6.97</v>
      </c>
      <c r="J13" s="6">
        <f t="shared" si="0"/>
        <v>4092784</v>
      </c>
      <c r="K13">
        <v>34.299374100000001</v>
      </c>
      <c r="L13">
        <v>-81.31</v>
      </c>
      <c r="M13" t="s">
        <v>11960</v>
      </c>
      <c r="AB13" t="s">
        <v>11354</v>
      </c>
      <c r="AC13" t="s">
        <v>11355</v>
      </c>
      <c r="AD13" t="s">
        <v>11356</v>
      </c>
      <c r="AE13" t="s">
        <v>11333</v>
      </c>
      <c r="AF13">
        <v>29065</v>
      </c>
      <c r="AG13" t="s">
        <v>107</v>
      </c>
      <c r="AH13" t="s">
        <v>11357</v>
      </c>
      <c r="AI13" t="s">
        <v>11358</v>
      </c>
      <c r="AJ13" t="s">
        <v>537</v>
      </c>
      <c r="AK13" t="s">
        <v>11359</v>
      </c>
      <c r="AM13" t="s">
        <v>1007</v>
      </c>
      <c r="AN13" t="s">
        <v>11360</v>
      </c>
      <c r="AO13" t="s">
        <v>92</v>
      </c>
      <c r="AP13" t="s">
        <v>93</v>
      </c>
      <c r="AR13" t="s">
        <v>112</v>
      </c>
      <c r="AS13" t="s">
        <v>11361</v>
      </c>
      <c r="AT13">
        <v>100</v>
      </c>
      <c r="BB13" t="s">
        <v>11362</v>
      </c>
      <c r="BC13" t="s">
        <v>11363</v>
      </c>
      <c r="BF13">
        <v>0</v>
      </c>
      <c r="BG13" t="s">
        <v>11364</v>
      </c>
      <c r="BH13">
        <v>0</v>
      </c>
      <c r="BI13">
        <v>0</v>
      </c>
      <c r="BL13">
        <v>0</v>
      </c>
      <c r="BO13">
        <v>0</v>
      </c>
      <c r="BR13">
        <v>0</v>
      </c>
      <c r="CD13">
        <v>0</v>
      </c>
      <c r="CE13">
        <v>0</v>
      </c>
      <c r="CF13">
        <v>0</v>
      </c>
      <c r="CG13">
        <v>0</v>
      </c>
      <c r="CH13">
        <v>0</v>
      </c>
      <c r="CI13">
        <v>0</v>
      </c>
      <c r="CJ13">
        <v>1</v>
      </c>
      <c r="CK13">
        <v>1</v>
      </c>
      <c r="CL13">
        <v>1</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row>
    <row r="14" spans="1:110" hidden="1">
      <c r="A14" t="s">
        <v>11909</v>
      </c>
      <c r="B14" s="25" t="s">
        <v>11974</v>
      </c>
      <c r="C14" t="s">
        <v>985</v>
      </c>
      <c r="D14" t="s">
        <v>2176</v>
      </c>
      <c r="E14" t="s">
        <v>2176</v>
      </c>
      <c r="F14" t="s">
        <v>146</v>
      </c>
      <c r="G14" t="s">
        <v>11255</v>
      </c>
      <c r="H14" s="23">
        <v>8500</v>
      </c>
      <c r="I14" s="5">
        <f>U14*Y14/O14*43560/3600</f>
        <v>71.945945945945937</v>
      </c>
      <c r="J14" s="6">
        <f t="shared" si="0"/>
        <v>611540.54054054047</v>
      </c>
      <c r="K14">
        <v>40.364905</v>
      </c>
      <c r="L14">
        <v>-105.24</v>
      </c>
      <c r="M14" t="s">
        <v>12033</v>
      </c>
      <c r="N14" t="s">
        <v>11966</v>
      </c>
      <c r="O14">
        <v>370</v>
      </c>
      <c r="P14" s="15" t="s">
        <v>12043</v>
      </c>
      <c r="U14" s="24">
        <v>1100</v>
      </c>
      <c r="V14" s="15" t="s">
        <v>12044</v>
      </c>
      <c r="Y14">
        <v>2</v>
      </c>
      <c r="AB14" t="s">
        <v>11256</v>
      </c>
      <c r="AD14" t="s">
        <v>11257</v>
      </c>
      <c r="AE14" t="s">
        <v>4188</v>
      </c>
      <c r="AF14">
        <v>80537</v>
      </c>
      <c r="AG14" t="s">
        <v>107</v>
      </c>
      <c r="AH14" t="s">
        <v>11258</v>
      </c>
      <c r="AJ14" t="s">
        <v>2910</v>
      </c>
      <c r="AM14" t="s">
        <v>1007</v>
      </c>
      <c r="AP14" t="s">
        <v>93</v>
      </c>
      <c r="AR14" t="s">
        <v>95</v>
      </c>
      <c r="AS14" t="s">
        <v>11252</v>
      </c>
      <c r="AT14">
        <v>100</v>
      </c>
      <c r="BF14">
        <v>0</v>
      </c>
      <c r="BG14" t="s">
        <v>750</v>
      </c>
      <c r="BH14">
        <v>0</v>
      </c>
      <c r="BI14">
        <v>0</v>
      </c>
      <c r="BL14">
        <v>0</v>
      </c>
      <c r="BO14">
        <v>0</v>
      </c>
      <c r="BR14">
        <v>0</v>
      </c>
      <c r="CD14">
        <v>0</v>
      </c>
      <c r="CE14">
        <v>0</v>
      </c>
      <c r="CF14">
        <v>0</v>
      </c>
      <c r="CG14">
        <v>0</v>
      </c>
      <c r="CH14">
        <v>0</v>
      </c>
      <c r="CI14">
        <v>0</v>
      </c>
      <c r="CJ14">
        <v>1</v>
      </c>
      <c r="CK14">
        <v>0</v>
      </c>
      <c r="CL14">
        <v>0</v>
      </c>
      <c r="CM14">
        <v>1</v>
      </c>
      <c r="CN14">
        <v>1</v>
      </c>
      <c r="CO14">
        <v>0</v>
      </c>
      <c r="CP14">
        <v>0</v>
      </c>
      <c r="CQ14">
        <v>1</v>
      </c>
      <c r="CR14">
        <v>0</v>
      </c>
      <c r="CS14">
        <v>0</v>
      </c>
      <c r="CT14">
        <v>0</v>
      </c>
      <c r="CU14">
        <v>0</v>
      </c>
      <c r="CV14">
        <v>0</v>
      </c>
      <c r="CW14">
        <v>0</v>
      </c>
      <c r="CX14">
        <v>0</v>
      </c>
      <c r="CY14">
        <v>0</v>
      </c>
      <c r="CZ14">
        <v>0</v>
      </c>
      <c r="DA14">
        <v>0</v>
      </c>
      <c r="DB14">
        <v>0</v>
      </c>
      <c r="DC14">
        <v>0</v>
      </c>
      <c r="DD14">
        <v>0</v>
      </c>
      <c r="DE14">
        <v>0</v>
      </c>
      <c r="DF14">
        <v>1</v>
      </c>
    </row>
    <row r="15" spans="1:110" ht="17" hidden="1">
      <c r="A15" t="s">
        <v>11998</v>
      </c>
      <c r="B15" s="26" t="s">
        <v>11974</v>
      </c>
      <c r="H15" s="23">
        <v>161400</v>
      </c>
      <c r="I15" s="5">
        <f>U15/O15*Y15/3600*43560</f>
        <v>40.773333333333333</v>
      </c>
      <c r="K15" s="27">
        <v>38.263203269999998</v>
      </c>
      <c r="L15" s="27">
        <v>-93.404982230000002</v>
      </c>
      <c r="M15" t="s">
        <v>12033</v>
      </c>
      <c r="N15" t="s">
        <v>11966</v>
      </c>
      <c r="O15">
        <f>5500*6</f>
        <v>33000</v>
      </c>
      <c r="P15" t="s">
        <v>12055</v>
      </c>
      <c r="U15" s="24">
        <v>55600</v>
      </c>
      <c r="V15" s="15" t="s">
        <v>12004</v>
      </c>
      <c r="Y15">
        <v>2</v>
      </c>
    </row>
    <row r="16" spans="1:110" hidden="1">
      <c r="A16" t="s">
        <v>11997</v>
      </c>
      <c r="B16" s="18" t="s">
        <v>11949</v>
      </c>
      <c r="C16" t="s">
        <v>985</v>
      </c>
      <c r="D16" t="s">
        <v>2176</v>
      </c>
      <c r="E16" t="s">
        <v>2176</v>
      </c>
      <c r="F16" t="s">
        <v>146</v>
      </c>
      <c r="G16" t="s">
        <v>11437</v>
      </c>
      <c r="H16" s="23">
        <v>1053000</v>
      </c>
      <c r="I16" s="5">
        <v>118</v>
      </c>
      <c r="J16" s="6">
        <f t="shared" ref="J16:J22" si="1">I16*H16</f>
        <v>124254000</v>
      </c>
      <c r="K16">
        <v>37.039152000000001</v>
      </c>
      <c r="L16">
        <v>-118.96</v>
      </c>
      <c r="M16" t="s">
        <v>11973</v>
      </c>
      <c r="AB16" t="s">
        <v>11438</v>
      </c>
      <c r="AD16" t="s">
        <v>11439</v>
      </c>
      <c r="AE16" t="s">
        <v>214</v>
      </c>
      <c r="AG16" t="s">
        <v>107</v>
      </c>
      <c r="AH16" t="s">
        <v>11440</v>
      </c>
      <c r="AJ16" t="s">
        <v>11441</v>
      </c>
      <c r="AM16" t="s">
        <v>218</v>
      </c>
      <c r="AN16" t="s">
        <v>219</v>
      </c>
      <c r="AO16" t="s">
        <v>92</v>
      </c>
      <c r="AP16" t="s">
        <v>93</v>
      </c>
      <c r="AR16" t="s">
        <v>112</v>
      </c>
      <c r="AS16" t="s">
        <v>219</v>
      </c>
      <c r="AT16">
        <v>100</v>
      </c>
      <c r="BA16" t="s">
        <v>219</v>
      </c>
      <c r="BB16" t="s">
        <v>219</v>
      </c>
      <c r="BC16" t="s">
        <v>11442</v>
      </c>
      <c r="BF16">
        <v>0</v>
      </c>
      <c r="BG16" t="s">
        <v>11443</v>
      </c>
      <c r="BH16">
        <v>0</v>
      </c>
      <c r="BI16">
        <v>0</v>
      </c>
      <c r="BL16">
        <v>0</v>
      </c>
      <c r="BO16">
        <v>0</v>
      </c>
      <c r="BR16">
        <v>0</v>
      </c>
      <c r="CD16">
        <v>0</v>
      </c>
      <c r="CE16">
        <v>0</v>
      </c>
      <c r="CF16">
        <v>0</v>
      </c>
      <c r="CG16">
        <v>0</v>
      </c>
      <c r="CH16">
        <v>0</v>
      </c>
      <c r="CI16">
        <v>0</v>
      </c>
      <c r="CJ16">
        <v>1</v>
      </c>
      <c r="CK16">
        <v>0</v>
      </c>
      <c r="CL16">
        <v>0</v>
      </c>
      <c r="CM16">
        <v>0</v>
      </c>
      <c r="CN16">
        <v>0</v>
      </c>
      <c r="CO16">
        <v>0</v>
      </c>
      <c r="CP16">
        <v>0</v>
      </c>
      <c r="CQ16">
        <v>1</v>
      </c>
      <c r="CR16">
        <v>0</v>
      </c>
      <c r="CS16">
        <v>0</v>
      </c>
      <c r="CT16">
        <v>0</v>
      </c>
      <c r="CU16">
        <v>0</v>
      </c>
      <c r="CV16">
        <v>0</v>
      </c>
      <c r="CW16">
        <v>0</v>
      </c>
      <c r="CX16">
        <v>0</v>
      </c>
      <c r="CY16">
        <v>0</v>
      </c>
      <c r="CZ16">
        <v>0</v>
      </c>
      <c r="DA16">
        <v>0</v>
      </c>
      <c r="DB16">
        <v>0</v>
      </c>
      <c r="DC16">
        <v>0</v>
      </c>
      <c r="DD16">
        <v>0</v>
      </c>
      <c r="DE16">
        <v>0</v>
      </c>
      <c r="DF16">
        <v>0</v>
      </c>
    </row>
    <row r="17" spans="1:110" hidden="1">
      <c r="A17" t="s">
        <v>11884</v>
      </c>
      <c r="B17" s="25" t="s">
        <v>11974</v>
      </c>
      <c r="C17" t="s">
        <v>985</v>
      </c>
      <c r="D17" t="s">
        <v>2176</v>
      </c>
      <c r="E17" t="s">
        <v>2176</v>
      </c>
      <c r="F17" t="s">
        <v>146</v>
      </c>
      <c r="G17" t="s">
        <v>11882</v>
      </c>
      <c r="H17" s="23">
        <v>95000</v>
      </c>
      <c r="I17" s="8">
        <f>S17*43560/O17/3600</f>
        <v>46.887500000000003</v>
      </c>
      <c r="J17" s="6">
        <f t="shared" si="1"/>
        <v>4454312.5</v>
      </c>
      <c r="K17">
        <v>35.113480299999999</v>
      </c>
      <c r="L17">
        <v>-84.06</v>
      </c>
      <c r="M17" t="s">
        <v>12011</v>
      </c>
      <c r="N17" t="s">
        <v>11963</v>
      </c>
      <c r="O17">
        <v>112000</v>
      </c>
      <c r="P17" t="s">
        <v>11960</v>
      </c>
      <c r="Q17" t="s">
        <v>11964</v>
      </c>
      <c r="R17" s="15" t="s">
        <v>12003</v>
      </c>
      <c r="S17" s="24">
        <v>434000</v>
      </c>
      <c r="T17" t="s">
        <v>11960</v>
      </c>
      <c r="AB17" t="s">
        <v>672</v>
      </c>
      <c r="AD17" t="s">
        <v>2339</v>
      </c>
      <c r="AE17" t="s">
        <v>2340</v>
      </c>
      <c r="AG17" t="s">
        <v>107</v>
      </c>
      <c r="AH17" t="s">
        <v>2341</v>
      </c>
      <c r="AJ17" t="s">
        <v>2342</v>
      </c>
      <c r="AK17" t="s">
        <v>2343</v>
      </c>
      <c r="AM17" t="s">
        <v>1007</v>
      </c>
      <c r="AP17" t="s">
        <v>93</v>
      </c>
      <c r="AR17" t="s">
        <v>95</v>
      </c>
      <c r="AS17" t="s">
        <v>2344</v>
      </c>
      <c r="AT17">
        <v>100</v>
      </c>
      <c r="AW17" t="s">
        <v>2345</v>
      </c>
      <c r="BA17" t="s">
        <v>2344</v>
      </c>
      <c r="BF17">
        <v>0</v>
      </c>
      <c r="BH17">
        <v>0</v>
      </c>
      <c r="BI17">
        <v>0</v>
      </c>
      <c r="BL17">
        <v>0</v>
      </c>
      <c r="BO17">
        <v>0</v>
      </c>
      <c r="BR17">
        <v>0</v>
      </c>
      <c r="CD17">
        <v>0</v>
      </c>
      <c r="CE17">
        <v>0</v>
      </c>
      <c r="CF17">
        <v>0</v>
      </c>
      <c r="CG17">
        <v>0</v>
      </c>
      <c r="CH17">
        <v>0</v>
      </c>
      <c r="CI17">
        <v>0</v>
      </c>
      <c r="CJ17">
        <v>1</v>
      </c>
      <c r="CK17">
        <v>1</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row>
    <row r="18" spans="1:110">
      <c r="A18" t="s">
        <v>11922</v>
      </c>
      <c r="B18" s="26" t="s">
        <v>11974</v>
      </c>
      <c r="C18" t="s">
        <v>985</v>
      </c>
      <c r="D18" t="s">
        <v>2176</v>
      </c>
      <c r="E18" t="s">
        <v>2176</v>
      </c>
      <c r="F18" t="s">
        <v>146</v>
      </c>
      <c r="G18" t="s">
        <v>11499</v>
      </c>
      <c r="H18" s="23">
        <v>99800</v>
      </c>
      <c r="I18" s="9">
        <v>4</v>
      </c>
      <c r="J18" s="6">
        <f t="shared" si="1"/>
        <v>399200</v>
      </c>
      <c r="K18">
        <v>33.590733</v>
      </c>
      <c r="L18">
        <v>-111.34</v>
      </c>
      <c r="M18" t="s">
        <v>12037</v>
      </c>
      <c r="AB18" t="s">
        <v>672</v>
      </c>
      <c r="AD18" t="s">
        <v>11500</v>
      </c>
      <c r="AE18" t="s">
        <v>443</v>
      </c>
      <c r="AG18" t="s">
        <v>107</v>
      </c>
      <c r="AH18" t="s">
        <v>11501</v>
      </c>
      <c r="AJ18" t="s">
        <v>11502</v>
      </c>
      <c r="AM18" t="s">
        <v>1007</v>
      </c>
      <c r="AN18" t="s">
        <v>11386</v>
      </c>
      <c r="AO18" t="s">
        <v>599</v>
      </c>
      <c r="AP18" t="s">
        <v>93</v>
      </c>
      <c r="AR18" t="s">
        <v>95</v>
      </c>
      <c r="AS18" t="s">
        <v>11252</v>
      </c>
      <c r="AT18">
        <v>0</v>
      </c>
      <c r="AZ18" t="s">
        <v>11503</v>
      </c>
      <c r="BA18" t="s">
        <v>11503</v>
      </c>
      <c r="BB18" t="s">
        <v>11504</v>
      </c>
      <c r="BF18">
        <v>0</v>
      </c>
      <c r="BG18" t="s">
        <v>750</v>
      </c>
      <c r="BH18">
        <v>0</v>
      </c>
      <c r="BI18">
        <v>0</v>
      </c>
      <c r="BL18">
        <v>0</v>
      </c>
      <c r="BO18">
        <v>0</v>
      </c>
      <c r="BR18">
        <v>0</v>
      </c>
      <c r="CD18">
        <v>0</v>
      </c>
      <c r="CE18">
        <v>0</v>
      </c>
      <c r="CF18">
        <v>0</v>
      </c>
      <c r="CG18">
        <v>0</v>
      </c>
      <c r="CH18">
        <v>0</v>
      </c>
      <c r="CI18">
        <v>0</v>
      </c>
      <c r="CJ18">
        <v>1</v>
      </c>
      <c r="CK18">
        <v>1</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row>
    <row r="19" spans="1:110" hidden="1">
      <c r="A19" t="s">
        <v>11335</v>
      </c>
      <c r="B19" s="18" t="s">
        <v>11943</v>
      </c>
      <c r="C19" t="s">
        <v>985</v>
      </c>
      <c r="D19" t="s">
        <v>2176</v>
      </c>
      <c r="E19" t="s">
        <v>2176</v>
      </c>
      <c r="F19" t="s">
        <v>146</v>
      </c>
      <c r="G19" t="s">
        <v>11336</v>
      </c>
      <c r="H19" s="23">
        <v>774000</v>
      </c>
      <c r="I19" s="5">
        <v>93.5</v>
      </c>
      <c r="J19" s="6">
        <f t="shared" si="1"/>
        <v>72369000</v>
      </c>
      <c r="K19">
        <v>34.960334000000003</v>
      </c>
      <c r="L19">
        <v>-82.92</v>
      </c>
      <c r="M19" t="s">
        <v>11973</v>
      </c>
      <c r="AB19" t="s">
        <v>225</v>
      </c>
      <c r="AD19" t="s">
        <v>11337</v>
      </c>
      <c r="AE19" t="s">
        <v>11333</v>
      </c>
      <c r="AG19" t="s">
        <v>107</v>
      </c>
      <c r="AH19" t="s">
        <v>11338</v>
      </c>
      <c r="AJ19" t="s">
        <v>11339</v>
      </c>
      <c r="AK19" t="s">
        <v>2219</v>
      </c>
      <c r="AM19" t="s">
        <v>1007</v>
      </c>
      <c r="AN19" t="s">
        <v>2489</v>
      </c>
      <c r="AO19" t="s">
        <v>92</v>
      </c>
      <c r="AP19" t="s">
        <v>93</v>
      </c>
      <c r="AR19" t="s">
        <v>112</v>
      </c>
      <c r="AS19" t="s">
        <v>2489</v>
      </c>
      <c r="AT19">
        <v>100</v>
      </c>
      <c r="AW19" t="s">
        <v>2881</v>
      </c>
      <c r="BF19">
        <v>0</v>
      </c>
      <c r="BG19" t="s">
        <v>11340</v>
      </c>
      <c r="BH19">
        <v>0</v>
      </c>
      <c r="BI19">
        <v>0</v>
      </c>
      <c r="BL19">
        <v>0</v>
      </c>
      <c r="BO19">
        <v>0</v>
      </c>
      <c r="BR19">
        <v>0</v>
      </c>
      <c r="CD19">
        <v>0</v>
      </c>
      <c r="CE19">
        <v>0</v>
      </c>
      <c r="CF19">
        <v>0</v>
      </c>
      <c r="CG19">
        <v>0</v>
      </c>
      <c r="CH19">
        <v>0</v>
      </c>
      <c r="CI19">
        <v>0</v>
      </c>
      <c r="CJ19">
        <v>1</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row>
    <row r="20" spans="1:110" hidden="1">
      <c r="A20" t="s">
        <v>11895</v>
      </c>
      <c r="B20" s="25" t="s">
        <v>11974</v>
      </c>
      <c r="C20" t="s">
        <v>985</v>
      </c>
      <c r="D20" t="s">
        <v>2176</v>
      </c>
      <c r="E20" t="s">
        <v>2176</v>
      </c>
      <c r="F20" t="s">
        <v>146</v>
      </c>
      <c r="G20" t="s">
        <v>11596</v>
      </c>
      <c r="H20" s="23">
        <v>314000</v>
      </c>
      <c r="I20">
        <v>80</v>
      </c>
      <c r="J20" s="6">
        <f t="shared" si="1"/>
        <v>25120000</v>
      </c>
      <c r="K20">
        <v>47.953884000000002</v>
      </c>
      <c r="L20">
        <v>-118.99</v>
      </c>
      <c r="M20" t="s">
        <v>11960</v>
      </c>
      <c r="AB20" t="s">
        <v>11597</v>
      </c>
      <c r="AD20" t="s">
        <v>11598</v>
      </c>
      <c r="AE20" t="s">
        <v>1932</v>
      </c>
      <c r="AG20" t="s">
        <v>107</v>
      </c>
      <c r="AH20" t="s">
        <v>11599</v>
      </c>
      <c r="AJ20" t="s">
        <v>2270</v>
      </c>
      <c r="AM20" t="s">
        <v>1007</v>
      </c>
      <c r="AN20" t="s">
        <v>7050</v>
      </c>
      <c r="AO20" t="s">
        <v>599</v>
      </c>
      <c r="AP20" t="s">
        <v>93</v>
      </c>
      <c r="AR20" t="s">
        <v>112</v>
      </c>
      <c r="AS20" t="s">
        <v>7050</v>
      </c>
      <c r="AT20">
        <v>100</v>
      </c>
      <c r="AW20" t="s">
        <v>11600</v>
      </c>
      <c r="BA20" t="s">
        <v>11600</v>
      </c>
      <c r="BF20">
        <v>0</v>
      </c>
      <c r="BH20">
        <v>0</v>
      </c>
      <c r="BI20">
        <v>0</v>
      </c>
      <c r="BL20">
        <v>0</v>
      </c>
      <c r="BO20">
        <v>0</v>
      </c>
      <c r="BR20">
        <v>0</v>
      </c>
      <c r="CD20">
        <v>0</v>
      </c>
      <c r="CE20">
        <v>0</v>
      </c>
      <c r="CF20">
        <v>0</v>
      </c>
      <c r="CG20">
        <v>0</v>
      </c>
      <c r="CH20">
        <v>0</v>
      </c>
      <c r="CI20">
        <v>0</v>
      </c>
      <c r="CJ20">
        <v>1</v>
      </c>
      <c r="CK20">
        <v>0</v>
      </c>
      <c r="CL20">
        <v>0</v>
      </c>
      <c r="CM20">
        <v>1</v>
      </c>
      <c r="CN20">
        <v>0</v>
      </c>
      <c r="CO20">
        <v>0</v>
      </c>
      <c r="CP20">
        <v>0</v>
      </c>
      <c r="CQ20">
        <v>0</v>
      </c>
      <c r="CR20">
        <v>0</v>
      </c>
      <c r="CS20">
        <v>0</v>
      </c>
      <c r="CT20">
        <v>0</v>
      </c>
      <c r="CU20">
        <v>1</v>
      </c>
      <c r="CV20">
        <v>0</v>
      </c>
      <c r="CW20">
        <v>0</v>
      </c>
      <c r="CX20">
        <v>0</v>
      </c>
      <c r="CY20">
        <v>0</v>
      </c>
      <c r="CZ20">
        <v>0</v>
      </c>
      <c r="DA20">
        <v>0</v>
      </c>
      <c r="DB20">
        <v>0</v>
      </c>
      <c r="DC20">
        <v>0</v>
      </c>
      <c r="DD20">
        <v>0</v>
      </c>
      <c r="DE20">
        <v>0</v>
      </c>
      <c r="DF20">
        <v>0</v>
      </c>
    </row>
    <row r="21" spans="1:110" hidden="1">
      <c r="A21" t="s">
        <v>11886</v>
      </c>
      <c r="B21" t="s">
        <v>11969</v>
      </c>
      <c r="C21" t="s">
        <v>985</v>
      </c>
      <c r="D21" t="s">
        <v>2176</v>
      </c>
      <c r="E21" t="s">
        <v>2176</v>
      </c>
      <c r="F21" t="s">
        <v>146</v>
      </c>
      <c r="G21" t="s">
        <v>11887</v>
      </c>
      <c r="H21" s="23">
        <v>240000</v>
      </c>
      <c r="I21" s="8">
        <f>S21/100000*43560/3600</f>
        <v>8.1448730000000005</v>
      </c>
      <c r="J21" s="6">
        <f t="shared" si="1"/>
        <v>1954769.52</v>
      </c>
      <c r="K21">
        <v>43.142983999999998</v>
      </c>
      <c r="L21">
        <v>-79.02</v>
      </c>
      <c r="M21" t="s">
        <v>12011</v>
      </c>
      <c r="N21" t="s">
        <v>12009</v>
      </c>
      <c r="O21" t="s">
        <v>12008</v>
      </c>
      <c r="P21" t="s">
        <v>12006</v>
      </c>
      <c r="Q21" t="s">
        <v>11971</v>
      </c>
      <c r="R21" t="s">
        <v>11970</v>
      </c>
      <c r="S21">
        <f>0.000811*83000000</f>
        <v>67313</v>
      </c>
      <c r="U21">
        <v>1900</v>
      </c>
      <c r="V21" t="s">
        <v>11970</v>
      </c>
      <c r="W21" s="2" t="s">
        <v>12007</v>
      </c>
      <c r="X21" t="s">
        <v>12006</v>
      </c>
      <c r="AB21" t="s">
        <v>2954</v>
      </c>
      <c r="AC21" t="s">
        <v>8384</v>
      </c>
      <c r="AD21" t="s">
        <v>8385</v>
      </c>
      <c r="AE21" t="s">
        <v>817</v>
      </c>
      <c r="AG21" t="s">
        <v>107</v>
      </c>
      <c r="AH21" t="s">
        <v>8386</v>
      </c>
      <c r="AJ21" t="s">
        <v>8387</v>
      </c>
      <c r="AK21" t="s">
        <v>8388</v>
      </c>
      <c r="AM21" t="s">
        <v>819</v>
      </c>
      <c r="AN21" t="s">
        <v>3777</v>
      </c>
      <c r="AO21" t="s">
        <v>599</v>
      </c>
      <c r="AP21" t="s">
        <v>93</v>
      </c>
      <c r="AR21" t="s">
        <v>112</v>
      </c>
      <c r="AS21" t="s">
        <v>3777</v>
      </c>
      <c r="AT21">
        <v>100</v>
      </c>
      <c r="AW21" t="s">
        <v>2656</v>
      </c>
      <c r="BB21" t="s">
        <v>8389</v>
      </c>
      <c r="BF21">
        <v>0</v>
      </c>
      <c r="BG21" t="s">
        <v>750</v>
      </c>
      <c r="BH21">
        <v>0</v>
      </c>
      <c r="BI21">
        <v>0</v>
      </c>
      <c r="BL21">
        <v>0</v>
      </c>
      <c r="BO21">
        <v>0</v>
      </c>
      <c r="BR21">
        <v>0</v>
      </c>
      <c r="CD21">
        <v>0</v>
      </c>
      <c r="CE21">
        <v>0</v>
      </c>
      <c r="CF21">
        <v>0</v>
      </c>
      <c r="CG21">
        <v>0</v>
      </c>
      <c r="CH21">
        <v>0</v>
      </c>
      <c r="CI21">
        <v>0</v>
      </c>
      <c r="CJ21">
        <v>1</v>
      </c>
      <c r="CK21">
        <v>1</v>
      </c>
      <c r="CL21">
        <v>0</v>
      </c>
      <c r="CM21">
        <v>1</v>
      </c>
      <c r="CN21">
        <v>0</v>
      </c>
      <c r="CO21">
        <v>0</v>
      </c>
      <c r="CP21">
        <v>0</v>
      </c>
      <c r="CQ21">
        <v>0</v>
      </c>
      <c r="CR21">
        <v>0</v>
      </c>
      <c r="CS21">
        <v>0</v>
      </c>
      <c r="CT21">
        <v>0</v>
      </c>
      <c r="CU21">
        <v>0</v>
      </c>
      <c r="CV21">
        <v>0</v>
      </c>
      <c r="CW21">
        <v>0</v>
      </c>
      <c r="CX21">
        <v>0</v>
      </c>
      <c r="CY21">
        <v>0</v>
      </c>
      <c r="CZ21">
        <v>0</v>
      </c>
      <c r="DA21">
        <v>0</v>
      </c>
      <c r="DB21">
        <v>0</v>
      </c>
      <c r="DC21">
        <v>0</v>
      </c>
      <c r="DD21">
        <v>0</v>
      </c>
      <c r="DE21">
        <v>0</v>
      </c>
      <c r="DF21">
        <v>0</v>
      </c>
    </row>
    <row r="22" spans="1:110" hidden="1">
      <c r="A22" t="s">
        <v>11982</v>
      </c>
      <c r="B22" s="18" t="s">
        <v>11933</v>
      </c>
      <c r="C22" t="s">
        <v>985</v>
      </c>
      <c r="D22" t="s">
        <v>2176</v>
      </c>
      <c r="E22" t="s">
        <v>2176</v>
      </c>
      <c r="F22" t="s">
        <v>146</v>
      </c>
      <c r="G22" t="s">
        <v>11308</v>
      </c>
      <c r="H22" s="23">
        <v>1978800</v>
      </c>
      <c r="I22">
        <v>8</v>
      </c>
      <c r="J22" s="6">
        <f t="shared" si="1"/>
        <v>15830400</v>
      </c>
      <c r="K22">
        <v>43.894480999999999</v>
      </c>
      <c r="L22">
        <v>-86.44</v>
      </c>
      <c r="M22" t="s">
        <v>11960</v>
      </c>
      <c r="AB22" t="s">
        <v>3397</v>
      </c>
      <c r="AD22" t="s">
        <v>11309</v>
      </c>
      <c r="AE22" t="s">
        <v>400</v>
      </c>
      <c r="AG22" t="s">
        <v>107</v>
      </c>
      <c r="AH22" t="s">
        <v>11310</v>
      </c>
      <c r="AJ22" t="s">
        <v>2270</v>
      </c>
      <c r="AK22" t="s">
        <v>11311</v>
      </c>
      <c r="AM22" t="s">
        <v>403</v>
      </c>
      <c r="AN22" t="s">
        <v>11312</v>
      </c>
      <c r="AO22" t="s">
        <v>599</v>
      </c>
      <c r="AP22" t="s">
        <v>93</v>
      </c>
      <c r="AR22" t="s">
        <v>112</v>
      </c>
      <c r="AS22" t="s">
        <v>11312</v>
      </c>
      <c r="AT22">
        <v>0</v>
      </c>
      <c r="AU22" t="s">
        <v>11313</v>
      </c>
      <c r="BF22">
        <v>0</v>
      </c>
      <c r="BG22" t="s">
        <v>11314</v>
      </c>
      <c r="BH22">
        <v>0</v>
      </c>
      <c r="BI22">
        <v>0</v>
      </c>
      <c r="BL22">
        <v>0</v>
      </c>
      <c r="BO22">
        <v>0</v>
      </c>
      <c r="BR22">
        <v>0</v>
      </c>
      <c r="CD22">
        <v>0</v>
      </c>
      <c r="CE22">
        <v>0</v>
      </c>
      <c r="CF22">
        <v>0</v>
      </c>
      <c r="CG22">
        <v>0</v>
      </c>
      <c r="CH22">
        <v>0</v>
      </c>
      <c r="CI22">
        <v>0</v>
      </c>
      <c r="CJ22">
        <v>1</v>
      </c>
      <c r="CK22">
        <v>1</v>
      </c>
      <c r="CL22">
        <v>0</v>
      </c>
      <c r="CM22">
        <v>1</v>
      </c>
      <c r="CN22">
        <v>0</v>
      </c>
      <c r="CO22">
        <v>0</v>
      </c>
      <c r="CP22">
        <v>0</v>
      </c>
      <c r="CQ22">
        <v>1</v>
      </c>
      <c r="CR22">
        <v>0</v>
      </c>
      <c r="CS22">
        <v>0</v>
      </c>
      <c r="CT22">
        <v>0</v>
      </c>
      <c r="CU22">
        <v>0</v>
      </c>
      <c r="CV22">
        <v>0</v>
      </c>
      <c r="CW22">
        <v>0</v>
      </c>
      <c r="CX22">
        <v>0</v>
      </c>
      <c r="CY22">
        <v>0</v>
      </c>
      <c r="CZ22">
        <v>0</v>
      </c>
      <c r="DA22">
        <v>0</v>
      </c>
      <c r="DB22">
        <v>0</v>
      </c>
      <c r="DC22">
        <v>0</v>
      </c>
      <c r="DD22">
        <v>0</v>
      </c>
      <c r="DE22">
        <v>0</v>
      </c>
      <c r="DF22">
        <v>0</v>
      </c>
    </row>
    <row r="23" spans="1:110">
      <c r="A23" t="s">
        <v>11999</v>
      </c>
      <c r="B23" s="18" t="s">
        <v>12000</v>
      </c>
      <c r="H23" s="23">
        <v>140</v>
      </c>
      <c r="I23" s="9">
        <v>4</v>
      </c>
      <c r="K23" s="27">
        <v>38.618499999999997</v>
      </c>
      <c r="L23" s="27">
        <v>-112.1225</v>
      </c>
      <c r="M23" t="s">
        <v>12037</v>
      </c>
      <c r="S23">
        <v>11</v>
      </c>
      <c r="T23" t="s">
        <v>12057</v>
      </c>
    </row>
    <row r="24" spans="1:110">
      <c r="A24" t="s">
        <v>11920</v>
      </c>
      <c r="B24" s="25" t="s">
        <v>11974</v>
      </c>
      <c r="C24" t="s">
        <v>985</v>
      </c>
      <c r="D24" t="s">
        <v>2176</v>
      </c>
      <c r="E24" t="s">
        <v>2176</v>
      </c>
      <c r="F24" t="s">
        <v>146</v>
      </c>
      <c r="G24" t="s">
        <v>11382</v>
      </c>
      <c r="H24" s="23">
        <v>54300</v>
      </c>
      <c r="I24" s="9">
        <v>4</v>
      </c>
      <c r="J24" s="6">
        <f>I24*H24</f>
        <v>217200</v>
      </c>
      <c r="K24">
        <v>33.465907999999999</v>
      </c>
      <c r="L24">
        <v>-112.03</v>
      </c>
      <c r="M24" t="s">
        <v>12037</v>
      </c>
      <c r="AB24" t="s">
        <v>672</v>
      </c>
      <c r="AD24" t="s">
        <v>11383</v>
      </c>
      <c r="AE24" t="s">
        <v>443</v>
      </c>
      <c r="AG24" t="s">
        <v>107</v>
      </c>
      <c r="AH24" t="s">
        <v>11384</v>
      </c>
      <c r="AJ24" t="s">
        <v>11385</v>
      </c>
      <c r="AM24" t="s">
        <v>1007</v>
      </c>
      <c r="AN24" t="s">
        <v>11386</v>
      </c>
      <c r="AO24" t="s">
        <v>599</v>
      </c>
      <c r="AP24" t="s">
        <v>93</v>
      </c>
      <c r="AR24" t="s">
        <v>95</v>
      </c>
      <c r="AS24" t="s">
        <v>11252</v>
      </c>
      <c r="AT24">
        <v>100</v>
      </c>
      <c r="BB24" t="s">
        <v>11387</v>
      </c>
      <c r="BF24">
        <v>0</v>
      </c>
      <c r="BG24" t="s">
        <v>750</v>
      </c>
      <c r="BH24">
        <v>0</v>
      </c>
      <c r="BI24">
        <v>0</v>
      </c>
      <c r="BL24">
        <v>0</v>
      </c>
      <c r="BO24">
        <v>0</v>
      </c>
      <c r="BR24">
        <v>0</v>
      </c>
      <c r="CD24">
        <v>0</v>
      </c>
      <c r="CE24">
        <v>0</v>
      </c>
      <c r="CF24">
        <v>0</v>
      </c>
      <c r="CG24">
        <v>0</v>
      </c>
      <c r="CH24">
        <v>0</v>
      </c>
      <c r="CI24">
        <v>0</v>
      </c>
      <c r="CJ24">
        <v>1</v>
      </c>
      <c r="CK24">
        <v>1</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row>
    <row r="25" spans="1:110" hidden="1">
      <c r="A25" t="s">
        <v>11986</v>
      </c>
      <c r="B25" s="25" t="s">
        <v>11974</v>
      </c>
      <c r="C25" t="s">
        <v>985</v>
      </c>
      <c r="D25" t="s">
        <v>2176</v>
      </c>
      <c r="E25" t="s">
        <v>2176</v>
      </c>
      <c r="F25" t="s">
        <v>146</v>
      </c>
      <c r="G25" t="s">
        <v>11493</v>
      </c>
      <c r="H25" s="23">
        <v>200000</v>
      </c>
      <c r="I25">
        <v>12</v>
      </c>
      <c r="J25" s="6">
        <f>I25*H25</f>
        <v>2400000</v>
      </c>
      <c r="K25">
        <v>39.094098000000002</v>
      </c>
      <c r="L25">
        <v>-106.35</v>
      </c>
      <c r="M25" t="s">
        <v>11960</v>
      </c>
      <c r="AB25" t="s">
        <v>11494</v>
      </c>
      <c r="AD25" t="s">
        <v>11495</v>
      </c>
      <c r="AE25" t="s">
        <v>4188</v>
      </c>
      <c r="AG25" t="s">
        <v>107</v>
      </c>
      <c r="AH25" t="s">
        <v>11496</v>
      </c>
      <c r="AJ25" t="s">
        <v>2932</v>
      </c>
      <c r="AM25" t="s">
        <v>1007</v>
      </c>
      <c r="AR25" t="s">
        <v>95</v>
      </c>
      <c r="AS25" t="s">
        <v>11252</v>
      </c>
      <c r="AT25">
        <v>0</v>
      </c>
      <c r="BF25">
        <v>0</v>
      </c>
      <c r="BG25" t="s">
        <v>11497</v>
      </c>
      <c r="BH25">
        <v>0</v>
      </c>
      <c r="BI25">
        <v>17932</v>
      </c>
      <c r="BL25">
        <v>0</v>
      </c>
      <c r="BO25">
        <v>0</v>
      </c>
      <c r="BR25">
        <v>0</v>
      </c>
      <c r="CD25">
        <v>1</v>
      </c>
      <c r="CE25">
        <v>0</v>
      </c>
      <c r="CF25">
        <v>0</v>
      </c>
      <c r="CG25">
        <v>0</v>
      </c>
      <c r="CH25">
        <v>0</v>
      </c>
      <c r="CI25">
        <v>0</v>
      </c>
      <c r="CJ25">
        <v>0</v>
      </c>
      <c r="CK25">
        <v>0</v>
      </c>
      <c r="CL25">
        <v>1</v>
      </c>
      <c r="CM25">
        <v>1</v>
      </c>
      <c r="CN25">
        <v>0</v>
      </c>
      <c r="CO25">
        <v>0</v>
      </c>
      <c r="CP25">
        <v>0</v>
      </c>
      <c r="CQ25">
        <v>1</v>
      </c>
      <c r="CR25">
        <v>0</v>
      </c>
      <c r="CS25">
        <v>0</v>
      </c>
      <c r="CT25">
        <v>0</v>
      </c>
      <c r="CU25">
        <v>0</v>
      </c>
      <c r="CV25">
        <v>0</v>
      </c>
      <c r="CW25">
        <v>0</v>
      </c>
      <c r="CX25">
        <v>0</v>
      </c>
      <c r="CY25">
        <v>0</v>
      </c>
      <c r="CZ25">
        <v>0</v>
      </c>
      <c r="DA25">
        <v>0</v>
      </c>
      <c r="DB25">
        <v>0</v>
      </c>
      <c r="DC25">
        <v>0</v>
      </c>
      <c r="DD25">
        <v>0</v>
      </c>
      <c r="DE25">
        <v>0</v>
      </c>
      <c r="DF25">
        <v>1</v>
      </c>
    </row>
    <row r="26" spans="1:110" hidden="1">
      <c r="A26" t="s">
        <v>11994</v>
      </c>
      <c r="B26" s="18" t="s">
        <v>11995</v>
      </c>
      <c r="C26" t="s">
        <v>985</v>
      </c>
      <c r="D26" t="s">
        <v>2176</v>
      </c>
      <c r="E26" t="s">
        <v>2176</v>
      </c>
      <c r="F26" t="s">
        <v>146</v>
      </c>
      <c r="G26" t="s">
        <v>11323</v>
      </c>
      <c r="H26" s="23">
        <v>1072000</v>
      </c>
      <c r="I26" s="5">
        <v>14.3</v>
      </c>
      <c r="J26" s="6">
        <f>I26*H26</f>
        <v>15329600</v>
      </c>
      <c r="K26">
        <v>39.847456999999999</v>
      </c>
      <c r="L26">
        <v>-76.290000000000006</v>
      </c>
      <c r="M26" t="s">
        <v>11973</v>
      </c>
      <c r="AB26" t="s">
        <v>672</v>
      </c>
      <c r="AC26" t="s">
        <v>11324</v>
      </c>
      <c r="AD26" t="s">
        <v>11325</v>
      </c>
      <c r="AE26" t="s">
        <v>763</v>
      </c>
      <c r="AF26">
        <v>17532</v>
      </c>
      <c r="AG26" t="s">
        <v>107</v>
      </c>
      <c r="AH26" t="s">
        <v>11326</v>
      </c>
      <c r="AJ26" t="s">
        <v>2197</v>
      </c>
      <c r="AM26" t="s">
        <v>376</v>
      </c>
      <c r="AP26" t="s">
        <v>93</v>
      </c>
      <c r="AR26" t="s">
        <v>95</v>
      </c>
      <c r="AS26" t="s">
        <v>4414</v>
      </c>
      <c r="AT26">
        <v>0</v>
      </c>
      <c r="AZ26" t="s">
        <v>11327</v>
      </c>
      <c r="BA26" t="s">
        <v>11328</v>
      </c>
      <c r="BF26">
        <v>0</v>
      </c>
      <c r="BG26" t="s">
        <v>11329</v>
      </c>
      <c r="BH26">
        <v>0</v>
      </c>
      <c r="BI26">
        <v>0</v>
      </c>
      <c r="BL26">
        <v>0</v>
      </c>
      <c r="BO26">
        <v>0</v>
      </c>
      <c r="BR26">
        <v>0</v>
      </c>
      <c r="CD26">
        <v>0</v>
      </c>
      <c r="CE26">
        <v>0</v>
      </c>
      <c r="CF26">
        <v>0</v>
      </c>
      <c r="CG26">
        <v>0</v>
      </c>
      <c r="CH26">
        <v>0</v>
      </c>
      <c r="CI26">
        <v>0</v>
      </c>
      <c r="CJ26">
        <v>1</v>
      </c>
      <c r="CK26">
        <v>1</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row>
    <row r="27" spans="1:110" hidden="1">
      <c r="A27" t="s">
        <v>11916</v>
      </c>
      <c r="B27" s="25" t="s">
        <v>11974</v>
      </c>
      <c r="C27" t="s">
        <v>985</v>
      </c>
      <c r="D27" t="s">
        <v>2176</v>
      </c>
      <c r="E27" t="s">
        <v>2176</v>
      </c>
      <c r="F27" t="s">
        <v>146</v>
      </c>
      <c r="G27" t="s">
        <v>11389</v>
      </c>
      <c r="H27" s="23">
        <v>40000</v>
      </c>
      <c r="I27" s="5">
        <f>U27/O27*Y27/3600*43560</f>
        <v>80.424666666666667</v>
      </c>
      <c r="J27" s="6">
        <f>I27*H27</f>
        <v>3216986.6666666665</v>
      </c>
      <c r="K27">
        <v>33.2917968</v>
      </c>
      <c r="L27">
        <v>-112.43</v>
      </c>
      <c r="M27" t="s">
        <v>12033</v>
      </c>
      <c r="N27" t="s">
        <v>11966</v>
      </c>
      <c r="O27">
        <v>3000</v>
      </c>
      <c r="P27" s="15" t="s">
        <v>12049</v>
      </c>
      <c r="U27" s="24">
        <v>9970</v>
      </c>
      <c r="V27" s="15" t="s">
        <v>12049</v>
      </c>
      <c r="Y27">
        <v>2</v>
      </c>
      <c r="AB27" t="s">
        <v>672</v>
      </c>
      <c r="AD27" t="s">
        <v>11390</v>
      </c>
      <c r="AE27" t="s">
        <v>443</v>
      </c>
      <c r="AG27" t="s">
        <v>107</v>
      </c>
      <c r="AH27" t="s">
        <v>11391</v>
      </c>
      <c r="AJ27" t="s">
        <v>2760</v>
      </c>
      <c r="AK27" t="s">
        <v>2578</v>
      </c>
      <c r="AM27" t="s">
        <v>1007</v>
      </c>
      <c r="AP27" t="s">
        <v>93</v>
      </c>
      <c r="AR27" t="s">
        <v>95</v>
      </c>
      <c r="AS27" t="s">
        <v>11252</v>
      </c>
      <c r="AT27">
        <v>0</v>
      </c>
      <c r="BF27">
        <v>0</v>
      </c>
      <c r="BG27" t="s">
        <v>11392</v>
      </c>
      <c r="BH27">
        <v>625000000</v>
      </c>
      <c r="BI27">
        <v>0</v>
      </c>
      <c r="BL27">
        <v>0</v>
      </c>
      <c r="BO27">
        <v>0</v>
      </c>
      <c r="BR27">
        <v>0</v>
      </c>
      <c r="CD27">
        <v>0</v>
      </c>
      <c r="CE27">
        <v>0</v>
      </c>
      <c r="CF27">
        <v>0</v>
      </c>
      <c r="CG27">
        <v>0</v>
      </c>
      <c r="CH27">
        <v>0</v>
      </c>
      <c r="CI27">
        <v>0</v>
      </c>
      <c r="CJ27">
        <v>1</v>
      </c>
      <c r="CK27">
        <v>1</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row>
    <row r="28" spans="1:110">
      <c r="A28" t="s">
        <v>12056</v>
      </c>
      <c r="B28" s="25" t="s">
        <v>11974</v>
      </c>
      <c r="H28" s="23">
        <v>5400</v>
      </c>
      <c r="I28" s="9">
        <v>4</v>
      </c>
      <c r="J28" s="6">
        <f>I28*H28</f>
        <v>21600</v>
      </c>
      <c r="K28" s="27">
        <v>34.194443999999997</v>
      </c>
      <c r="L28" s="27">
        <v>-118.39028</v>
      </c>
    </row>
    <row r="29" spans="1:110" hidden="1">
      <c r="A29" t="s">
        <v>11924</v>
      </c>
      <c r="B29" s="18" t="s">
        <v>11932</v>
      </c>
      <c r="C29" t="s">
        <v>985</v>
      </c>
      <c r="D29" t="s">
        <v>2176</v>
      </c>
      <c r="E29" t="s">
        <v>2176</v>
      </c>
      <c r="F29" t="s">
        <v>146</v>
      </c>
      <c r="G29" t="s">
        <v>11316</v>
      </c>
      <c r="H29" s="23">
        <v>1168000</v>
      </c>
      <c r="I29">
        <v>7.58</v>
      </c>
      <c r="J29" s="6">
        <f t="shared" ref="J29:J37" si="2">I29*H29</f>
        <v>8853440</v>
      </c>
      <c r="K29" s="5">
        <v>42.61083</v>
      </c>
      <c r="L29" s="5">
        <v>-72.47139</v>
      </c>
      <c r="M29" t="s">
        <v>11960</v>
      </c>
      <c r="O29" s="5"/>
      <c r="P29" s="5"/>
      <c r="Q29" s="5"/>
      <c r="R29" s="5"/>
      <c r="S29" s="5"/>
      <c r="T29" s="5"/>
      <c r="U29" s="5"/>
      <c r="V29" s="5"/>
      <c r="W29" s="5"/>
      <c r="X29" s="5"/>
      <c r="Y29" s="5"/>
      <c r="Z29" s="5"/>
      <c r="AB29" t="s">
        <v>672</v>
      </c>
      <c r="AC29" t="s">
        <v>11317</v>
      </c>
      <c r="AD29" t="s">
        <v>11318</v>
      </c>
      <c r="AE29" t="s">
        <v>391</v>
      </c>
      <c r="AF29">
        <v>1360</v>
      </c>
      <c r="AG29" t="s">
        <v>107</v>
      </c>
      <c r="AH29" t="s">
        <v>11319</v>
      </c>
      <c r="AJ29" t="s">
        <v>2225</v>
      </c>
      <c r="AK29" t="s">
        <v>2219</v>
      </c>
      <c r="AM29" t="s">
        <v>394</v>
      </c>
      <c r="AR29" t="s">
        <v>95</v>
      </c>
      <c r="AS29" t="s">
        <v>11320</v>
      </c>
      <c r="AT29">
        <v>100</v>
      </c>
      <c r="AZ29" t="s">
        <v>11320</v>
      </c>
      <c r="BA29" t="s">
        <v>11321</v>
      </c>
      <c r="BF29">
        <v>0</v>
      </c>
      <c r="BH29">
        <v>140000000</v>
      </c>
      <c r="BI29">
        <v>0</v>
      </c>
      <c r="BL29">
        <v>0</v>
      </c>
      <c r="BO29">
        <v>0</v>
      </c>
      <c r="BR29">
        <v>0</v>
      </c>
      <c r="CD29">
        <v>0</v>
      </c>
      <c r="CE29">
        <v>0</v>
      </c>
      <c r="CF29">
        <v>0</v>
      </c>
      <c r="CG29">
        <v>0</v>
      </c>
      <c r="CH29">
        <v>0</v>
      </c>
      <c r="CI29">
        <v>0</v>
      </c>
      <c r="CJ29">
        <v>1</v>
      </c>
      <c r="CK29">
        <v>1</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row>
    <row r="30" spans="1:110" hidden="1">
      <c r="A30" t="s">
        <v>11979</v>
      </c>
      <c r="B30" s="18" t="s">
        <v>11980</v>
      </c>
      <c r="C30" t="s">
        <v>985</v>
      </c>
      <c r="D30" t="s">
        <v>2176</v>
      </c>
      <c r="E30" t="s">
        <v>2176</v>
      </c>
      <c r="F30" t="s">
        <v>146</v>
      </c>
      <c r="G30" t="s">
        <v>11704</v>
      </c>
      <c r="H30" s="23">
        <v>42000</v>
      </c>
      <c r="I30">
        <v>6</v>
      </c>
      <c r="J30" s="6">
        <f t="shared" si="2"/>
        <v>252000</v>
      </c>
      <c r="K30">
        <v>33.119999999999997</v>
      </c>
      <c r="L30">
        <v>-117.09</v>
      </c>
      <c r="M30" t="s">
        <v>11960</v>
      </c>
      <c r="AB30" t="s">
        <v>11354</v>
      </c>
      <c r="AD30" t="s">
        <v>1549</v>
      </c>
      <c r="AE30" t="s">
        <v>214</v>
      </c>
      <c r="AF30">
        <v>92033</v>
      </c>
      <c r="AG30" t="s">
        <v>107</v>
      </c>
      <c r="AH30" t="s">
        <v>11705</v>
      </c>
      <c r="AJ30" t="s">
        <v>11706</v>
      </c>
      <c r="AK30" t="s">
        <v>628</v>
      </c>
      <c r="AM30" t="s">
        <v>218</v>
      </c>
      <c r="AN30" t="s">
        <v>1881</v>
      </c>
      <c r="AO30" t="s">
        <v>92</v>
      </c>
      <c r="AR30" t="s">
        <v>112</v>
      </c>
      <c r="AS30" t="s">
        <v>11707</v>
      </c>
      <c r="AT30">
        <v>100</v>
      </c>
      <c r="AZ30" t="s">
        <v>11708</v>
      </c>
      <c r="BA30" t="s">
        <v>11707</v>
      </c>
      <c r="BF30">
        <v>25</v>
      </c>
      <c r="BH30">
        <v>196000000</v>
      </c>
      <c r="BI30">
        <v>0</v>
      </c>
      <c r="BL30">
        <v>0</v>
      </c>
      <c r="BO30">
        <v>0</v>
      </c>
      <c r="BR30">
        <v>0</v>
      </c>
      <c r="CD30">
        <v>0</v>
      </c>
      <c r="CE30">
        <v>0</v>
      </c>
      <c r="CF30">
        <v>0</v>
      </c>
      <c r="CG30">
        <v>0</v>
      </c>
      <c r="CH30">
        <v>0</v>
      </c>
      <c r="CI30">
        <v>0</v>
      </c>
      <c r="CJ30">
        <v>1</v>
      </c>
      <c r="CK30">
        <v>1</v>
      </c>
      <c r="CL30">
        <v>1</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row>
    <row r="31" spans="1:110" hidden="1">
      <c r="A31" t="s">
        <v>11993</v>
      </c>
      <c r="B31" s="25" t="s">
        <v>11974</v>
      </c>
      <c r="C31" t="s">
        <v>985</v>
      </c>
      <c r="D31" t="s">
        <v>2176</v>
      </c>
      <c r="E31" t="s">
        <v>2176</v>
      </c>
      <c r="F31" t="s">
        <v>146</v>
      </c>
      <c r="G31" t="s">
        <v>11249</v>
      </c>
      <c r="H31" s="23">
        <v>25200</v>
      </c>
      <c r="I31" s="5">
        <f>U31*Y31/O31/3600*43560</f>
        <v>12.964285714285714</v>
      </c>
      <c r="J31" s="6">
        <f t="shared" si="2"/>
        <v>326700</v>
      </c>
      <c r="K31">
        <v>37.058278600000001</v>
      </c>
      <c r="L31">
        <v>-120.85</v>
      </c>
      <c r="M31" t="s">
        <v>12033</v>
      </c>
      <c r="N31" t="s">
        <v>11966</v>
      </c>
      <c r="O31">
        <f>700*6</f>
        <v>4200</v>
      </c>
      <c r="P31" s="15" t="s">
        <v>12039</v>
      </c>
      <c r="U31" s="24">
        <v>2250</v>
      </c>
      <c r="V31" s="15" t="s">
        <v>12041</v>
      </c>
      <c r="Y31">
        <v>2</v>
      </c>
      <c r="AB31" t="s">
        <v>2610</v>
      </c>
      <c r="AD31" t="s">
        <v>11250</v>
      </c>
      <c r="AE31" t="s">
        <v>214</v>
      </c>
      <c r="AG31" t="s">
        <v>107</v>
      </c>
      <c r="AH31" t="s">
        <v>11251</v>
      </c>
      <c r="AJ31" t="s">
        <v>2270</v>
      </c>
      <c r="AM31" t="s">
        <v>218</v>
      </c>
      <c r="AP31" t="s">
        <v>93</v>
      </c>
      <c r="AR31" t="s">
        <v>95</v>
      </c>
      <c r="AS31" t="s">
        <v>11252</v>
      </c>
      <c r="AT31">
        <v>0</v>
      </c>
      <c r="BF31">
        <v>0</v>
      </c>
      <c r="BG31" t="s">
        <v>11253</v>
      </c>
      <c r="BH31">
        <v>0</v>
      </c>
      <c r="BI31">
        <v>0</v>
      </c>
      <c r="BL31">
        <v>0</v>
      </c>
      <c r="BO31">
        <v>0</v>
      </c>
      <c r="BR31">
        <v>0</v>
      </c>
      <c r="CD31">
        <v>0</v>
      </c>
      <c r="CE31">
        <v>0</v>
      </c>
      <c r="CF31">
        <v>0</v>
      </c>
      <c r="CG31">
        <v>0</v>
      </c>
      <c r="CH31">
        <v>0</v>
      </c>
      <c r="CI31">
        <v>0</v>
      </c>
      <c r="CJ31">
        <v>1</v>
      </c>
      <c r="CK31">
        <v>1</v>
      </c>
      <c r="CL31">
        <v>0</v>
      </c>
      <c r="CM31">
        <v>0</v>
      </c>
      <c r="CN31">
        <v>1</v>
      </c>
      <c r="CO31">
        <v>0</v>
      </c>
      <c r="CP31">
        <v>0</v>
      </c>
      <c r="CQ31">
        <v>0</v>
      </c>
      <c r="CR31">
        <v>0</v>
      </c>
      <c r="CS31">
        <v>0</v>
      </c>
      <c r="CT31">
        <v>0</v>
      </c>
      <c r="CU31">
        <v>0</v>
      </c>
      <c r="CV31">
        <v>0</v>
      </c>
      <c r="CW31">
        <v>0</v>
      </c>
      <c r="CX31">
        <v>0</v>
      </c>
      <c r="CY31">
        <v>0</v>
      </c>
      <c r="CZ31">
        <v>0</v>
      </c>
      <c r="DA31">
        <v>0</v>
      </c>
      <c r="DB31">
        <v>0</v>
      </c>
      <c r="DC31">
        <v>0</v>
      </c>
      <c r="DD31">
        <v>0</v>
      </c>
      <c r="DE31">
        <v>0</v>
      </c>
      <c r="DF31">
        <v>0</v>
      </c>
    </row>
    <row r="32" spans="1:110" hidden="1">
      <c r="A32" t="s">
        <v>11990</v>
      </c>
      <c r="B32" s="25" t="s">
        <v>11974</v>
      </c>
      <c r="C32" t="s">
        <v>985</v>
      </c>
      <c r="D32" t="s">
        <v>2176</v>
      </c>
      <c r="E32" t="s">
        <v>2176</v>
      </c>
      <c r="F32" t="s">
        <v>146</v>
      </c>
      <c r="G32" t="s">
        <v>8378</v>
      </c>
      <c r="H32" s="23">
        <v>1713600</v>
      </c>
      <c r="I32">
        <v>22</v>
      </c>
      <c r="J32" s="6">
        <f t="shared" si="2"/>
        <v>37699200</v>
      </c>
      <c r="K32">
        <v>35.019816300000002</v>
      </c>
      <c r="L32">
        <v>-85.37</v>
      </c>
      <c r="M32" t="s">
        <v>11960</v>
      </c>
      <c r="AB32" t="s">
        <v>672</v>
      </c>
      <c r="AC32" t="s">
        <v>8379</v>
      </c>
      <c r="AD32" t="s">
        <v>8380</v>
      </c>
      <c r="AE32" t="s">
        <v>8381</v>
      </c>
      <c r="AF32">
        <v>37419</v>
      </c>
      <c r="AG32" t="s">
        <v>107</v>
      </c>
      <c r="AH32" t="s">
        <v>8382</v>
      </c>
      <c r="AJ32" t="s">
        <v>549</v>
      </c>
      <c r="AK32" t="s">
        <v>2316</v>
      </c>
      <c r="AM32" t="s">
        <v>1007</v>
      </c>
      <c r="AN32" t="s">
        <v>2344</v>
      </c>
      <c r="AO32" t="s">
        <v>123</v>
      </c>
      <c r="AP32" t="s">
        <v>93</v>
      </c>
      <c r="AR32" t="s">
        <v>112</v>
      </c>
      <c r="AS32" t="s">
        <v>2344</v>
      </c>
      <c r="AT32">
        <v>100</v>
      </c>
      <c r="BF32">
        <v>0</v>
      </c>
      <c r="BG32" t="s">
        <v>8383</v>
      </c>
      <c r="BH32">
        <v>300000000</v>
      </c>
      <c r="BI32">
        <v>0</v>
      </c>
      <c r="BL32">
        <v>0</v>
      </c>
      <c r="BO32">
        <v>0</v>
      </c>
      <c r="BR32">
        <v>0</v>
      </c>
      <c r="CD32">
        <v>0</v>
      </c>
      <c r="CE32">
        <v>0</v>
      </c>
      <c r="CF32">
        <v>0</v>
      </c>
      <c r="CG32">
        <v>0</v>
      </c>
      <c r="CH32">
        <v>0</v>
      </c>
      <c r="CI32">
        <v>0</v>
      </c>
      <c r="CJ32">
        <v>1</v>
      </c>
      <c r="CK32">
        <v>1</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row>
    <row r="33" spans="1:110" hidden="1">
      <c r="A33" t="s">
        <v>11897</v>
      </c>
      <c r="B33" s="25" t="s">
        <v>11974</v>
      </c>
      <c r="C33" t="s">
        <v>985</v>
      </c>
      <c r="D33" t="s">
        <v>2176</v>
      </c>
      <c r="E33" t="s">
        <v>2176</v>
      </c>
      <c r="F33" t="s">
        <v>146</v>
      </c>
      <c r="G33" t="s">
        <v>8404</v>
      </c>
      <c r="H33" s="23">
        <v>328000</v>
      </c>
      <c r="I33" s="5">
        <f>5*26653*326000/3000000/3600</f>
        <v>4.0226287037037034</v>
      </c>
      <c r="J33" s="6">
        <f t="shared" si="2"/>
        <v>1319422.2148148147</v>
      </c>
      <c r="K33">
        <v>34.025194999999997</v>
      </c>
      <c r="L33">
        <v>-82.59</v>
      </c>
      <c r="M33" t="s">
        <v>12022</v>
      </c>
      <c r="N33" t="s">
        <v>11963</v>
      </c>
      <c r="O33" t="s">
        <v>12015</v>
      </c>
      <c r="P33" s="15" t="s">
        <v>12018</v>
      </c>
      <c r="T33" t="s">
        <v>12017</v>
      </c>
      <c r="U33" s="24" t="s">
        <v>12016</v>
      </c>
      <c r="V33" s="15" t="s">
        <v>12013</v>
      </c>
      <c r="W33">
        <v>5</v>
      </c>
      <c r="X33" s="29" t="s">
        <v>12023</v>
      </c>
      <c r="AB33" t="s">
        <v>672</v>
      </c>
      <c r="AD33" t="s">
        <v>8405</v>
      </c>
      <c r="AE33" t="s">
        <v>3794</v>
      </c>
      <c r="AG33" t="s">
        <v>107</v>
      </c>
      <c r="AH33" t="s">
        <v>8406</v>
      </c>
      <c r="AJ33" t="s">
        <v>2578</v>
      </c>
      <c r="AK33" t="s">
        <v>2413</v>
      </c>
      <c r="AM33" t="s">
        <v>1007</v>
      </c>
      <c r="AP33" t="s">
        <v>93</v>
      </c>
      <c r="AR33" t="s">
        <v>95</v>
      </c>
      <c r="AS33" t="s">
        <v>8407</v>
      </c>
      <c r="AT33">
        <v>100</v>
      </c>
      <c r="AZ33" t="s">
        <v>8408</v>
      </c>
      <c r="BA33" t="s">
        <v>8407</v>
      </c>
      <c r="BF33">
        <v>0</v>
      </c>
      <c r="BG33" t="s">
        <v>750</v>
      </c>
      <c r="BH33">
        <v>137900000</v>
      </c>
      <c r="BI33">
        <v>0</v>
      </c>
      <c r="BL33">
        <v>0</v>
      </c>
      <c r="BO33">
        <v>0</v>
      </c>
      <c r="BR33">
        <v>0</v>
      </c>
      <c r="CD33">
        <v>0</v>
      </c>
      <c r="CE33">
        <v>0</v>
      </c>
      <c r="CF33">
        <v>0</v>
      </c>
      <c r="CG33">
        <v>0</v>
      </c>
      <c r="CH33">
        <v>0</v>
      </c>
      <c r="CI33">
        <v>0</v>
      </c>
      <c r="CJ33">
        <v>1</v>
      </c>
      <c r="CK33">
        <v>1</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row>
    <row r="34" spans="1:110" hidden="1">
      <c r="A34" t="s">
        <v>11972</v>
      </c>
      <c r="B34" s="18" t="s">
        <v>11948</v>
      </c>
      <c r="C34" t="s">
        <v>985</v>
      </c>
      <c r="D34" t="s">
        <v>2176</v>
      </c>
      <c r="E34" t="s">
        <v>2176</v>
      </c>
      <c r="F34" t="s">
        <v>146</v>
      </c>
      <c r="G34" t="s">
        <v>11883</v>
      </c>
      <c r="H34" s="23">
        <v>847800</v>
      </c>
      <c r="I34" s="8">
        <v>7.2</v>
      </c>
      <c r="J34" s="6">
        <f t="shared" si="2"/>
        <v>6104160</v>
      </c>
      <c r="K34">
        <v>34.282896700000002</v>
      </c>
      <c r="L34">
        <v>-85.23</v>
      </c>
      <c r="M34" t="s">
        <v>11960</v>
      </c>
      <c r="AB34" t="s">
        <v>3792</v>
      </c>
      <c r="AD34" t="s">
        <v>3793</v>
      </c>
      <c r="AE34" t="s">
        <v>3794</v>
      </c>
      <c r="AG34" t="s">
        <v>107</v>
      </c>
      <c r="AH34" t="s">
        <v>3795</v>
      </c>
      <c r="AJ34" t="s">
        <v>2789</v>
      </c>
      <c r="AK34" t="s">
        <v>2597</v>
      </c>
      <c r="AM34" t="s">
        <v>1007</v>
      </c>
      <c r="AN34" t="s">
        <v>3796</v>
      </c>
      <c r="AO34" t="s">
        <v>111</v>
      </c>
      <c r="AP34" t="s">
        <v>93</v>
      </c>
      <c r="AR34" t="s">
        <v>124</v>
      </c>
      <c r="AS34" t="s">
        <v>3796</v>
      </c>
      <c r="AT34">
        <v>75</v>
      </c>
      <c r="AU34" t="s">
        <v>3797</v>
      </c>
      <c r="AV34">
        <v>25</v>
      </c>
      <c r="AW34" t="s">
        <v>3798</v>
      </c>
      <c r="AX34" t="s">
        <v>3799</v>
      </c>
      <c r="BA34" t="s">
        <v>3797</v>
      </c>
      <c r="BB34" t="s">
        <v>3800</v>
      </c>
      <c r="BC34" t="s">
        <v>3801</v>
      </c>
      <c r="BD34" t="s">
        <v>3802</v>
      </c>
      <c r="BF34">
        <v>0</v>
      </c>
      <c r="BG34" t="s">
        <v>3803</v>
      </c>
      <c r="BH34">
        <v>0</v>
      </c>
      <c r="BI34">
        <v>0</v>
      </c>
      <c r="BL34">
        <v>0</v>
      </c>
      <c r="BO34">
        <v>0</v>
      </c>
      <c r="BR34">
        <v>0</v>
      </c>
      <c r="CD34">
        <v>0</v>
      </c>
      <c r="CE34">
        <v>0</v>
      </c>
      <c r="CF34">
        <v>0</v>
      </c>
      <c r="CG34">
        <v>0</v>
      </c>
      <c r="CH34">
        <v>0</v>
      </c>
      <c r="CI34">
        <v>0</v>
      </c>
      <c r="CJ34">
        <v>1</v>
      </c>
      <c r="CK34">
        <v>0</v>
      </c>
      <c r="CL34">
        <v>0</v>
      </c>
      <c r="CM34">
        <v>1</v>
      </c>
      <c r="CN34">
        <v>1</v>
      </c>
      <c r="CO34">
        <v>0</v>
      </c>
      <c r="CP34">
        <v>0</v>
      </c>
      <c r="CQ34">
        <v>0</v>
      </c>
      <c r="CR34">
        <v>0</v>
      </c>
      <c r="CS34">
        <v>0</v>
      </c>
      <c r="CT34">
        <v>0</v>
      </c>
      <c r="CU34">
        <v>0</v>
      </c>
      <c r="CV34">
        <v>0</v>
      </c>
      <c r="CW34">
        <v>0</v>
      </c>
      <c r="CX34">
        <v>0</v>
      </c>
      <c r="CY34">
        <v>0</v>
      </c>
      <c r="CZ34">
        <v>0</v>
      </c>
      <c r="DA34">
        <v>0</v>
      </c>
      <c r="DB34">
        <v>0</v>
      </c>
      <c r="DC34">
        <v>0</v>
      </c>
      <c r="DD34">
        <v>0</v>
      </c>
      <c r="DE34">
        <v>0</v>
      </c>
      <c r="DF34">
        <v>0</v>
      </c>
    </row>
    <row r="35" spans="1:110" hidden="1">
      <c r="A35" t="s">
        <v>11889</v>
      </c>
      <c r="B35" s="28" t="s">
        <v>12027</v>
      </c>
      <c r="C35" t="s">
        <v>985</v>
      </c>
      <c r="D35" t="s">
        <v>2176</v>
      </c>
      <c r="E35" t="s">
        <v>2176</v>
      </c>
      <c r="F35" t="s">
        <v>146</v>
      </c>
      <c r="G35" t="s">
        <v>11885</v>
      </c>
      <c r="H35" s="23">
        <v>31000</v>
      </c>
      <c r="I35" s="30">
        <f>U35*W35/O35/3600*43560</f>
        <v>406.56000000000006</v>
      </c>
      <c r="J35" s="6">
        <f t="shared" si="2"/>
        <v>12603360.000000002</v>
      </c>
      <c r="K35">
        <v>41.58258</v>
      </c>
      <c r="L35">
        <v>-73.430000000000007</v>
      </c>
      <c r="M35" t="s">
        <v>12022</v>
      </c>
      <c r="N35" t="s">
        <v>11966</v>
      </c>
      <c r="O35">
        <f>250*2</f>
        <v>500</v>
      </c>
      <c r="P35" s="15" t="s">
        <v>11967</v>
      </c>
      <c r="U35">
        <v>5600</v>
      </c>
      <c r="V35" s="15" t="s">
        <v>12029</v>
      </c>
      <c r="W35">
        <v>3</v>
      </c>
      <c r="X35" t="s">
        <v>12028</v>
      </c>
      <c r="AB35" t="s">
        <v>672</v>
      </c>
      <c r="AC35" t="s">
        <v>8276</v>
      </c>
      <c r="AD35" t="s">
        <v>8277</v>
      </c>
      <c r="AE35" t="s">
        <v>8278</v>
      </c>
      <c r="AF35">
        <v>6776</v>
      </c>
      <c r="AG35" t="s">
        <v>107</v>
      </c>
      <c r="AH35" t="s">
        <v>8279</v>
      </c>
      <c r="AJ35" t="s">
        <v>2181</v>
      </c>
      <c r="AM35" t="s">
        <v>394</v>
      </c>
      <c r="AN35" t="s">
        <v>8280</v>
      </c>
      <c r="AP35" t="s">
        <v>93</v>
      </c>
      <c r="AR35" t="s">
        <v>95</v>
      </c>
      <c r="AS35" t="s">
        <v>8280</v>
      </c>
      <c r="AT35">
        <v>100</v>
      </c>
      <c r="BA35" t="s">
        <v>8281</v>
      </c>
      <c r="BF35">
        <v>0</v>
      </c>
      <c r="BG35" t="s">
        <v>750</v>
      </c>
      <c r="BH35">
        <v>0</v>
      </c>
      <c r="BI35">
        <v>0</v>
      </c>
      <c r="BL35">
        <v>0</v>
      </c>
      <c r="BO35">
        <v>0</v>
      </c>
      <c r="BR35">
        <v>0</v>
      </c>
      <c r="CD35">
        <v>0</v>
      </c>
      <c r="CE35">
        <v>0</v>
      </c>
      <c r="CF35">
        <v>0</v>
      </c>
      <c r="CG35">
        <v>0</v>
      </c>
      <c r="CH35">
        <v>0</v>
      </c>
      <c r="CI35">
        <v>0</v>
      </c>
      <c r="CJ35">
        <v>1</v>
      </c>
      <c r="CK35">
        <v>1</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row>
    <row r="36" spans="1:110" hidden="1">
      <c r="A36" t="s">
        <v>11899</v>
      </c>
      <c r="B36" s="28" t="s">
        <v>12020</v>
      </c>
      <c r="C36" t="s">
        <v>985</v>
      </c>
      <c r="D36" t="s">
        <v>2176</v>
      </c>
      <c r="E36" t="s">
        <v>2176</v>
      </c>
      <c r="F36" t="s">
        <v>146</v>
      </c>
      <c r="G36" t="s">
        <v>8410</v>
      </c>
      <c r="H36" s="23">
        <v>259200</v>
      </c>
      <c r="I36" s="5">
        <f>762*10/3000*43560/3600</f>
        <v>30.734000000000002</v>
      </c>
      <c r="J36" s="6">
        <f t="shared" si="2"/>
        <v>7966252.8000000007</v>
      </c>
      <c r="K36">
        <v>36.265659999999997</v>
      </c>
      <c r="L36">
        <v>-95.1</v>
      </c>
      <c r="M36" t="s">
        <v>12022</v>
      </c>
      <c r="N36" t="s">
        <v>11963</v>
      </c>
      <c r="O36" t="s">
        <v>12026</v>
      </c>
      <c r="P36" t="s">
        <v>12025</v>
      </c>
      <c r="U36">
        <v>762</v>
      </c>
      <c r="V36" t="s">
        <v>12025</v>
      </c>
      <c r="W36" t="s">
        <v>12024</v>
      </c>
      <c r="X36" t="s">
        <v>12025</v>
      </c>
      <c r="AB36" t="s">
        <v>672</v>
      </c>
      <c r="AD36" t="s">
        <v>8411</v>
      </c>
      <c r="AE36" t="s">
        <v>8412</v>
      </c>
      <c r="AG36" t="s">
        <v>107</v>
      </c>
      <c r="AH36" t="s">
        <v>8413</v>
      </c>
      <c r="AJ36" t="s">
        <v>2202</v>
      </c>
      <c r="AM36" t="s">
        <v>738</v>
      </c>
      <c r="AP36" t="s">
        <v>93</v>
      </c>
      <c r="AR36" t="s">
        <v>95</v>
      </c>
      <c r="AS36" t="s">
        <v>8414</v>
      </c>
      <c r="AT36">
        <v>100</v>
      </c>
      <c r="BA36" t="s">
        <v>8414</v>
      </c>
      <c r="BF36">
        <v>0</v>
      </c>
      <c r="BG36" t="s">
        <v>750</v>
      </c>
      <c r="BH36">
        <v>0</v>
      </c>
      <c r="BI36">
        <v>0</v>
      </c>
      <c r="BL36">
        <v>0</v>
      </c>
      <c r="BO36">
        <v>0</v>
      </c>
      <c r="BR36">
        <v>0</v>
      </c>
      <c r="CD36">
        <v>0</v>
      </c>
      <c r="CE36">
        <v>0</v>
      </c>
      <c r="CF36">
        <v>0</v>
      </c>
      <c r="CG36">
        <v>0</v>
      </c>
      <c r="CH36">
        <v>0</v>
      </c>
      <c r="CI36">
        <v>0</v>
      </c>
      <c r="CJ36">
        <v>1</v>
      </c>
      <c r="CK36">
        <v>1</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row>
    <row r="37" spans="1:110" hidden="1">
      <c r="A37" t="s">
        <v>11984</v>
      </c>
      <c r="B37" s="25" t="s">
        <v>11974</v>
      </c>
      <c r="C37" t="s">
        <v>985</v>
      </c>
      <c r="D37" t="s">
        <v>2176</v>
      </c>
      <c r="E37" t="s">
        <v>2176</v>
      </c>
      <c r="F37" t="s">
        <v>146</v>
      </c>
      <c r="G37" t="s">
        <v>11452</v>
      </c>
      <c r="H37" s="23">
        <v>424000</v>
      </c>
      <c r="I37">
        <v>8</v>
      </c>
      <c r="J37" s="6">
        <f t="shared" si="2"/>
        <v>3392000</v>
      </c>
      <c r="K37">
        <v>37.069105</v>
      </c>
      <c r="L37">
        <v>-121.08</v>
      </c>
      <c r="M37" t="s">
        <v>11960</v>
      </c>
      <c r="AB37" t="s">
        <v>672</v>
      </c>
      <c r="AD37" t="s">
        <v>11453</v>
      </c>
      <c r="AE37" t="s">
        <v>214</v>
      </c>
      <c r="AG37" t="s">
        <v>107</v>
      </c>
      <c r="AH37" t="s">
        <v>11454</v>
      </c>
      <c r="AJ37" t="s">
        <v>2219</v>
      </c>
      <c r="AM37" t="s">
        <v>218</v>
      </c>
      <c r="AP37" t="s">
        <v>93</v>
      </c>
      <c r="AR37" t="s">
        <v>95</v>
      </c>
      <c r="AS37" t="s">
        <v>11252</v>
      </c>
      <c r="AT37">
        <v>0</v>
      </c>
      <c r="BF37">
        <v>0</v>
      </c>
      <c r="BG37" t="s">
        <v>11455</v>
      </c>
      <c r="BH37">
        <v>0</v>
      </c>
      <c r="BI37">
        <v>0</v>
      </c>
      <c r="BJ37" t="s">
        <v>11456</v>
      </c>
      <c r="BL37">
        <v>0</v>
      </c>
      <c r="BO37">
        <v>0</v>
      </c>
      <c r="BR37">
        <v>0</v>
      </c>
      <c r="CD37">
        <v>0</v>
      </c>
      <c r="CE37">
        <v>0</v>
      </c>
      <c r="CF37">
        <v>0</v>
      </c>
      <c r="CG37">
        <v>0</v>
      </c>
      <c r="CH37">
        <v>0</v>
      </c>
      <c r="CI37">
        <v>0</v>
      </c>
      <c r="CJ37">
        <v>1</v>
      </c>
      <c r="CK37">
        <v>1</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row>
    <row r="38" spans="1:110" hidden="1">
      <c r="A38" t="s">
        <v>12060</v>
      </c>
      <c r="B38" s="40" t="s">
        <v>11974</v>
      </c>
      <c r="H38" s="23">
        <v>7200</v>
      </c>
      <c r="I38" s="5">
        <f>U38*Y38/O38/3600*43560</f>
        <v>9.4783333333333335</v>
      </c>
      <c r="J38" s="11"/>
      <c r="K38">
        <v>32.910701349999997</v>
      </c>
      <c r="L38">
        <v>-114.4794188</v>
      </c>
      <c r="M38" t="s">
        <v>12033</v>
      </c>
      <c r="N38" t="s">
        <v>11966</v>
      </c>
      <c r="O38" s="24">
        <v>1200</v>
      </c>
      <c r="P38" s="15" t="s">
        <v>12062</v>
      </c>
      <c r="U38">
        <v>470</v>
      </c>
      <c r="V38" s="15" t="s">
        <v>12061</v>
      </c>
      <c r="Y38">
        <v>2</v>
      </c>
    </row>
    <row r="39" spans="1:110" hidden="1">
      <c r="A39" t="s">
        <v>11888</v>
      </c>
      <c r="B39" s="18" t="s">
        <v>11935</v>
      </c>
      <c r="C39" t="s">
        <v>985</v>
      </c>
      <c r="D39" t="s">
        <v>2176</v>
      </c>
      <c r="E39" t="s">
        <v>2176</v>
      </c>
      <c r="F39" t="s">
        <v>146</v>
      </c>
      <c r="G39" t="s">
        <v>8397</v>
      </c>
      <c r="H39" s="23">
        <v>469000</v>
      </c>
      <c r="I39" s="5">
        <v>11.2</v>
      </c>
      <c r="J39" s="6">
        <f>I39*H39</f>
        <v>5252800</v>
      </c>
      <c r="K39">
        <v>41.831299000000001</v>
      </c>
      <c r="L39">
        <v>-79.010000000000005</v>
      </c>
      <c r="M39" t="s">
        <v>11973</v>
      </c>
      <c r="AB39" t="s">
        <v>3634</v>
      </c>
      <c r="AD39" t="s">
        <v>8398</v>
      </c>
      <c r="AE39" t="s">
        <v>763</v>
      </c>
      <c r="AG39" t="s">
        <v>107</v>
      </c>
      <c r="AH39" t="s">
        <v>8399</v>
      </c>
      <c r="AJ39" t="s">
        <v>2316</v>
      </c>
      <c r="AM39" t="s">
        <v>376</v>
      </c>
      <c r="AR39" t="s">
        <v>95</v>
      </c>
      <c r="AS39" t="s">
        <v>8400</v>
      </c>
      <c r="AT39">
        <v>100</v>
      </c>
      <c r="BA39" t="s">
        <v>8401</v>
      </c>
      <c r="BF39">
        <v>0</v>
      </c>
      <c r="BG39" t="s">
        <v>8402</v>
      </c>
      <c r="BH39">
        <v>61000000</v>
      </c>
      <c r="BI39">
        <v>0</v>
      </c>
      <c r="BL39">
        <v>0</v>
      </c>
      <c r="BO39">
        <v>0</v>
      </c>
      <c r="BR39">
        <v>0</v>
      </c>
      <c r="CD39">
        <v>0</v>
      </c>
      <c r="CE39">
        <v>0</v>
      </c>
      <c r="CF39">
        <v>0</v>
      </c>
      <c r="CG39">
        <v>0</v>
      </c>
      <c r="CH39">
        <v>0</v>
      </c>
      <c r="CI39">
        <v>0</v>
      </c>
      <c r="CJ39">
        <v>1</v>
      </c>
      <c r="CK39">
        <v>0</v>
      </c>
      <c r="CL39">
        <v>0</v>
      </c>
      <c r="CM39">
        <v>1</v>
      </c>
      <c r="CN39">
        <v>0</v>
      </c>
      <c r="CO39">
        <v>0</v>
      </c>
      <c r="CP39">
        <v>0</v>
      </c>
      <c r="CQ39">
        <v>0</v>
      </c>
      <c r="CR39">
        <v>0</v>
      </c>
      <c r="CS39">
        <v>0</v>
      </c>
      <c r="CT39">
        <v>0</v>
      </c>
      <c r="CU39">
        <v>0</v>
      </c>
      <c r="CV39">
        <v>0</v>
      </c>
      <c r="CW39">
        <v>0</v>
      </c>
      <c r="CX39">
        <v>0</v>
      </c>
      <c r="CY39">
        <v>0</v>
      </c>
      <c r="CZ39">
        <v>0</v>
      </c>
      <c r="DA39">
        <v>0</v>
      </c>
      <c r="DB39">
        <v>0</v>
      </c>
      <c r="DC39">
        <v>0</v>
      </c>
      <c r="DD39">
        <v>0</v>
      </c>
      <c r="DE39">
        <v>0</v>
      </c>
      <c r="DF39">
        <v>0</v>
      </c>
    </row>
    <row r="40" spans="1:110" hidden="1">
      <c r="A40" t="s">
        <v>11903</v>
      </c>
      <c r="B40" s="18" t="s">
        <v>11938</v>
      </c>
      <c r="C40" t="s">
        <v>985</v>
      </c>
      <c r="D40" t="s">
        <v>2176</v>
      </c>
      <c r="E40" t="s">
        <v>2176</v>
      </c>
      <c r="F40" t="s">
        <v>146</v>
      </c>
      <c r="G40" t="s">
        <v>8421</v>
      </c>
      <c r="H40" s="23">
        <v>247300</v>
      </c>
      <c r="I40" s="5">
        <f>U40*W40*43560/3600/O40</f>
        <v>31.531941808981657</v>
      </c>
      <c r="J40" s="6">
        <f>I40*H40</f>
        <v>7797849.2093611639</v>
      </c>
      <c r="K40">
        <v>37.049713400000002</v>
      </c>
      <c r="L40">
        <v>-79.64</v>
      </c>
      <c r="M40" t="s">
        <v>12022</v>
      </c>
      <c r="N40" t="s">
        <v>11966</v>
      </c>
      <c r="O40" s="24">
        <v>15810</v>
      </c>
      <c r="P40" t="s">
        <v>11926</v>
      </c>
      <c r="U40" s="24">
        <v>20600</v>
      </c>
      <c r="V40" s="15" t="s">
        <v>12050</v>
      </c>
      <c r="W40">
        <v>2</v>
      </c>
      <c r="X40" t="s">
        <v>12031</v>
      </c>
      <c r="AB40" t="s">
        <v>672</v>
      </c>
      <c r="AD40" t="s">
        <v>8422</v>
      </c>
      <c r="AE40" t="s">
        <v>1147</v>
      </c>
      <c r="AG40" t="s">
        <v>107</v>
      </c>
      <c r="AH40" t="s">
        <v>8423</v>
      </c>
      <c r="AJ40" t="s">
        <v>8424</v>
      </c>
      <c r="AM40" t="s">
        <v>376</v>
      </c>
      <c r="AN40" t="s">
        <v>8425</v>
      </c>
      <c r="AO40" t="s">
        <v>92</v>
      </c>
      <c r="AP40" t="s">
        <v>93</v>
      </c>
      <c r="AR40" t="s">
        <v>112</v>
      </c>
      <c r="AS40" t="s">
        <v>8426</v>
      </c>
      <c r="AT40">
        <v>100</v>
      </c>
      <c r="BA40" t="s">
        <v>8425</v>
      </c>
      <c r="BF40">
        <v>0</v>
      </c>
      <c r="BG40" t="s">
        <v>750</v>
      </c>
      <c r="BH40">
        <v>0</v>
      </c>
      <c r="BI40">
        <v>0</v>
      </c>
      <c r="BL40">
        <v>0</v>
      </c>
      <c r="BO40">
        <v>0</v>
      </c>
      <c r="BR40">
        <v>0</v>
      </c>
      <c r="CD40">
        <v>0</v>
      </c>
      <c r="CE40">
        <v>0</v>
      </c>
      <c r="CF40">
        <v>0</v>
      </c>
      <c r="CG40">
        <v>0</v>
      </c>
      <c r="CH40">
        <v>0</v>
      </c>
      <c r="CI40">
        <v>0</v>
      </c>
      <c r="CJ40">
        <v>1</v>
      </c>
      <c r="CK40">
        <v>1</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row>
    <row r="41" spans="1:110" hidden="1">
      <c r="A41" t="s">
        <v>11983</v>
      </c>
      <c r="B41" s="18" t="s">
        <v>11934</v>
      </c>
      <c r="C41" t="s">
        <v>985</v>
      </c>
      <c r="D41" t="s">
        <v>2176</v>
      </c>
      <c r="E41" t="s">
        <v>2176</v>
      </c>
      <c r="F41" t="s">
        <v>146</v>
      </c>
      <c r="G41" t="s">
        <v>11366</v>
      </c>
      <c r="H41" s="23">
        <v>408000</v>
      </c>
      <c r="I41">
        <v>8</v>
      </c>
      <c r="J41" s="6">
        <f>I41*H41</f>
        <v>3264000</v>
      </c>
      <c r="K41">
        <v>37.453750200000002</v>
      </c>
      <c r="L41">
        <v>-90.84</v>
      </c>
      <c r="M41" t="s">
        <v>11960</v>
      </c>
      <c r="AB41" t="s">
        <v>672</v>
      </c>
      <c r="AD41" t="s">
        <v>11367</v>
      </c>
      <c r="AE41" t="s">
        <v>2711</v>
      </c>
      <c r="AG41" t="s">
        <v>107</v>
      </c>
      <c r="AH41" t="s">
        <v>1270</v>
      </c>
      <c r="AJ41" t="s">
        <v>11368</v>
      </c>
      <c r="AK41" t="s">
        <v>2213</v>
      </c>
      <c r="AM41" t="s">
        <v>403</v>
      </c>
      <c r="AN41" t="s">
        <v>11369</v>
      </c>
      <c r="AO41" t="s">
        <v>92</v>
      </c>
      <c r="AP41" t="s">
        <v>93</v>
      </c>
      <c r="AR41" t="s">
        <v>112</v>
      </c>
      <c r="AS41" t="s">
        <v>11370</v>
      </c>
      <c r="AT41">
        <v>100</v>
      </c>
      <c r="BF41">
        <v>0</v>
      </c>
      <c r="BG41" t="s">
        <v>750</v>
      </c>
      <c r="BH41">
        <v>0</v>
      </c>
      <c r="BI41">
        <v>0</v>
      </c>
      <c r="BL41">
        <v>0</v>
      </c>
      <c r="BO41">
        <v>0</v>
      </c>
      <c r="BR41">
        <v>0</v>
      </c>
      <c r="CD41">
        <v>0</v>
      </c>
      <c r="CE41">
        <v>0</v>
      </c>
      <c r="CF41">
        <v>0</v>
      </c>
      <c r="CG41">
        <v>0</v>
      </c>
      <c r="CH41">
        <v>0</v>
      </c>
      <c r="CI41">
        <v>0</v>
      </c>
      <c r="CJ41">
        <v>1</v>
      </c>
      <c r="CK41">
        <v>1</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row>
    <row r="42" spans="1:110" hidden="1">
      <c r="A42" s="22" t="s">
        <v>11951</v>
      </c>
      <c r="B42" s="18" t="s">
        <v>11937</v>
      </c>
      <c r="H42" s="23">
        <v>82500</v>
      </c>
      <c r="I42" s="5">
        <f>S42/O42/3600*43560</f>
        <v>15.613245614035087</v>
      </c>
      <c r="K42" s="27">
        <v>39.525199999999998</v>
      </c>
      <c r="L42" s="27">
        <v>-121.60120000000001</v>
      </c>
      <c r="M42" t="s">
        <v>12011</v>
      </c>
      <c r="N42" t="s">
        <v>11966</v>
      </c>
      <c r="O42">
        <v>9120</v>
      </c>
      <c r="P42" t="s">
        <v>12051</v>
      </c>
      <c r="S42">
        <v>11768</v>
      </c>
      <c r="T42" t="s">
        <v>12052</v>
      </c>
    </row>
    <row r="43" spans="1:110" hidden="1">
      <c r="A43" t="s">
        <v>11996</v>
      </c>
      <c r="B43" s="28" t="s">
        <v>12046</v>
      </c>
      <c r="C43" t="s">
        <v>985</v>
      </c>
      <c r="D43" t="s">
        <v>2176</v>
      </c>
      <c r="E43" t="s">
        <v>2176</v>
      </c>
      <c r="F43" t="s">
        <v>146</v>
      </c>
      <c r="G43" t="s">
        <v>11377</v>
      </c>
      <c r="H43" s="23">
        <v>208800</v>
      </c>
      <c r="I43" s="5">
        <f>U43*W43*43560/O43/3600</f>
        <v>13.825461088618983</v>
      </c>
      <c r="J43" s="6">
        <f>I43*H43</f>
        <v>2886756.2753036437</v>
      </c>
      <c r="K43">
        <v>33.350037999999998</v>
      </c>
      <c r="L43">
        <v>-83.16</v>
      </c>
      <c r="M43" t="s">
        <v>12022</v>
      </c>
      <c r="N43" t="s">
        <v>11966</v>
      </c>
      <c r="O43">
        <f>8390+8825+8210+7920</f>
        <v>33345</v>
      </c>
      <c r="P43" t="s">
        <v>12048</v>
      </c>
      <c r="U43" s="24">
        <v>19050</v>
      </c>
      <c r="V43" t="s">
        <v>12048</v>
      </c>
      <c r="W43">
        <v>2</v>
      </c>
      <c r="X43" t="s">
        <v>12047</v>
      </c>
      <c r="AB43" t="s">
        <v>672</v>
      </c>
      <c r="AD43" t="s">
        <v>11378</v>
      </c>
      <c r="AE43" t="s">
        <v>3794</v>
      </c>
      <c r="AG43" t="s">
        <v>107</v>
      </c>
      <c r="AH43" t="s">
        <v>11379</v>
      </c>
      <c r="AJ43" t="s">
        <v>11380</v>
      </c>
      <c r="AM43" t="s">
        <v>1007</v>
      </c>
      <c r="AN43" t="s">
        <v>3797</v>
      </c>
      <c r="AO43" t="s">
        <v>92</v>
      </c>
      <c r="AP43" t="s">
        <v>93</v>
      </c>
      <c r="AR43" t="s">
        <v>112</v>
      </c>
      <c r="AS43" t="s">
        <v>3797</v>
      </c>
      <c r="AT43">
        <v>0</v>
      </c>
      <c r="BA43" t="s">
        <v>3797</v>
      </c>
      <c r="BF43">
        <v>0</v>
      </c>
      <c r="BG43" t="s">
        <v>750</v>
      </c>
      <c r="BH43">
        <v>0</v>
      </c>
      <c r="BI43">
        <v>0</v>
      </c>
      <c r="BL43">
        <v>0</v>
      </c>
      <c r="BO43">
        <v>0</v>
      </c>
      <c r="BR43">
        <v>0</v>
      </c>
      <c r="CD43">
        <v>0</v>
      </c>
      <c r="CE43">
        <v>0</v>
      </c>
      <c r="CF43">
        <v>0</v>
      </c>
      <c r="CG43">
        <v>0</v>
      </c>
      <c r="CH43">
        <v>0</v>
      </c>
      <c r="CI43">
        <v>0</v>
      </c>
      <c r="CJ43">
        <v>1</v>
      </c>
      <c r="CK43">
        <v>1</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row>
    <row r="44" spans="1:110" hidden="1">
      <c r="A44" t="s">
        <v>11977</v>
      </c>
      <c r="B44" s="18" t="s">
        <v>11978</v>
      </c>
      <c r="C44" t="s">
        <v>985</v>
      </c>
      <c r="D44" t="s">
        <v>2176</v>
      </c>
      <c r="E44" t="s">
        <v>2176</v>
      </c>
      <c r="F44" t="s">
        <v>146</v>
      </c>
      <c r="G44" t="s">
        <v>8391</v>
      </c>
      <c r="H44" s="23">
        <v>453000</v>
      </c>
      <c r="I44">
        <v>6</v>
      </c>
      <c r="J44" s="6">
        <f>I44*H44</f>
        <v>2718000</v>
      </c>
      <c r="K44">
        <v>41.000950000000003</v>
      </c>
      <c r="L44">
        <v>-75.03</v>
      </c>
      <c r="M44" t="s">
        <v>11960</v>
      </c>
      <c r="AB44" t="s">
        <v>3634</v>
      </c>
      <c r="AD44" t="s">
        <v>8392</v>
      </c>
      <c r="AE44" t="s">
        <v>373</v>
      </c>
      <c r="AG44" t="s">
        <v>107</v>
      </c>
      <c r="AH44" t="s">
        <v>8393</v>
      </c>
      <c r="AJ44" t="s">
        <v>2193</v>
      </c>
      <c r="AM44" t="s">
        <v>376</v>
      </c>
      <c r="AN44" t="s">
        <v>8394</v>
      </c>
      <c r="AO44" t="s">
        <v>92</v>
      </c>
      <c r="AP44" t="s">
        <v>93</v>
      </c>
      <c r="AR44" t="s">
        <v>112</v>
      </c>
      <c r="AS44" t="s">
        <v>8395</v>
      </c>
      <c r="AT44">
        <v>50</v>
      </c>
      <c r="AU44" t="s">
        <v>8396</v>
      </c>
      <c r="AV44">
        <v>50</v>
      </c>
      <c r="BF44">
        <v>0</v>
      </c>
      <c r="BG44" t="s">
        <v>750</v>
      </c>
      <c r="BH44">
        <v>15000000</v>
      </c>
      <c r="BI44">
        <v>0</v>
      </c>
      <c r="BL44">
        <v>0</v>
      </c>
      <c r="BO44">
        <v>0</v>
      </c>
      <c r="BR44">
        <v>0</v>
      </c>
      <c r="CD44">
        <v>0</v>
      </c>
      <c r="CE44">
        <v>0</v>
      </c>
      <c r="CF44">
        <v>0</v>
      </c>
      <c r="CG44">
        <v>0</v>
      </c>
      <c r="CH44">
        <v>0</v>
      </c>
      <c r="CI44">
        <v>0</v>
      </c>
      <c r="CJ44">
        <v>1</v>
      </c>
      <c r="CK44">
        <v>0</v>
      </c>
      <c r="CL44">
        <v>0</v>
      </c>
      <c r="CM44">
        <v>1</v>
      </c>
      <c r="CN44">
        <v>0</v>
      </c>
      <c r="CO44">
        <v>0</v>
      </c>
      <c r="CP44">
        <v>0</v>
      </c>
      <c r="CQ44">
        <v>0</v>
      </c>
      <c r="CR44">
        <v>0</v>
      </c>
      <c r="CS44">
        <v>0</v>
      </c>
      <c r="CT44">
        <v>0</v>
      </c>
      <c r="CU44">
        <v>0</v>
      </c>
      <c r="CV44">
        <v>0</v>
      </c>
      <c r="CW44">
        <v>0</v>
      </c>
      <c r="CX44">
        <v>0</v>
      </c>
      <c r="CY44">
        <v>0</v>
      </c>
      <c r="CZ44">
        <v>0</v>
      </c>
      <c r="DA44">
        <v>0</v>
      </c>
      <c r="DB44">
        <v>0</v>
      </c>
      <c r="DC44">
        <v>0</v>
      </c>
      <c r="DD44">
        <v>0</v>
      </c>
      <c r="DE44">
        <v>0</v>
      </c>
      <c r="DF44">
        <v>0</v>
      </c>
    </row>
  </sheetData>
  <autoFilter ref="A1:DF44" xr:uid="{5F69E806-9A5D-2A43-8DCE-55B671E371A6}">
    <filterColumn colId="12">
      <filters blank="1">
        <filter val="Assumption"/>
      </filters>
    </filterColumn>
  </autoFilter>
  <phoneticPr fontId="18" type="noConversion"/>
  <hyperlinks>
    <hyperlink ref="P35" r:id="rId1" xr:uid="{019EA6F2-25F4-9E47-85E9-145D07468E42}"/>
    <hyperlink ref="R17" r:id="rId2" xr:uid="{77DCC8FF-3106-CB43-9BC4-41D27F3C39D6}"/>
    <hyperlink ref="V15" r:id="rId3" xr:uid="{70E2D962-DFB2-7043-8C89-5FD1C8D00005}"/>
    <hyperlink ref="V33" r:id="rId4" xr:uid="{4FBB0F67-FFED-D040-9377-4D9C43434D26}"/>
    <hyperlink ref="P33" r:id="rId5" xr:uid="{F71DF9EF-930A-DE4C-878C-ADB5AC13D97E}"/>
    <hyperlink ref="X33" r:id="rId6" display="https://water.sas.usace.army.mil/GMAP/#" xr:uid="{9CDFAAAC-1399-534A-890E-B0A2D0DF0FE5}"/>
    <hyperlink ref="T8" r:id="rId7" xr:uid="{4BBC8304-2BEA-224E-8733-D468C722B95D}"/>
    <hyperlink ref="P8" r:id="rId8" xr:uid="{AD568398-D718-E04B-A30F-F7065D3EC4EE}"/>
    <hyperlink ref="V11" r:id="rId9" xr:uid="{EF5A1209-FEB9-9E40-AC82-8DAD579EDE48}"/>
    <hyperlink ref="P31" r:id="rId10" xr:uid="{F3CAA321-9B75-BB4C-811C-AA08B7AE9D78}"/>
    <hyperlink ref="V31" r:id="rId11" xr:uid="{08D99B7C-4113-8946-BFE8-1F55881ED1DB}"/>
    <hyperlink ref="P14" r:id="rId12" xr:uid="{1FFE9AA9-C8D9-C841-878B-03177BEE94AB}"/>
    <hyperlink ref="V14" r:id="rId13" xr:uid="{83227779-6730-8C44-9B3B-8D74F9EA90B9}"/>
    <hyperlink ref="P27" r:id="rId14" xr:uid="{1CB83018-B89B-8249-B863-997F20391CBA}"/>
    <hyperlink ref="V40" r:id="rId15" xr:uid="{4E5C3376-DDAE-434C-A3BF-FE128A720D31}"/>
    <hyperlink ref="V27" r:id="rId16" xr:uid="{C770C101-FE87-7741-BDCF-621DFA8A4EDB}"/>
    <hyperlink ref="V12" r:id="rId17" xr:uid="{23912A78-2D68-764C-82B9-49E73411A747}"/>
    <hyperlink ref="V38" r:id="rId18" location="v=onepage&amp;q=Senator%20wash%20reclamation&amp;f=false" display="https://books.google.com.hk/books?id=C3ml-tb3vgIC&amp;pg=PA58&amp;lpg=PA58&amp;dq=Senator+wash+reclamation&amp;source=bl&amp;ots=nF-lE3NbqZ&amp;sig=ACfU3U0RcLSizPUtf0LbG-PLTUl7H6gBiw&amp;hl=zh-CN&amp;sa=X&amp;ved=2ahUKEwiniaPZpv_pAhUBPnAKHUKaApkQ6AEwBnoECAUQAQ#v=onepage&amp;q=Senator%20wash%20reclamation&amp;f=false" xr:uid="{F4932C26-B9C8-F54F-A6CE-002824A66A89}"/>
    <hyperlink ref="P38" r:id="rId19" xr:uid="{F0AFEF84-C144-104B-98FC-A627C97BEA5B}"/>
  </hyperlinks>
  <pageMargins left="0.7" right="0.7" top="0.75" bottom="0.75" header="0.3" footer="0.3"/>
  <legacyDrawing r:id="rId2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7E458-29F0-2A40-9308-7980BFC6632F}">
  <dimension ref="A1:T83"/>
  <sheetViews>
    <sheetView tabSelected="1" topLeftCell="A64" zoomScale="75" zoomScaleNormal="80" workbookViewId="0">
      <selection activeCell="B60" sqref="B3:B60"/>
    </sheetView>
  </sheetViews>
  <sheetFormatPr baseColWidth="10" defaultColWidth="11.5" defaultRowHeight="15"/>
  <cols>
    <col min="2" max="2" width="58.1640625" bestFit="1" customWidth="1"/>
    <col min="3" max="3" width="17.33203125" customWidth="1"/>
    <col min="4" max="4" width="17.5" customWidth="1"/>
    <col min="5" max="5" width="37.33203125" bestFit="1" customWidth="1"/>
    <col min="6" max="6" width="20.33203125" customWidth="1"/>
    <col min="8" max="8" width="37.83203125" customWidth="1"/>
    <col min="9" max="9" width="16.1640625" bestFit="1" customWidth="1"/>
    <col min="10" max="10" width="16.1640625" customWidth="1"/>
    <col min="11" max="12" width="11.5" style="20"/>
    <col min="13" max="13" width="20.33203125" customWidth="1"/>
    <col min="14" max="14" width="54.5" customWidth="1"/>
    <col min="16" max="16" width="24.83203125" bestFit="1" customWidth="1"/>
    <col min="17" max="17" width="31.83203125" bestFit="1" customWidth="1"/>
    <col min="18" max="18" width="19" bestFit="1" customWidth="1"/>
    <col min="19" max="19" width="19.5" customWidth="1"/>
    <col min="20" max="20" width="15.83203125" bestFit="1" customWidth="1"/>
  </cols>
  <sheetData>
    <row r="1" spans="1:20" ht="47">
      <c r="A1" s="43" t="s">
        <v>12122</v>
      </c>
      <c r="B1" s="43"/>
      <c r="C1" s="43"/>
      <c r="D1" s="43"/>
      <c r="E1" s="43"/>
      <c r="F1" s="43"/>
      <c r="G1" s="43"/>
      <c r="H1" s="43"/>
      <c r="I1" s="43"/>
      <c r="J1" s="43"/>
      <c r="K1" s="43"/>
      <c r="L1" s="43"/>
      <c r="M1" s="43"/>
      <c r="N1" s="43"/>
      <c r="O1" s="43"/>
      <c r="P1" s="42" t="s">
        <v>12123</v>
      </c>
      <c r="S1" s="42" t="s">
        <v>12154</v>
      </c>
    </row>
    <row r="2" spans="1:20" s="16" customFormat="1">
      <c r="A2" s="16" t="s">
        <v>12157</v>
      </c>
      <c r="B2" s="10" t="s">
        <v>11871</v>
      </c>
      <c r="C2" s="10" t="s">
        <v>12065</v>
      </c>
      <c r="D2" s="10" t="s">
        <v>9</v>
      </c>
      <c r="E2" s="10" t="s">
        <v>11881</v>
      </c>
      <c r="F2" s="10" t="s">
        <v>12144</v>
      </c>
      <c r="G2" s="10" t="s">
        <v>2</v>
      </c>
      <c r="H2" s="10" t="s">
        <v>12058</v>
      </c>
      <c r="I2" s="10" t="s">
        <v>11925</v>
      </c>
      <c r="J2" s="10" t="s">
        <v>11923</v>
      </c>
      <c r="K2" s="36" t="s">
        <v>3</v>
      </c>
      <c r="L2" s="19" t="s">
        <v>4</v>
      </c>
      <c r="M2" s="16" t="s">
        <v>19</v>
      </c>
      <c r="N2" s="16" t="s">
        <v>20</v>
      </c>
      <c r="O2" s="16" t="s">
        <v>12063</v>
      </c>
      <c r="P2" s="16" t="s">
        <v>12124</v>
      </c>
      <c r="Q2" s="16" t="s">
        <v>12125</v>
      </c>
      <c r="R2" s="16" t="s">
        <v>12126</v>
      </c>
      <c r="S2" s="16" t="s">
        <v>12152</v>
      </c>
      <c r="T2" s="16" t="s">
        <v>12153</v>
      </c>
    </row>
    <row r="3" spans="1:20">
      <c r="B3" s="23" t="s">
        <v>11991</v>
      </c>
      <c r="C3" s="23" t="s">
        <v>12066</v>
      </c>
      <c r="D3" s="23" t="s">
        <v>12103</v>
      </c>
      <c r="E3" s="23">
        <v>1296000</v>
      </c>
      <c r="F3" s="23">
        <f>IFERROR(E3/1000*(E3/E3),"")</f>
        <v>1296</v>
      </c>
      <c r="G3" s="23">
        <v>24</v>
      </c>
      <c r="H3" s="23" t="s">
        <v>11959</v>
      </c>
      <c r="I3" s="37">
        <f t="shared" ref="I3:I60" si="0">G3*E3</f>
        <v>31104000</v>
      </c>
      <c r="J3" s="37">
        <f t="shared" ref="J3:J60" si="1">I3/1000</f>
        <v>31104</v>
      </c>
      <c r="K3" s="38">
        <v>35.010984000000001</v>
      </c>
      <c r="L3" s="20">
        <v>-83.01</v>
      </c>
      <c r="M3" t="s">
        <v>112</v>
      </c>
      <c r="N3" t="s">
        <v>2489</v>
      </c>
      <c r="O3" t="s">
        <v>11992</v>
      </c>
      <c r="P3" s="45">
        <v>1065.2</v>
      </c>
      <c r="Q3" s="46">
        <v>24</v>
      </c>
      <c r="R3" s="44">
        <f>IFERROR(Q3*1000/P3,"")</f>
        <v>22.530980097634245</v>
      </c>
      <c r="S3">
        <f>IFERROR(P3-F3,"")</f>
        <v>-230.79999999999995</v>
      </c>
      <c r="T3" s="44">
        <f>IFERROR(Q3*(Q3/Q3)-(J3*(J3/J3)/1000),"")</f>
        <v>-7.1039999999999992</v>
      </c>
    </row>
    <row r="4" spans="1:20">
      <c r="A4" t="s">
        <v>11959</v>
      </c>
      <c r="B4" s="23" t="s">
        <v>12133</v>
      </c>
      <c r="C4" s="23" t="s">
        <v>12133</v>
      </c>
      <c r="D4" s="23" t="s">
        <v>12110</v>
      </c>
      <c r="E4" s="23"/>
      <c r="F4" s="23" t="str">
        <f t="shared" ref="F4:F60" si="2">IFERROR(E4/1000*(E4/E4),"")</f>
        <v/>
      </c>
      <c r="G4" s="23"/>
      <c r="H4" s="23"/>
      <c r="I4" s="37"/>
      <c r="J4" s="37"/>
      <c r="K4" s="38"/>
      <c r="P4" s="45">
        <v>500</v>
      </c>
      <c r="Q4" s="46">
        <v>219.35</v>
      </c>
      <c r="R4" s="44">
        <f>IFERROR(Q4*1000/P4,"")</f>
        <v>438.7</v>
      </c>
      <c r="S4" t="str">
        <f t="shared" ref="S4:S60" si="3">IFERROR(P4-F4,"")</f>
        <v/>
      </c>
      <c r="T4" t="str">
        <f t="shared" ref="T4:T60" si="4">IFERROR(Q4*(Q4/Q4)-(J4*(J4/J4)/1000),"")</f>
        <v/>
      </c>
    </row>
    <row r="5" spans="1:20">
      <c r="B5" s="23" t="s">
        <v>11854</v>
      </c>
      <c r="C5" s="23" t="s">
        <v>12067</v>
      </c>
      <c r="D5" s="23" t="s">
        <v>12104</v>
      </c>
      <c r="E5" s="23">
        <v>2862000</v>
      </c>
      <c r="F5" s="23">
        <f t="shared" si="2"/>
        <v>2862</v>
      </c>
      <c r="G5" s="31">
        <v>10.3</v>
      </c>
      <c r="H5" s="31" t="s">
        <v>11959</v>
      </c>
      <c r="I5" s="37">
        <f t="shared" si="0"/>
        <v>29478600.000000004</v>
      </c>
      <c r="J5" s="37">
        <f t="shared" si="1"/>
        <v>29478.600000000002</v>
      </c>
      <c r="K5" s="38">
        <v>38.198391999999998</v>
      </c>
      <c r="L5" s="20">
        <v>-79.81</v>
      </c>
      <c r="M5" t="s">
        <v>95</v>
      </c>
      <c r="N5" t="s">
        <v>11862</v>
      </c>
      <c r="O5" t="s">
        <v>11947</v>
      </c>
      <c r="P5" s="45">
        <v>3003</v>
      </c>
      <c r="Q5" s="46">
        <v>23.7</v>
      </c>
      <c r="R5" s="44">
        <f t="shared" ref="R5:R56" si="5">IFERROR(Q5*1000/P5,"")</f>
        <v>7.8921078921078918</v>
      </c>
      <c r="S5">
        <f t="shared" si="3"/>
        <v>141</v>
      </c>
      <c r="T5" s="44">
        <f t="shared" si="4"/>
        <v>-5.7786000000000044</v>
      </c>
    </row>
    <row r="6" spans="1:20">
      <c r="B6" s="23" t="s">
        <v>11976</v>
      </c>
      <c r="C6" s="23" t="s">
        <v>12068</v>
      </c>
      <c r="D6" s="23" t="s">
        <v>12105</v>
      </c>
      <c r="E6" s="23">
        <v>600000</v>
      </c>
      <c r="F6" s="23">
        <f t="shared" si="2"/>
        <v>600</v>
      </c>
      <c r="G6" s="31">
        <v>5</v>
      </c>
      <c r="H6" s="31" t="s">
        <v>11959</v>
      </c>
      <c r="I6" s="37">
        <f t="shared" si="0"/>
        <v>3000000</v>
      </c>
      <c r="J6" s="37">
        <f t="shared" si="1"/>
        <v>3000</v>
      </c>
      <c r="K6" s="38">
        <v>42.687055000000001</v>
      </c>
      <c r="L6" s="20">
        <v>-72.959999999999994</v>
      </c>
      <c r="M6" t="s">
        <v>95</v>
      </c>
      <c r="N6" t="s">
        <v>11346</v>
      </c>
      <c r="O6" t="s">
        <v>11928</v>
      </c>
      <c r="P6" s="45">
        <v>600</v>
      </c>
      <c r="Q6" s="46">
        <v>3.69</v>
      </c>
      <c r="R6" s="44">
        <f t="shared" si="5"/>
        <v>6.15</v>
      </c>
      <c r="S6">
        <f t="shared" si="3"/>
        <v>0</v>
      </c>
      <c r="T6" s="44">
        <f t="shared" si="4"/>
        <v>0.69</v>
      </c>
    </row>
    <row r="7" spans="1:20">
      <c r="B7" s="23" t="s">
        <v>11989</v>
      </c>
      <c r="C7" s="23" t="s">
        <v>12089</v>
      </c>
      <c r="D7" s="23" t="s">
        <v>12106</v>
      </c>
      <c r="E7" s="23">
        <v>199800</v>
      </c>
      <c r="F7" s="23">
        <f t="shared" si="2"/>
        <v>199.8</v>
      </c>
      <c r="G7" s="31">
        <v>17.670000000000002</v>
      </c>
      <c r="H7" s="31" t="s">
        <v>11959</v>
      </c>
      <c r="I7" s="37">
        <f t="shared" si="0"/>
        <v>3530466.0000000005</v>
      </c>
      <c r="J7" s="37">
        <f t="shared" si="1"/>
        <v>3530.4660000000003</v>
      </c>
      <c r="K7" s="38">
        <v>37.104114000000003</v>
      </c>
      <c r="L7" s="20">
        <v>-119.32</v>
      </c>
      <c r="M7" t="s">
        <v>112</v>
      </c>
      <c r="N7" t="s">
        <v>322</v>
      </c>
      <c r="O7" t="s">
        <v>11936</v>
      </c>
      <c r="P7" s="45">
        <v>199.8</v>
      </c>
      <c r="Q7" s="46">
        <v>1.6</v>
      </c>
      <c r="R7" s="44">
        <f t="shared" si="5"/>
        <v>8.0080080080080069</v>
      </c>
      <c r="S7">
        <f t="shared" si="3"/>
        <v>0</v>
      </c>
      <c r="T7" s="44">
        <f t="shared" si="4"/>
        <v>-1.9304660000000005</v>
      </c>
    </row>
    <row r="8" spans="1:20">
      <c r="B8" s="23" t="s">
        <v>11987</v>
      </c>
      <c r="C8" s="23" t="s">
        <v>12090</v>
      </c>
      <c r="D8" s="23" t="s">
        <v>12107</v>
      </c>
      <c r="E8" s="23">
        <v>1000000</v>
      </c>
      <c r="F8" s="23">
        <f t="shared" si="2"/>
        <v>1000</v>
      </c>
      <c r="G8" s="31">
        <v>15</v>
      </c>
      <c r="H8" s="31" t="s">
        <v>11959</v>
      </c>
      <c r="I8" s="37">
        <f t="shared" si="0"/>
        <v>15000000</v>
      </c>
      <c r="J8" s="37">
        <f t="shared" si="1"/>
        <v>15000</v>
      </c>
      <c r="K8" s="38">
        <v>42.442977999999997</v>
      </c>
      <c r="L8" s="20">
        <v>-74.45</v>
      </c>
      <c r="M8" t="s">
        <v>112</v>
      </c>
      <c r="N8" t="s">
        <v>3777</v>
      </c>
      <c r="O8" t="s">
        <v>11946</v>
      </c>
      <c r="P8" s="45">
        <v>1160</v>
      </c>
      <c r="Q8" s="46">
        <v>12</v>
      </c>
      <c r="R8" s="44">
        <f t="shared" si="5"/>
        <v>10.344827586206897</v>
      </c>
      <c r="S8">
        <f t="shared" si="3"/>
        <v>160</v>
      </c>
      <c r="T8">
        <f t="shared" si="4"/>
        <v>-3</v>
      </c>
    </row>
    <row r="9" spans="1:20">
      <c r="B9" s="23" t="s">
        <v>11975</v>
      </c>
      <c r="C9" s="23" t="s">
        <v>12069</v>
      </c>
      <c r="D9" s="23" t="s">
        <v>12108</v>
      </c>
      <c r="E9" s="23">
        <v>300000</v>
      </c>
      <c r="F9" s="23">
        <f t="shared" si="2"/>
        <v>300</v>
      </c>
      <c r="G9" s="23">
        <v>4</v>
      </c>
      <c r="H9" s="23" t="s">
        <v>11959</v>
      </c>
      <c r="I9" s="37">
        <f t="shared" si="0"/>
        <v>1200000</v>
      </c>
      <c r="J9" s="37">
        <f t="shared" si="1"/>
        <v>1200</v>
      </c>
      <c r="K9" s="38">
        <v>39.706098400000002</v>
      </c>
      <c r="L9" s="20">
        <v>-105.7</v>
      </c>
      <c r="M9" t="s">
        <v>112</v>
      </c>
      <c r="N9" t="s">
        <v>5132</v>
      </c>
      <c r="O9" t="s">
        <v>11927</v>
      </c>
      <c r="P9" s="45">
        <v>324</v>
      </c>
      <c r="Q9" s="46">
        <v>1.45</v>
      </c>
      <c r="R9" s="44">
        <f t="shared" si="5"/>
        <v>4.4753086419753085</v>
      </c>
      <c r="S9">
        <f t="shared" si="3"/>
        <v>24</v>
      </c>
      <c r="T9">
        <f t="shared" si="4"/>
        <v>0.25</v>
      </c>
    </row>
    <row r="10" spans="1:20">
      <c r="B10" s="23" t="s">
        <v>11901</v>
      </c>
      <c r="C10" s="23" t="s">
        <v>12070</v>
      </c>
      <c r="D10" s="23" t="s">
        <v>12118</v>
      </c>
      <c r="E10" s="23">
        <v>250000</v>
      </c>
      <c r="F10" s="23">
        <f t="shared" si="2"/>
        <v>250</v>
      </c>
      <c r="G10" s="23">
        <v>216.77158034528554</v>
      </c>
      <c r="H10" s="23" t="s">
        <v>12010</v>
      </c>
      <c r="I10" s="37">
        <f t="shared" si="0"/>
        <v>54192895.086321384</v>
      </c>
      <c r="J10" s="37">
        <f t="shared" si="1"/>
        <v>54192.895086321383</v>
      </c>
      <c r="K10" s="38">
        <v>34.765914500000001</v>
      </c>
      <c r="L10" s="20">
        <v>-84.77</v>
      </c>
      <c r="M10" t="s">
        <v>95</v>
      </c>
      <c r="N10" t="s">
        <v>8407</v>
      </c>
      <c r="O10" t="s">
        <v>12064</v>
      </c>
      <c r="P10" s="45">
        <v>500</v>
      </c>
      <c r="Q10" s="46">
        <v>1.89</v>
      </c>
      <c r="R10" s="44">
        <f t="shared" si="5"/>
        <v>3.78</v>
      </c>
      <c r="S10">
        <f t="shared" si="3"/>
        <v>250</v>
      </c>
      <c r="T10" s="44">
        <f t="shared" si="4"/>
        <v>-52.302895086321385</v>
      </c>
    </row>
    <row r="11" spans="1:20">
      <c r="B11" s="23" t="s">
        <v>11985</v>
      </c>
      <c r="C11" s="23" t="s">
        <v>12091</v>
      </c>
      <c r="D11" s="23" t="s">
        <v>12106</v>
      </c>
      <c r="E11" s="23">
        <v>1626000</v>
      </c>
      <c r="F11" s="23">
        <f t="shared" si="2"/>
        <v>1626</v>
      </c>
      <c r="G11" s="23">
        <v>10</v>
      </c>
      <c r="H11" s="23" t="s">
        <v>11959</v>
      </c>
      <c r="I11" s="37">
        <f t="shared" si="0"/>
        <v>16260000</v>
      </c>
      <c r="J11" s="37">
        <f t="shared" si="1"/>
        <v>16260</v>
      </c>
      <c r="K11" s="38">
        <v>34.6548333</v>
      </c>
      <c r="L11" s="20">
        <v>-118.78</v>
      </c>
      <c r="M11" t="s">
        <v>112</v>
      </c>
      <c r="N11" t="s">
        <v>3769</v>
      </c>
      <c r="O11" t="s">
        <v>11942</v>
      </c>
      <c r="P11" s="45">
        <v>1556</v>
      </c>
      <c r="Q11" s="46"/>
      <c r="R11" s="44">
        <f t="shared" si="5"/>
        <v>0</v>
      </c>
      <c r="S11">
        <f t="shared" si="3"/>
        <v>-70</v>
      </c>
      <c r="T11" t="str">
        <f t="shared" si="4"/>
        <v/>
      </c>
    </row>
    <row r="12" spans="1:20">
      <c r="B12" s="23" t="s">
        <v>11905</v>
      </c>
      <c r="C12" s="23" t="s">
        <v>12071</v>
      </c>
      <c r="D12" s="23" t="s">
        <v>12109</v>
      </c>
      <c r="E12" s="23">
        <v>31000</v>
      </c>
      <c r="F12" s="23">
        <f t="shared" si="2"/>
        <v>31</v>
      </c>
      <c r="G12" s="23">
        <v>37.42962962962963</v>
      </c>
      <c r="H12" s="23" t="s">
        <v>12032</v>
      </c>
      <c r="I12" s="37">
        <f t="shared" si="0"/>
        <v>1160318.5185185187</v>
      </c>
      <c r="J12" s="37">
        <f t="shared" si="1"/>
        <v>1160.3185185185187</v>
      </c>
      <c r="K12" s="38">
        <v>39.524633000000001</v>
      </c>
      <c r="L12" s="20">
        <v>-91.64</v>
      </c>
      <c r="M12" t="s">
        <v>95</v>
      </c>
      <c r="N12" t="s">
        <v>8407</v>
      </c>
      <c r="O12" t="s">
        <v>12064</v>
      </c>
      <c r="P12" s="45">
        <v>58</v>
      </c>
      <c r="Q12" s="46">
        <v>0.28000000000000003</v>
      </c>
      <c r="R12" s="44">
        <f t="shared" si="5"/>
        <v>4.8275862068965516</v>
      </c>
      <c r="S12">
        <f t="shared" si="3"/>
        <v>27</v>
      </c>
      <c r="T12" s="44">
        <f t="shared" si="4"/>
        <v>-0.88031851851851872</v>
      </c>
    </row>
    <row r="13" spans="1:20">
      <c r="A13" t="s">
        <v>11959</v>
      </c>
      <c r="B13" s="23" t="s">
        <v>12134</v>
      </c>
      <c r="C13" s="23" t="s">
        <v>12134</v>
      </c>
      <c r="D13" s="23" t="s">
        <v>12135</v>
      </c>
      <c r="E13" s="23"/>
      <c r="F13" s="23" t="str">
        <f t="shared" si="2"/>
        <v/>
      </c>
      <c r="G13" s="23"/>
      <c r="H13" s="23"/>
      <c r="I13" s="37"/>
      <c r="J13" s="37"/>
      <c r="K13" s="38"/>
      <c r="P13" s="45">
        <v>250</v>
      </c>
      <c r="Q13" s="46"/>
      <c r="R13" s="44">
        <f t="shared" si="5"/>
        <v>0</v>
      </c>
      <c r="S13" t="str">
        <f t="shared" si="3"/>
        <v/>
      </c>
      <c r="T13" t="str">
        <f t="shared" si="4"/>
        <v/>
      </c>
    </row>
    <row r="14" spans="1:20">
      <c r="B14" s="23" t="s">
        <v>11907</v>
      </c>
      <c r="C14" s="23" t="s">
        <v>8434</v>
      </c>
      <c r="D14" s="23" t="s">
        <v>12111</v>
      </c>
      <c r="E14" s="23">
        <v>28000</v>
      </c>
      <c r="F14" s="23">
        <f t="shared" si="2"/>
        <v>28</v>
      </c>
      <c r="G14" s="31">
        <v>4</v>
      </c>
      <c r="H14" s="31" t="s">
        <v>12036</v>
      </c>
      <c r="I14" s="37">
        <f t="shared" si="0"/>
        <v>112000</v>
      </c>
      <c r="J14" s="37">
        <f t="shared" si="1"/>
        <v>112</v>
      </c>
      <c r="K14" s="38">
        <v>34.213624000000003</v>
      </c>
      <c r="L14" s="20">
        <v>-93.11</v>
      </c>
      <c r="M14" t="s">
        <v>95</v>
      </c>
      <c r="N14" t="s">
        <v>8407</v>
      </c>
      <c r="O14" t="s">
        <v>12064</v>
      </c>
      <c r="P14" s="45">
        <v>68</v>
      </c>
      <c r="Q14" s="46">
        <v>0.19</v>
      </c>
      <c r="R14" s="44">
        <f t="shared" si="5"/>
        <v>2.7941176470588234</v>
      </c>
      <c r="S14">
        <f t="shared" si="3"/>
        <v>40</v>
      </c>
      <c r="T14" s="44">
        <f t="shared" si="4"/>
        <v>7.8E-2</v>
      </c>
    </row>
    <row r="15" spans="1:20">
      <c r="B15" s="23" t="s">
        <v>11918</v>
      </c>
      <c r="C15" s="23" t="s">
        <v>12072</v>
      </c>
      <c r="D15" s="23" t="s">
        <v>12106</v>
      </c>
      <c r="E15" s="23">
        <v>293100</v>
      </c>
      <c r="F15" s="23">
        <f t="shared" si="2"/>
        <v>293.10000000000002</v>
      </c>
      <c r="G15" s="23">
        <v>66.862745098039213</v>
      </c>
      <c r="H15" s="23" t="s">
        <v>12032</v>
      </c>
      <c r="I15" s="37">
        <f t="shared" si="0"/>
        <v>19597470.588235293</v>
      </c>
      <c r="J15" s="37">
        <f t="shared" si="1"/>
        <v>19597.470588235294</v>
      </c>
      <c r="K15" s="38">
        <v>39.513775199999998</v>
      </c>
      <c r="L15" s="20">
        <v>-121.56</v>
      </c>
      <c r="M15" t="s">
        <v>95</v>
      </c>
      <c r="N15" t="s">
        <v>11482</v>
      </c>
      <c r="O15" t="s">
        <v>11937</v>
      </c>
      <c r="P15" s="45">
        <v>819</v>
      </c>
      <c r="Q15" s="46">
        <v>1858.481</v>
      </c>
      <c r="R15" s="44">
        <f t="shared" si="5"/>
        <v>2269.2075702075704</v>
      </c>
      <c r="S15">
        <f t="shared" si="3"/>
        <v>525.9</v>
      </c>
      <c r="T15" s="44">
        <f t="shared" si="4"/>
        <v>1838.8835294117648</v>
      </c>
    </row>
    <row r="16" spans="1:20">
      <c r="B16" s="23" t="s">
        <v>11981</v>
      </c>
      <c r="C16" s="23" t="s">
        <v>12092</v>
      </c>
      <c r="D16" s="23" t="s">
        <v>12103</v>
      </c>
      <c r="E16" s="23">
        <v>587200</v>
      </c>
      <c r="F16" s="23">
        <f t="shared" si="2"/>
        <v>587.20000000000005</v>
      </c>
      <c r="G16" s="23">
        <v>6.97</v>
      </c>
      <c r="H16" s="23" t="s">
        <v>11959</v>
      </c>
      <c r="I16" s="37">
        <f t="shared" si="0"/>
        <v>4092784</v>
      </c>
      <c r="J16" s="37">
        <f t="shared" si="1"/>
        <v>4092.7840000000001</v>
      </c>
      <c r="K16" s="38">
        <v>34.299374100000001</v>
      </c>
      <c r="L16" s="20">
        <v>-81.31</v>
      </c>
      <c r="M16" t="s">
        <v>112</v>
      </c>
      <c r="N16" t="s">
        <v>11361</v>
      </c>
      <c r="O16" t="s">
        <v>11931</v>
      </c>
      <c r="P16" s="45">
        <v>576</v>
      </c>
      <c r="Q16" s="46">
        <v>4.0999999999999996</v>
      </c>
      <c r="R16" s="44">
        <f t="shared" si="5"/>
        <v>7.1180555555555554</v>
      </c>
      <c r="S16">
        <f t="shared" si="3"/>
        <v>-11.200000000000045</v>
      </c>
      <c r="T16" s="44">
        <f t="shared" si="4"/>
        <v>7.2159999999996671E-3</v>
      </c>
    </row>
    <row r="17" spans="1:20">
      <c r="B17" s="23" t="s">
        <v>11909</v>
      </c>
      <c r="C17" s="23" t="s">
        <v>12093</v>
      </c>
      <c r="D17" s="23" t="s">
        <v>12108</v>
      </c>
      <c r="E17" s="23">
        <v>8500</v>
      </c>
      <c r="F17" s="23">
        <f t="shared" si="2"/>
        <v>8.5</v>
      </c>
      <c r="G17" s="23">
        <v>71.945945945945937</v>
      </c>
      <c r="H17" s="23" t="s">
        <v>12032</v>
      </c>
      <c r="I17" s="37">
        <f t="shared" si="0"/>
        <v>611540.54054054047</v>
      </c>
      <c r="J17" s="37">
        <f t="shared" si="1"/>
        <v>611.54054054054052</v>
      </c>
      <c r="K17" s="38">
        <v>40.364905</v>
      </c>
      <c r="L17" s="20">
        <v>-105.24</v>
      </c>
      <c r="M17" t="s">
        <v>95</v>
      </c>
      <c r="N17" t="s">
        <v>11252</v>
      </c>
      <c r="O17" t="s">
        <v>12064</v>
      </c>
      <c r="P17" s="45">
        <v>94.5</v>
      </c>
      <c r="Q17" s="46">
        <v>0</v>
      </c>
      <c r="R17" s="44">
        <f t="shared" si="5"/>
        <v>0</v>
      </c>
      <c r="S17">
        <f t="shared" si="3"/>
        <v>86</v>
      </c>
      <c r="T17" t="str">
        <f t="shared" si="4"/>
        <v/>
      </c>
    </row>
    <row r="18" spans="1:20">
      <c r="A18" s="47" t="s">
        <v>11959</v>
      </c>
      <c r="B18" s="23" t="s">
        <v>12136</v>
      </c>
      <c r="C18" s="23" t="s">
        <v>12136</v>
      </c>
      <c r="D18" s="23" t="s">
        <v>12135</v>
      </c>
      <c r="E18" s="23"/>
      <c r="F18" s="23" t="str">
        <f t="shared" si="2"/>
        <v/>
      </c>
      <c r="G18" s="23"/>
      <c r="H18" s="23"/>
      <c r="I18" s="37"/>
      <c r="J18" s="37"/>
      <c r="K18" s="38"/>
      <c r="P18" s="45">
        <v>400</v>
      </c>
      <c r="Q18" s="46">
        <v>4.17</v>
      </c>
      <c r="R18" s="44">
        <f t="shared" si="5"/>
        <v>10.425000000000001</v>
      </c>
      <c r="S18" t="str">
        <f t="shared" si="3"/>
        <v/>
      </c>
      <c r="T18" t="str">
        <f t="shared" si="4"/>
        <v/>
      </c>
    </row>
    <row r="19" spans="1:20">
      <c r="A19" s="47" t="s">
        <v>11959</v>
      </c>
      <c r="B19" s="23" t="s">
        <v>12138</v>
      </c>
      <c r="C19" s="23" t="s">
        <v>12138</v>
      </c>
      <c r="D19" s="23" t="s">
        <v>12137</v>
      </c>
      <c r="E19" s="23"/>
      <c r="F19" s="23" t="str">
        <f t="shared" si="2"/>
        <v/>
      </c>
      <c r="G19" s="23"/>
      <c r="H19" s="23"/>
      <c r="I19" s="37"/>
      <c r="J19" s="37"/>
      <c r="K19" s="38"/>
      <c r="P19" s="45">
        <v>1200</v>
      </c>
      <c r="Q19" s="46">
        <v>115.91</v>
      </c>
      <c r="R19" s="44">
        <f t="shared" si="5"/>
        <v>96.591666666666669</v>
      </c>
      <c r="S19" t="str">
        <f t="shared" si="3"/>
        <v/>
      </c>
      <c r="T19" t="str">
        <f t="shared" si="4"/>
        <v/>
      </c>
    </row>
    <row r="20" spans="1:20">
      <c r="A20" t="s">
        <v>12146</v>
      </c>
      <c r="B20" s="23" t="s">
        <v>11998</v>
      </c>
      <c r="C20" s="23" t="s">
        <v>12073</v>
      </c>
      <c r="D20" s="23" t="s">
        <v>12109</v>
      </c>
      <c r="E20" s="23">
        <v>161400</v>
      </c>
      <c r="F20" s="23">
        <f t="shared" si="2"/>
        <v>161.4</v>
      </c>
      <c r="G20" s="23">
        <v>40.773333333333333</v>
      </c>
      <c r="H20" s="23" t="s">
        <v>12032</v>
      </c>
      <c r="I20" s="37">
        <f t="shared" si="0"/>
        <v>6580816</v>
      </c>
      <c r="J20" s="37">
        <f t="shared" si="1"/>
        <v>6580.8159999999998</v>
      </c>
      <c r="K20" s="38">
        <v>38.263203269999998</v>
      </c>
      <c r="L20" s="20">
        <v>-93.404982230000002</v>
      </c>
      <c r="O20" t="s">
        <v>12064</v>
      </c>
      <c r="P20" s="45"/>
      <c r="Q20" s="46"/>
      <c r="R20" s="44" t="str">
        <f t="shared" si="5"/>
        <v/>
      </c>
      <c r="S20">
        <f t="shared" si="3"/>
        <v>-161.4</v>
      </c>
      <c r="T20" t="str">
        <f t="shared" si="4"/>
        <v/>
      </c>
    </row>
    <row r="21" spans="1:20">
      <c r="B21" s="23" t="s">
        <v>11997</v>
      </c>
      <c r="C21" s="23" t="s">
        <v>12094</v>
      </c>
      <c r="D21" s="23" t="s">
        <v>12106</v>
      </c>
      <c r="E21" s="23">
        <v>1053000</v>
      </c>
      <c r="F21" s="23">
        <f t="shared" si="2"/>
        <v>1053</v>
      </c>
      <c r="G21" s="23">
        <v>118</v>
      </c>
      <c r="H21" s="23" t="s">
        <v>11950</v>
      </c>
      <c r="I21" s="37">
        <f t="shared" si="0"/>
        <v>124254000</v>
      </c>
      <c r="J21" s="37">
        <f t="shared" si="1"/>
        <v>124254</v>
      </c>
      <c r="K21" s="38">
        <v>37.039152000000001</v>
      </c>
      <c r="L21" s="20">
        <v>-118.96</v>
      </c>
      <c r="M21" t="s">
        <v>112</v>
      </c>
      <c r="N21" t="s">
        <v>219</v>
      </c>
      <c r="O21" t="s">
        <v>11949</v>
      </c>
      <c r="P21" s="45">
        <v>1212</v>
      </c>
      <c r="Q21" s="46">
        <v>184</v>
      </c>
      <c r="R21" s="44">
        <f t="shared" si="5"/>
        <v>151.8151815181518</v>
      </c>
      <c r="S21">
        <f t="shared" si="3"/>
        <v>159</v>
      </c>
      <c r="T21" s="44">
        <f t="shared" si="4"/>
        <v>59.745999999999995</v>
      </c>
    </row>
    <row r="22" spans="1:20">
      <c r="B22" s="23" t="s">
        <v>11884</v>
      </c>
      <c r="C22" s="23" t="s">
        <v>12095</v>
      </c>
      <c r="D22" s="23" t="s">
        <v>12113</v>
      </c>
      <c r="E22" s="23">
        <v>95000</v>
      </c>
      <c r="F22" s="23">
        <f t="shared" si="2"/>
        <v>95</v>
      </c>
      <c r="G22" s="23">
        <v>46.887500000000003</v>
      </c>
      <c r="H22" s="23" t="s">
        <v>12010</v>
      </c>
      <c r="I22" s="37">
        <f t="shared" si="0"/>
        <v>4454312.5</v>
      </c>
      <c r="J22" s="37">
        <f t="shared" si="1"/>
        <v>4454.3125</v>
      </c>
      <c r="K22" s="38">
        <v>35.113480299999999</v>
      </c>
      <c r="L22" s="20">
        <v>-84.06</v>
      </c>
      <c r="M22" t="s">
        <v>95</v>
      </c>
      <c r="N22" t="s">
        <v>2344</v>
      </c>
      <c r="O22" t="s">
        <v>12064</v>
      </c>
      <c r="P22" s="45">
        <v>185</v>
      </c>
      <c r="Q22" s="46">
        <v>289.2</v>
      </c>
      <c r="R22" s="44">
        <f t="shared" si="5"/>
        <v>1563.2432432432433</v>
      </c>
      <c r="S22">
        <f t="shared" si="3"/>
        <v>90</v>
      </c>
      <c r="T22" s="44">
        <f t="shared" si="4"/>
        <v>284.74568749999997</v>
      </c>
    </row>
    <row r="23" spans="1:20">
      <c r="B23" s="23" t="s">
        <v>11922</v>
      </c>
      <c r="C23" s="23" t="s">
        <v>12074</v>
      </c>
      <c r="D23" s="23" t="s">
        <v>12112</v>
      </c>
      <c r="E23" s="23">
        <v>99800</v>
      </c>
      <c r="F23" s="23">
        <f t="shared" si="2"/>
        <v>99.8</v>
      </c>
      <c r="G23" s="31">
        <v>4</v>
      </c>
      <c r="H23" s="31" t="s">
        <v>12036</v>
      </c>
      <c r="I23" s="37">
        <f t="shared" si="0"/>
        <v>399200</v>
      </c>
      <c r="J23" s="37">
        <f t="shared" si="1"/>
        <v>399.2</v>
      </c>
      <c r="K23" s="38">
        <v>33.590733</v>
      </c>
      <c r="L23" s="20">
        <v>-111.34</v>
      </c>
      <c r="M23" t="s">
        <v>95</v>
      </c>
      <c r="N23" t="s">
        <v>11252</v>
      </c>
      <c r="O23" t="s">
        <v>12064</v>
      </c>
      <c r="P23" s="45">
        <v>130</v>
      </c>
      <c r="Q23" s="46">
        <v>23.6</v>
      </c>
      <c r="R23" s="44">
        <f t="shared" si="5"/>
        <v>181.53846153846155</v>
      </c>
      <c r="S23">
        <f t="shared" si="3"/>
        <v>30.200000000000003</v>
      </c>
      <c r="T23" s="44">
        <f t="shared" si="4"/>
        <v>23.200800000000001</v>
      </c>
    </row>
    <row r="24" spans="1:20">
      <c r="A24" t="s">
        <v>11959</v>
      </c>
      <c r="B24" s="23" t="s">
        <v>12139</v>
      </c>
      <c r="C24" s="23" t="s">
        <v>12139</v>
      </c>
      <c r="D24" s="23" t="s">
        <v>12110</v>
      </c>
      <c r="E24" s="23"/>
      <c r="F24" s="23" t="str">
        <f t="shared" si="2"/>
        <v/>
      </c>
      <c r="G24" s="31"/>
      <c r="H24" s="31"/>
      <c r="I24" s="37"/>
      <c r="J24" s="37"/>
      <c r="K24" s="38"/>
      <c r="P24" s="45">
        <v>1200</v>
      </c>
      <c r="Q24" s="46">
        <v>9.59</v>
      </c>
      <c r="R24" s="44">
        <f t="shared" si="5"/>
        <v>7.9916666666666663</v>
      </c>
      <c r="S24" t="str">
        <f t="shared" si="3"/>
        <v/>
      </c>
      <c r="T24" t="str">
        <f t="shared" si="4"/>
        <v/>
      </c>
    </row>
    <row r="25" spans="1:20">
      <c r="B25" s="23" t="s">
        <v>11335</v>
      </c>
      <c r="C25" s="23" t="s">
        <v>12096</v>
      </c>
      <c r="D25" s="23" t="s">
        <v>12103</v>
      </c>
      <c r="E25" s="23">
        <v>774000</v>
      </c>
      <c r="F25" s="23">
        <f t="shared" si="2"/>
        <v>774</v>
      </c>
      <c r="G25" s="23">
        <v>93.5</v>
      </c>
      <c r="H25" s="23" t="s">
        <v>11950</v>
      </c>
      <c r="I25" s="37">
        <f t="shared" si="0"/>
        <v>72369000</v>
      </c>
      <c r="J25" s="37">
        <f t="shared" si="1"/>
        <v>72369</v>
      </c>
      <c r="K25" s="38">
        <v>34.960334000000003</v>
      </c>
      <c r="L25" s="20">
        <v>-82.92</v>
      </c>
      <c r="M25" t="s">
        <v>112</v>
      </c>
      <c r="N25" t="s">
        <v>2489</v>
      </c>
      <c r="O25" t="s">
        <v>11943</v>
      </c>
      <c r="P25" s="45">
        <v>710</v>
      </c>
      <c r="Q25" s="46">
        <v>57.54</v>
      </c>
      <c r="R25" s="44">
        <f t="shared" si="5"/>
        <v>81.042253521126767</v>
      </c>
      <c r="S25">
        <f t="shared" si="3"/>
        <v>-64</v>
      </c>
      <c r="T25" s="44">
        <f t="shared" si="4"/>
        <v>-14.829000000000001</v>
      </c>
    </row>
    <row r="26" spans="1:20">
      <c r="B26" s="23" t="s">
        <v>11895</v>
      </c>
      <c r="C26" s="23" t="s">
        <v>12097</v>
      </c>
      <c r="D26" s="23" t="s">
        <v>12110</v>
      </c>
      <c r="E26" s="23">
        <v>314000</v>
      </c>
      <c r="F26" s="23">
        <f t="shared" si="2"/>
        <v>314</v>
      </c>
      <c r="G26" s="31">
        <v>80</v>
      </c>
      <c r="H26" s="31" t="s">
        <v>11959</v>
      </c>
      <c r="I26" s="37">
        <f t="shared" si="0"/>
        <v>25120000</v>
      </c>
      <c r="J26" s="37">
        <f t="shared" si="1"/>
        <v>25120</v>
      </c>
      <c r="K26" s="38">
        <v>47.953884000000002</v>
      </c>
      <c r="L26" s="20">
        <v>-118.99</v>
      </c>
      <c r="M26" t="s">
        <v>112</v>
      </c>
      <c r="N26" t="s">
        <v>7050</v>
      </c>
      <c r="O26" t="s">
        <v>12064</v>
      </c>
      <c r="P26" s="45">
        <v>314</v>
      </c>
      <c r="Q26" s="46">
        <v>11.12</v>
      </c>
      <c r="R26" s="44">
        <f t="shared" si="5"/>
        <v>35.414012738853501</v>
      </c>
      <c r="S26">
        <f t="shared" si="3"/>
        <v>0</v>
      </c>
      <c r="T26">
        <f t="shared" si="4"/>
        <v>-14.000000000000002</v>
      </c>
    </row>
    <row r="27" spans="1:20">
      <c r="A27" s="47" t="s">
        <v>11959</v>
      </c>
      <c r="B27" s="23" t="s">
        <v>12140</v>
      </c>
      <c r="C27" s="23" t="s">
        <v>11472</v>
      </c>
      <c r="D27" s="23" t="s">
        <v>12106</v>
      </c>
      <c r="E27" s="23"/>
      <c r="F27" s="23" t="str">
        <f t="shared" si="2"/>
        <v/>
      </c>
      <c r="G27" s="31"/>
      <c r="H27" s="31"/>
      <c r="I27" s="37"/>
      <c r="J27" s="37"/>
      <c r="K27" s="38"/>
      <c r="P27" s="45">
        <v>500</v>
      </c>
      <c r="Q27" s="46">
        <v>11.39</v>
      </c>
      <c r="R27" s="44">
        <f t="shared" si="5"/>
        <v>22.78</v>
      </c>
      <c r="S27" t="str">
        <f t="shared" si="3"/>
        <v/>
      </c>
      <c r="T27" t="str">
        <f t="shared" si="4"/>
        <v/>
      </c>
    </row>
    <row r="28" spans="1:20">
      <c r="B28" s="23" t="s">
        <v>11886</v>
      </c>
      <c r="C28" s="23" t="s">
        <v>8385</v>
      </c>
      <c r="D28" s="23" t="s">
        <v>12107</v>
      </c>
      <c r="E28" s="23">
        <v>240000</v>
      </c>
      <c r="F28" s="23">
        <f t="shared" si="2"/>
        <v>240</v>
      </c>
      <c r="G28" s="31">
        <v>8.1448730000000005</v>
      </c>
      <c r="H28" s="31" t="s">
        <v>12010</v>
      </c>
      <c r="I28" s="37">
        <f t="shared" si="0"/>
        <v>1954769.52</v>
      </c>
      <c r="J28" s="37">
        <f t="shared" si="1"/>
        <v>1954.7695200000001</v>
      </c>
      <c r="K28" s="38">
        <v>43.142983999999998</v>
      </c>
      <c r="L28" s="20">
        <v>-79.02</v>
      </c>
      <c r="M28" t="s">
        <v>112</v>
      </c>
      <c r="N28" t="s">
        <v>3777</v>
      </c>
      <c r="O28" t="s">
        <v>11939</v>
      </c>
      <c r="P28" s="45">
        <v>240</v>
      </c>
      <c r="Q28" s="46">
        <v>4.8</v>
      </c>
      <c r="R28" s="44">
        <f t="shared" si="5"/>
        <v>20</v>
      </c>
      <c r="S28">
        <f t="shared" si="3"/>
        <v>0</v>
      </c>
      <c r="T28" s="44">
        <f t="shared" si="4"/>
        <v>2.8452304799999997</v>
      </c>
    </row>
    <row r="29" spans="1:20">
      <c r="B29" s="23" t="s">
        <v>11982</v>
      </c>
      <c r="C29" s="23" t="s">
        <v>11309</v>
      </c>
      <c r="D29" s="23" t="s">
        <v>12114</v>
      </c>
      <c r="E29" s="23">
        <v>1978800</v>
      </c>
      <c r="F29" s="23">
        <f t="shared" si="2"/>
        <v>1978.8</v>
      </c>
      <c r="G29" s="23">
        <v>8</v>
      </c>
      <c r="H29" s="23" t="s">
        <v>11959</v>
      </c>
      <c r="I29" s="37">
        <f t="shared" si="0"/>
        <v>15830400</v>
      </c>
      <c r="J29" s="37">
        <f t="shared" si="1"/>
        <v>15830.4</v>
      </c>
      <c r="K29" s="38">
        <v>43.894480999999999</v>
      </c>
      <c r="L29" s="20">
        <v>-86.44</v>
      </c>
      <c r="M29" t="s">
        <v>112</v>
      </c>
      <c r="N29" t="s">
        <v>11312</v>
      </c>
      <c r="O29" t="s">
        <v>11933</v>
      </c>
      <c r="P29" s="45">
        <v>1872</v>
      </c>
      <c r="Q29" s="46">
        <v>17.2</v>
      </c>
      <c r="R29" s="44">
        <f t="shared" si="5"/>
        <v>9.1880341880341874</v>
      </c>
      <c r="S29">
        <f t="shared" si="3"/>
        <v>-106.79999999999995</v>
      </c>
      <c r="T29" s="44">
        <f t="shared" si="4"/>
        <v>1.3696000000000002</v>
      </c>
    </row>
    <row r="30" spans="1:20">
      <c r="A30" t="s">
        <v>11959</v>
      </c>
      <c r="B30" s="23" t="s">
        <v>12127</v>
      </c>
      <c r="C30" s="23" t="s">
        <v>12127</v>
      </c>
      <c r="D30" s="23" t="s">
        <v>12128</v>
      </c>
      <c r="E30" s="23"/>
      <c r="F30" s="23" t="str">
        <f t="shared" si="2"/>
        <v/>
      </c>
      <c r="G30" s="23"/>
      <c r="H30" s="23"/>
      <c r="I30" s="37"/>
      <c r="J30" s="37"/>
      <c r="K30" s="38"/>
      <c r="P30" s="45">
        <v>1000</v>
      </c>
      <c r="Q30" s="46"/>
      <c r="R30" s="44">
        <f t="shared" si="5"/>
        <v>0</v>
      </c>
      <c r="S30" t="str">
        <f t="shared" si="3"/>
        <v/>
      </c>
      <c r="T30" t="str">
        <f t="shared" si="4"/>
        <v/>
      </c>
    </row>
    <row r="31" spans="1:20">
      <c r="A31" t="s">
        <v>11959</v>
      </c>
      <c r="B31" s="23" t="s">
        <v>12129</v>
      </c>
      <c r="C31" s="23" t="s">
        <v>12129</v>
      </c>
      <c r="D31" s="23" t="s">
        <v>12107</v>
      </c>
      <c r="E31" s="23"/>
      <c r="F31" s="23" t="str">
        <f t="shared" si="2"/>
        <v/>
      </c>
      <c r="G31" s="23"/>
      <c r="H31" s="23"/>
      <c r="I31" s="37"/>
      <c r="J31" s="37"/>
      <c r="K31" s="38"/>
      <c r="P31" s="45">
        <v>240</v>
      </c>
      <c r="Q31" s="46">
        <v>1.5</v>
      </c>
      <c r="R31" s="44">
        <f t="shared" si="5"/>
        <v>6.25</v>
      </c>
      <c r="S31" t="str">
        <f t="shared" si="3"/>
        <v/>
      </c>
      <c r="T31" t="str">
        <f t="shared" si="4"/>
        <v/>
      </c>
    </row>
    <row r="32" spans="1:20">
      <c r="A32" t="s">
        <v>12146</v>
      </c>
      <c r="B32" s="23" t="s">
        <v>11999</v>
      </c>
      <c r="C32" s="23" t="s">
        <v>6922</v>
      </c>
      <c r="D32" s="23" t="s">
        <v>12115</v>
      </c>
      <c r="E32" s="23">
        <v>140</v>
      </c>
      <c r="F32" s="23">
        <f t="shared" si="2"/>
        <v>0.14000000000000001</v>
      </c>
      <c r="G32" s="23">
        <v>4</v>
      </c>
      <c r="H32" s="23" t="s">
        <v>12036</v>
      </c>
      <c r="I32" s="37">
        <f t="shared" si="0"/>
        <v>560</v>
      </c>
      <c r="J32" s="37">
        <f t="shared" si="1"/>
        <v>0.56000000000000005</v>
      </c>
      <c r="K32" s="38">
        <v>38.618499999999997</v>
      </c>
      <c r="L32" s="20">
        <v>-112.1225</v>
      </c>
      <c r="O32" t="s">
        <v>12000</v>
      </c>
      <c r="P32" s="45"/>
      <c r="Q32" s="46"/>
      <c r="R32" s="44" t="str">
        <f t="shared" si="5"/>
        <v/>
      </c>
      <c r="S32">
        <f t="shared" si="3"/>
        <v>-0.14000000000000001</v>
      </c>
      <c r="T32" t="str">
        <f t="shared" si="4"/>
        <v/>
      </c>
    </row>
    <row r="33" spans="1:20">
      <c r="B33" s="23" t="s">
        <v>11920</v>
      </c>
      <c r="C33" s="23" t="s">
        <v>12075</v>
      </c>
      <c r="D33" s="23" t="s">
        <v>12112</v>
      </c>
      <c r="E33" s="23">
        <v>54300</v>
      </c>
      <c r="F33" s="23">
        <f t="shared" si="2"/>
        <v>54.3</v>
      </c>
      <c r="G33" s="23">
        <v>4</v>
      </c>
      <c r="H33" s="23" t="s">
        <v>12036</v>
      </c>
      <c r="I33" s="37">
        <f t="shared" si="0"/>
        <v>217200</v>
      </c>
      <c r="J33" s="37">
        <f t="shared" si="1"/>
        <v>217.2</v>
      </c>
      <c r="K33" s="38">
        <v>33.465907999999999</v>
      </c>
      <c r="L33" s="20">
        <v>-112.03</v>
      </c>
      <c r="M33" t="s">
        <v>95</v>
      </c>
      <c r="N33" t="s">
        <v>11252</v>
      </c>
      <c r="O33" t="s">
        <v>12064</v>
      </c>
      <c r="P33" s="45">
        <v>60</v>
      </c>
      <c r="Q33" s="46">
        <v>2.76</v>
      </c>
      <c r="R33" s="44">
        <f t="shared" si="5"/>
        <v>46</v>
      </c>
      <c r="S33">
        <f t="shared" si="3"/>
        <v>5.7000000000000028</v>
      </c>
      <c r="T33" s="44">
        <f t="shared" si="4"/>
        <v>2.5427999999999997</v>
      </c>
    </row>
    <row r="34" spans="1:20">
      <c r="B34" s="23" t="s">
        <v>11986</v>
      </c>
      <c r="C34" s="23" t="s">
        <v>12076</v>
      </c>
      <c r="D34" s="23" t="s">
        <v>12108</v>
      </c>
      <c r="E34" s="23">
        <v>200000</v>
      </c>
      <c r="F34" s="23">
        <f t="shared" si="2"/>
        <v>200</v>
      </c>
      <c r="G34" s="23">
        <v>12</v>
      </c>
      <c r="H34" s="23" t="s">
        <v>11959</v>
      </c>
      <c r="I34" s="37">
        <f t="shared" si="0"/>
        <v>2400000</v>
      </c>
      <c r="J34" s="37">
        <f t="shared" si="1"/>
        <v>2400</v>
      </c>
      <c r="K34" s="38">
        <v>39.094098000000002</v>
      </c>
      <c r="L34" s="20">
        <v>-106.35</v>
      </c>
      <c r="M34" t="s">
        <v>95</v>
      </c>
      <c r="N34" t="s">
        <v>11252</v>
      </c>
      <c r="O34" t="s">
        <v>12064</v>
      </c>
      <c r="P34" s="45">
        <v>200</v>
      </c>
      <c r="Q34" s="46">
        <v>2.41</v>
      </c>
      <c r="R34" s="44">
        <f t="shared" si="5"/>
        <v>12.05</v>
      </c>
      <c r="S34">
        <f t="shared" si="3"/>
        <v>0</v>
      </c>
      <c r="T34" s="44">
        <f t="shared" si="4"/>
        <v>1.0000000000000231E-2</v>
      </c>
    </row>
    <row r="35" spans="1:20">
      <c r="B35" s="23" t="s">
        <v>11994</v>
      </c>
      <c r="C35" s="23" t="s">
        <v>12077</v>
      </c>
      <c r="D35" s="23" t="s">
        <v>12116</v>
      </c>
      <c r="E35" s="23">
        <v>1072000</v>
      </c>
      <c r="F35" s="23">
        <f t="shared" si="2"/>
        <v>1072</v>
      </c>
      <c r="G35" s="31">
        <v>14.3</v>
      </c>
      <c r="H35" s="31" t="s">
        <v>11950</v>
      </c>
      <c r="I35" s="37">
        <f t="shared" si="0"/>
        <v>15329600</v>
      </c>
      <c r="J35" s="37">
        <f t="shared" si="1"/>
        <v>15329.6</v>
      </c>
      <c r="K35" s="38">
        <v>39.847456999999999</v>
      </c>
      <c r="L35" s="20">
        <v>-76.290000000000006</v>
      </c>
      <c r="M35" t="s">
        <v>95</v>
      </c>
      <c r="N35" t="s">
        <v>4414</v>
      </c>
      <c r="O35" t="s">
        <v>11940</v>
      </c>
      <c r="P35" s="45">
        <v>1072</v>
      </c>
      <c r="Q35" s="46">
        <v>11.1</v>
      </c>
      <c r="R35" s="44">
        <f t="shared" si="5"/>
        <v>10.354477611940299</v>
      </c>
      <c r="S35">
        <f t="shared" si="3"/>
        <v>0</v>
      </c>
      <c r="T35" s="44">
        <f t="shared" si="4"/>
        <v>-4.2296000000000014</v>
      </c>
    </row>
    <row r="36" spans="1:20">
      <c r="B36" s="23" t="s">
        <v>11916</v>
      </c>
      <c r="C36" s="23" t="s">
        <v>12098</v>
      </c>
      <c r="D36" s="23" t="s">
        <v>12112</v>
      </c>
      <c r="E36" s="23">
        <v>40000</v>
      </c>
      <c r="F36" s="23">
        <f t="shared" si="2"/>
        <v>40</v>
      </c>
      <c r="G36" s="31">
        <v>80.424666666666667</v>
      </c>
      <c r="H36" s="31" t="s">
        <v>12032</v>
      </c>
      <c r="I36" s="37">
        <f t="shared" si="0"/>
        <v>3216986.6666666665</v>
      </c>
      <c r="J36" s="37">
        <f t="shared" si="1"/>
        <v>3216.9866666666667</v>
      </c>
      <c r="K36" s="38">
        <v>33.2917968</v>
      </c>
      <c r="L36" s="20">
        <v>-112.43</v>
      </c>
      <c r="M36" t="s">
        <v>95</v>
      </c>
      <c r="N36" t="s">
        <v>11252</v>
      </c>
      <c r="O36" t="s">
        <v>12064</v>
      </c>
      <c r="P36" s="45">
        <v>45</v>
      </c>
      <c r="Q36" s="46">
        <v>0.29399999999999998</v>
      </c>
      <c r="R36" s="44">
        <f t="shared" si="5"/>
        <v>6.5333333333333332</v>
      </c>
      <c r="S36">
        <f t="shared" si="3"/>
        <v>5</v>
      </c>
      <c r="T36" s="44">
        <f t="shared" si="4"/>
        <v>-2.9229866666666666</v>
      </c>
    </row>
    <row r="37" spans="1:20">
      <c r="A37" t="s">
        <v>12146</v>
      </c>
      <c r="B37" s="23" t="s">
        <v>12056</v>
      </c>
      <c r="C37" s="23" t="s">
        <v>12078</v>
      </c>
      <c r="D37" s="23" t="s">
        <v>12106</v>
      </c>
      <c r="E37" s="23">
        <v>5400</v>
      </c>
      <c r="F37" s="23">
        <f t="shared" si="2"/>
        <v>5.4</v>
      </c>
      <c r="G37" s="23">
        <v>4</v>
      </c>
      <c r="H37" s="23" t="s">
        <v>12036</v>
      </c>
      <c r="I37" s="37">
        <f t="shared" si="0"/>
        <v>21600</v>
      </c>
      <c r="J37" s="37">
        <f t="shared" si="1"/>
        <v>21.6</v>
      </c>
      <c r="K37" s="38">
        <v>34.194443999999997</v>
      </c>
      <c r="L37" s="20">
        <v>-118.39028</v>
      </c>
      <c r="O37" t="s">
        <v>12064</v>
      </c>
      <c r="P37" s="45"/>
      <c r="Q37" s="46"/>
      <c r="R37" s="44" t="str">
        <f t="shared" si="5"/>
        <v/>
      </c>
      <c r="S37">
        <f t="shared" si="3"/>
        <v>-5.4</v>
      </c>
      <c r="T37" t="str">
        <f t="shared" si="4"/>
        <v/>
      </c>
    </row>
    <row r="38" spans="1:20">
      <c r="B38" s="23" t="s">
        <v>11924</v>
      </c>
      <c r="C38" s="23" t="s">
        <v>12079</v>
      </c>
      <c r="D38" s="23" t="s">
        <v>12105</v>
      </c>
      <c r="E38" s="23">
        <v>1168000</v>
      </c>
      <c r="F38" s="23">
        <f t="shared" si="2"/>
        <v>1168</v>
      </c>
      <c r="G38" s="31">
        <v>7.58</v>
      </c>
      <c r="H38" s="31" t="s">
        <v>11959</v>
      </c>
      <c r="I38" s="37">
        <f t="shared" si="0"/>
        <v>8853440</v>
      </c>
      <c r="J38" s="37">
        <f t="shared" si="1"/>
        <v>8853.44</v>
      </c>
      <c r="K38" s="38">
        <v>42.61083</v>
      </c>
      <c r="L38" s="20">
        <v>-72.47139</v>
      </c>
      <c r="M38" t="s">
        <v>95</v>
      </c>
      <c r="N38" t="s">
        <v>11320</v>
      </c>
      <c r="O38" t="s">
        <v>11932</v>
      </c>
      <c r="P38" s="45">
        <v>1124</v>
      </c>
      <c r="Q38" s="46">
        <v>10.5</v>
      </c>
      <c r="R38" s="44">
        <f t="shared" si="5"/>
        <v>9.3416370106761573</v>
      </c>
      <c r="S38">
        <f t="shared" si="3"/>
        <v>-44</v>
      </c>
      <c r="T38" s="44">
        <f t="shared" si="4"/>
        <v>1.6465599999999991</v>
      </c>
    </row>
    <row r="39" spans="1:20">
      <c r="B39" s="23" t="s">
        <v>11979</v>
      </c>
      <c r="C39" s="23" t="s">
        <v>12080</v>
      </c>
      <c r="D39" s="23" t="s">
        <v>12106</v>
      </c>
      <c r="E39" s="23">
        <v>42000</v>
      </c>
      <c r="F39" s="23">
        <f t="shared" si="2"/>
        <v>42</v>
      </c>
      <c r="G39" s="31">
        <v>6</v>
      </c>
      <c r="H39" s="31" t="s">
        <v>11959</v>
      </c>
      <c r="I39" s="37">
        <f t="shared" si="0"/>
        <v>252000</v>
      </c>
      <c r="J39" s="37">
        <f t="shared" si="1"/>
        <v>252</v>
      </c>
      <c r="K39" s="38">
        <v>33.119999999999997</v>
      </c>
      <c r="L39" s="20">
        <v>-117.09</v>
      </c>
      <c r="M39" t="s">
        <v>112</v>
      </c>
      <c r="N39" t="s">
        <v>11707</v>
      </c>
      <c r="O39" t="s">
        <v>11930</v>
      </c>
      <c r="P39" s="45">
        <v>40</v>
      </c>
      <c r="Q39" s="46">
        <v>15.792</v>
      </c>
      <c r="R39" s="44">
        <f t="shared" si="5"/>
        <v>394.8</v>
      </c>
      <c r="S39">
        <f t="shared" si="3"/>
        <v>-2</v>
      </c>
      <c r="T39" s="44">
        <f t="shared" si="4"/>
        <v>15.54</v>
      </c>
    </row>
    <row r="40" spans="1:20">
      <c r="B40" s="23" t="s">
        <v>11993</v>
      </c>
      <c r="C40" s="23" t="s">
        <v>12099</v>
      </c>
      <c r="D40" s="23" t="s">
        <v>12106</v>
      </c>
      <c r="E40" s="23">
        <v>25200</v>
      </c>
      <c r="F40" s="23">
        <f t="shared" si="2"/>
        <v>25.2</v>
      </c>
      <c r="G40" s="23">
        <v>12.964285714285714</v>
      </c>
      <c r="H40" s="23" t="s">
        <v>12032</v>
      </c>
      <c r="I40" s="37">
        <f t="shared" si="0"/>
        <v>326700</v>
      </c>
      <c r="J40" s="37">
        <f t="shared" si="1"/>
        <v>326.7</v>
      </c>
      <c r="K40" s="38">
        <v>37.058278600000001</v>
      </c>
      <c r="L40" s="20">
        <v>-120.85</v>
      </c>
      <c r="M40" t="s">
        <v>95</v>
      </c>
      <c r="N40" t="s">
        <v>11252</v>
      </c>
      <c r="O40" t="s">
        <v>12064</v>
      </c>
      <c r="P40" s="45">
        <v>25.2</v>
      </c>
      <c r="Q40" s="46">
        <v>0</v>
      </c>
      <c r="R40" s="44">
        <f t="shared" si="5"/>
        <v>0</v>
      </c>
      <c r="S40">
        <f t="shared" si="3"/>
        <v>0</v>
      </c>
      <c r="T40" t="str">
        <f t="shared" si="4"/>
        <v/>
      </c>
    </row>
    <row r="41" spans="1:20">
      <c r="A41" s="47" t="s">
        <v>11959</v>
      </c>
      <c r="B41" s="23" t="s">
        <v>12141</v>
      </c>
      <c r="C41" s="23" t="s">
        <v>12141</v>
      </c>
      <c r="D41" s="23" t="s">
        <v>12116</v>
      </c>
      <c r="E41" s="23"/>
      <c r="F41" s="23" t="str">
        <f t="shared" si="2"/>
        <v/>
      </c>
      <c r="G41" s="23"/>
      <c r="H41" s="23"/>
      <c r="I41" s="37"/>
      <c r="J41" s="37"/>
      <c r="K41" s="38"/>
      <c r="P41" s="45">
        <v>172</v>
      </c>
      <c r="Q41" s="46">
        <v>1.71</v>
      </c>
      <c r="R41" s="44">
        <f t="shared" si="5"/>
        <v>9.9418604651162799</v>
      </c>
      <c r="S41" t="str">
        <f t="shared" si="3"/>
        <v/>
      </c>
      <c r="T41" t="str">
        <f t="shared" si="4"/>
        <v/>
      </c>
    </row>
    <row r="42" spans="1:20">
      <c r="A42" s="47" t="s">
        <v>11959</v>
      </c>
      <c r="B42" s="23" t="s">
        <v>12149</v>
      </c>
      <c r="C42" s="23" t="s">
        <v>12149</v>
      </c>
      <c r="D42" s="23" t="s">
        <v>12115</v>
      </c>
      <c r="E42" s="23"/>
      <c r="F42" s="23" t="str">
        <f t="shared" si="2"/>
        <v/>
      </c>
      <c r="G42" s="23"/>
      <c r="H42" s="23"/>
      <c r="I42" s="37"/>
      <c r="J42" s="37"/>
      <c r="K42" s="38"/>
      <c r="P42" s="45">
        <v>1000</v>
      </c>
      <c r="Q42" s="46">
        <v>13.51</v>
      </c>
      <c r="R42" s="44">
        <f t="shared" si="5"/>
        <v>13.51</v>
      </c>
      <c r="S42" t="str">
        <f t="shared" si="3"/>
        <v/>
      </c>
      <c r="T42" t="str">
        <f t="shared" si="4"/>
        <v/>
      </c>
    </row>
    <row r="43" spans="1:20">
      <c r="A43" s="47" t="s">
        <v>11959</v>
      </c>
      <c r="B43" s="23" t="s">
        <v>12151</v>
      </c>
      <c r="C43" s="23" t="s">
        <v>12151</v>
      </c>
      <c r="D43" s="23" t="s">
        <v>12150</v>
      </c>
      <c r="E43" s="23"/>
      <c r="F43" s="23" t="str">
        <f t="shared" si="2"/>
        <v/>
      </c>
      <c r="G43" s="23"/>
      <c r="H43" s="23"/>
      <c r="I43" s="37"/>
      <c r="J43" s="37"/>
      <c r="K43" s="38"/>
      <c r="P43" s="45">
        <v>150</v>
      </c>
      <c r="Q43" s="46">
        <v>3.24</v>
      </c>
      <c r="R43" s="44">
        <f t="shared" si="5"/>
        <v>21.6</v>
      </c>
      <c r="S43" t="str">
        <f t="shared" si="3"/>
        <v/>
      </c>
      <c r="T43" t="str">
        <f t="shared" si="4"/>
        <v/>
      </c>
    </row>
    <row r="44" spans="1:20">
      <c r="B44" s="23" t="s">
        <v>11990</v>
      </c>
      <c r="C44" s="23" t="s">
        <v>12081</v>
      </c>
      <c r="D44" s="23" t="s">
        <v>12117</v>
      </c>
      <c r="E44" s="23">
        <v>1713600</v>
      </c>
      <c r="F44" s="23">
        <f t="shared" si="2"/>
        <v>1713.6</v>
      </c>
      <c r="G44" s="31">
        <v>22</v>
      </c>
      <c r="H44" s="31" t="s">
        <v>11959</v>
      </c>
      <c r="I44" s="37">
        <f t="shared" si="0"/>
        <v>37699200</v>
      </c>
      <c r="J44" s="37">
        <f t="shared" si="1"/>
        <v>37699.199999999997</v>
      </c>
      <c r="K44" s="38">
        <v>35.019816300000002</v>
      </c>
      <c r="L44" s="20">
        <v>-85.37</v>
      </c>
      <c r="M44" t="s">
        <v>112</v>
      </c>
      <c r="N44" t="s">
        <v>2344</v>
      </c>
      <c r="O44" t="s">
        <v>12064</v>
      </c>
      <c r="P44" s="45">
        <v>1652</v>
      </c>
      <c r="Q44" s="46">
        <v>32.130000000000003</v>
      </c>
      <c r="R44" s="44">
        <f t="shared" si="5"/>
        <v>19.449152542372882</v>
      </c>
      <c r="S44">
        <f t="shared" si="3"/>
        <v>-61.599999999999909</v>
      </c>
      <c r="T44" s="44">
        <f t="shared" si="4"/>
        <v>-5.569199999999995</v>
      </c>
    </row>
    <row r="45" spans="1:20">
      <c r="B45" s="23" t="s">
        <v>11897</v>
      </c>
      <c r="C45" s="23" t="s">
        <v>12100</v>
      </c>
      <c r="D45" s="23" t="s">
        <v>12118</v>
      </c>
      <c r="E45" s="23">
        <v>328000</v>
      </c>
      <c r="F45" s="23">
        <f t="shared" si="2"/>
        <v>328</v>
      </c>
      <c r="G45" s="31">
        <v>4.0226287037037034</v>
      </c>
      <c r="H45" s="31" t="s">
        <v>12021</v>
      </c>
      <c r="I45" s="37">
        <f t="shared" si="0"/>
        <v>1319422.2148148147</v>
      </c>
      <c r="J45" s="37">
        <f t="shared" si="1"/>
        <v>1319.4222148148147</v>
      </c>
      <c r="K45" s="38">
        <v>34.025194999999997</v>
      </c>
      <c r="L45" s="20">
        <v>-82.59</v>
      </c>
      <c r="M45" t="s">
        <v>95</v>
      </c>
      <c r="N45" t="s">
        <v>8407</v>
      </c>
      <c r="O45" t="s">
        <v>12064</v>
      </c>
      <c r="P45" s="45">
        <v>600</v>
      </c>
      <c r="Q45" s="46">
        <v>0</v>
      </c>
      <c r="R45" s="44">
        <f t="shared" si="5"/>
        <v>0</v>
      </c>
      <c r="S45">
        <f t="shared" si="3"/>
        <v>272</v>
      </c>
      <c r="T45" t="str">
        <f t="shared" si="4"/>
        <v/>
      </c>
    </row>
    <row r="46" spans="1:20">
      <c r="B46" s="23" t="s">
        <v>11972</v>
      </c>
      <c r="C46" s="23" t="s">
        <v>12082</v>
      </c>
      <c r="D46" s="23" t="s">
        <v>12118</v>
      </c>
      <c r="E46" s="23">
        <v>847800</v>
      </c>
      <c r="F46" s="23">
        <f t="shared" si="2"/>
        <v>847.8</v>
      </c>
      <c r="G46" s="31">
        <v>7.2</v>
      </c>
      <c r="H46" s="31" t="s">
        <v>11959</v>
      </c>
      <c r="I46" s="37">
        <f t="shared" si="0"/>
        <v>6104160</v>
      </c>
      <c r="J46" s="37">
        <f t="shared" si="1"/>
        <v>6104.16</v>
      </c>
      <c r="K46" s="38">
        <v>34.282896700000002</v>
      </c>
      <c r="L46" s="20">
        <v>-85.23</v>
      </c>
      <c r="M46" t="s">
        <v>124</v>
      </c>
      <c r="N46" t="s">
        <v>3796</v>
      </c>
      <c r="O46" t="s">
        <v>11948</v>
      </c>
      <c r="P46" s="45">
        <v>1095</v>
      </c>
      <c r="Q46" s="46">
        <v>6.08</v>
      </c>
      <c r="R46" s="44">
        <f t="shared" si="5"/>
        <v>5.5525114155251138</v>
      </c>
      <c r="S46">
        <f t="shared" si="3"/>
        <v>247.20000000000005</v>
      </c>
      <c r="T46" s="44">
        <f t="shared" si="4"/>
        <v>-2.4160000000000181E-2</v>
      </c>
    </row>
    <row r="47" spans="1:20">
      <c r="B47" s="23" t="s">
        <v>11889</v>
      </c>
      <c r="C47" s="23" t="s">
        <v>12083</v>
      </c>
      <c r="D47" s="23" t="s">
        <v>12119</v>
      </c>
      <c r="E47" s="23">
        <v>31000</v>
      </c>
      <c r="F47" s="23">
        <f t="shared" si="2"/>
        <v>31</v>
      </c>
      <c r="G47" s="31">
        <v>406.56000000000006</v>
      </c>
      <c r="H47" s="31" t="s">
        <v>12021</v>
      </c>
      <c r="I47" s="37">
        <f t="shared" si="0"/>
        <v>12603360.000000002</v>
      </c>
      <c r="J47" s="37">
        <f t="shared" si="1"/>
        <v>12603.360000000002</v>
      </c>
      <c r="K47" s="38">
        <v>41.58258</v>
      </c>
      <c r="L47" s="20">
        <v>-73.430000000000007</v>
      </c>
      <c r="M47" t="s">
        <v>95</v>
      </c>
      <c r="N47" t="s">
        <v>8280</v>
      </c>
      <c r="O47" t="s">
        <v>11945</v>
      </c>
      <c r="P47" s="45">
        <v>29</v>
      </c>
      <c r="Q47" s="46">
        <v>26.79</v>
      </c>
      <c r="R47" s="44">
        <f t="shared" si="5"/>
        <v>923.79310344827582</v>
      </c>
      <c r="S47">
        <f t="shared" si="3"/>
        <v>-2</v>
      </c>
      <c r="T47" s="44">
        <f t="shared" si="4"/>
        <v>14.186639999999997</v>
      </c>
    </row>
    <row r="48" spans="1:20">
      <c r="B48" s="23" t="s">
        <v>11899</v>
      </c>
      <c r="C48" s="23" t="s">
        <v>8411</v>
      </c>
      <c r="D48" s="23" t="s">
        <v>12120</v>
      </c>
      <c r="E48" s="23">
        <v>259200</v>
      </c>
      <c r="F48" s="23">
        <f t="shared" si="2"/>
        <v>259.2</v>
      </c>
      <c r="G48" s="31">
        <v>30.734000000000002</v>
      </c>
      <c r="H48" s="31" t="s">
        <v>12021</v>
      </c>
      <c r="I48" s="37">
        <f t="shared" si="0"/>
        <v>7966252.8000000007</v>
      </c>
      <c r="J48" s="37">
        <f t="shared" si="1"/>
        <v>7966.2528000000011</v>
      </c>
      <c r="K48" s="38">
        <v>36.265659999999997</v>
      </c>
      <c r="L48" s="20">
        <v>-95.1</v>
      </c>
      <c r="M48" t="s">
        <v>95</v>
      </c>
      <c r="N48" t="s">
        <v>8414</v>
      </c>
      <c r="O48" t="s">
        <v>11944</v>
      </c>
      <c r="P48" s="45">
        <v>260</v>
      </c>
      <c r="Q48" s="46">
        <v>2.65</v>
      </c>
      <c r="R48" s="44">
        <f t="shared" si="5"/>
        <v>10.192307692307692</v>
      </c>
      <c r="S48">
        <f t="shared" si="3"/>
        <v>0.80000000000001137</v>
      </c>
      <c r="T48" s="44">
        <f t="shared" si="4"/>
        <v>-5.3162528000000009</v>
      </c>
    </row>
    <row r="49" spans="1:20">
      <c r="B49" s="23" t="s">
        <v>11984</v>
      </c>
      <c r="C49" s="23" t="s">
        <v>12101</v>
      </c>
      <c r="D49" s="23" t="s">
        <v>12106</v>
      </c>
      <c r="E49" s="23">
        <v>424000</v>
      </c>
      <c r="F49" s="23">
        <f t="shared" si="2"/>
        <v>424</v>
      </c>
      <c r="G49" s="31">
        <v>8</v>
      </c>
      <c r="H49" s="31" t="s">
        <v>11959</v>
      </c>
      <c r="I49" s="37">
        <f t="shared" si="0"/>
        <v>3392000</v>
      </c>
      <c r="J49" s="37">
        <f t="shared" si="1"/>
        <v>3392</v>
      </c>
      <c r="K49" s="38">
        <v>37.069105</v>
      </c>
      <c r="L49" s="20">
        <v>-121.08</v>
      </c>
      <c r="M49" t="s">
        <v>95</v>
      </c>
      <c r="N49" t="s">
        <v>11252</v>
      </c>
      <c r="O49" t="s">
        <v>12064</v>
      </c>
      <c r="P49" s="45">
        <v>504</v>
      </c>
      <c r="Q49" s="46">
        <v>509.71</v>
      </c>
      <c r="R49" s="44">
        <f t="shared" si="5"/>
        <v>1011.3293650793651</v>
      </c>
      <c r="S49">
        <f t="shared" si="3"/>
        <v>80</v>
      </c>
      <c r="T49" s="44">
        <f t="shared" si="4"/>
        <v>506.31799999999998</v>
      </c>
    </row>
    <row r="50" spans="1:20">
      <c r="A50" s="47" t="s">
        <v>11959</v>
      </c>
      <c r="B50" s="23" t="s">
        <v>12130</v>
      </c>
      <c r="C50" s="23" t="s">
        <v>1380</v>
      </c>
      <c r="D50" s="23" t="s">
        <v>12106</v>
      </c>
      <c r="E50" s="23"/>
      <c r="F50" s="23" t="str">
        <f t="shared" si="2"/>
        <v/>
      </c>
      <c r="G50" s="31"/>
      <c r="H50" s="31"/>
      <c r="I50" s="37"/>
      <c r="J50" s="37"/>
      <c r="K50" s="38"/>
      <c r="P50" s="45">
        <v>500</v>
      </c>
      <c r="Q50" s="46">
        <v>6.09</v>
      </c>
      <c r="R50" s="44">
        <f t="shared" si="5"/>
        <v>12.18</v>
      </c>
      <c r="S50" t="str">
        <f t="shared" si="3"/>
        <v/>
      </c>
      <c r="T50" t="str">
        <f t="shared" si="4"/>
        <v/>
      </c>
    </row>
    <row r="51" spans="1:20">
      <c r="A51" s="47" t="s">
        <v>11959</v>
      </c>
      <c r="B51" s="23" t="s">
        <v>12131</v>
      </c>
      <c r="C51" s="23" t="s">
        <v>735</v>
      </c>
      <c r="D51" s="23" t="s">
        <v>12132</v>
      </c>
      <c r="E51" s="23"/>
      <c r="F51" s="23" t="str">
        <f t="shared" si="2"/>
        <v/>
      </c>
      <c r="G51" s="31"/>
      <c r="H51" s="31"/>
      <c r="I51" s="37"/>
      <c r="J51" s="37"/>
      <c r="K51" s="38"/>
      <c r="P51" s="45">
        <v>1000</v>
      </c>
      <c r="Q51" s="46"/>
      <c r="R51" s="44"/>
      <c r="S51" t="str">
        <f t="shared" si="3"/>
        <v/>
      </c>
      <c r="T51" t="str">
        <f t="shared" si="4"/>
        <v/>
      </c>
    </row>
    <row r="52" spans="1:20">
      <c r="A52" t="s">
        <v>12146</v>
      </c>
      <c r="B52" s="23" t="s">
        <v>12059</v>
      </c>
      <c r="C52" s="23" t="s">
        <v>12084</v>
      </c>
      <c r="D52" s="23" t="s">
        <v>12106</v>
      </c>
      <c r="E52" s="23">
        <v>7200</v>
      </c>
      <c r="F52" s="23">
        <f t="shared" si="2"/>
        <v>7.2</v>
      </c>
      <c r="G52" s="23">
        <v>9.4783333333333335</v>
      </c>
      <c r="H52" s="23" t="s">
        <v>12032</v>
      </c>
      <c r="I52" s="37">
        <f t="shared" si="0"/>
        <v>68244</v>
      </c>
      <c r="J52" s="37">
        <f t="shared" si="1"/>
        <v>68.244</v>
      </c>
      <c r="K52" s="38">
        <v>32.910701349999997</v>
      </c>
      <c r="L52" s="20">
        <v>-114.4794188</v>
      </c>
      <c r="O52" t="s">
        <v>12064</v>
      </c>
      <c r="P52" s="45"/>
      <c r="Q52" s="46"/>
      <c r="R52" s="44" t="str">
        <f t="shared" si="5"/>
        <v/>
      </c>
      <c r="S52">
        <f t="shared" si="3"/>
        <v>-7.2</v>
      </c>
      <c r="T52" t="str">
        <f t="shared" si="4"/>
        <v/>
      </c>
    </row>
    <row r="53" spans="1:20">
      <c r="B53" s="23" t="s">
        <v>11888</v>
      </c>
      <c r="C53" s="23" t="s">
        <v>12102</v>
      </c>
      <c r="D53" s="23" t="s">
        <v>12116</v>
      </c>
      <c r="E53" s="23">
        <v>469000</v>
      </c>
      <c r="F53" s="23">
        <f t="shared" si="2"/>
        <v>469</v>
      </c>
      <c r="G53" s="31">
        <v>11.2</v>
      </c>
      <c r="H53" s="31" t="s">
        <v>11950</v>
      </c>
      <c r="I53" s="37">
        <f t="shared" si="0"/>
        <v>5252800</v>
      </c>
      <c r="J53" s="37">
        <f t="shared" si="1"/>
        <v>5252.8</v>
      </c>
      <c r="K53" s="38">
        <v>41.831299000000001</v>
      </c>
      <c r="L53" s="20">
        <v>-79.010000000000005</v>
      </c>
      <c r="M53" t="s">
        <v>95</v>
      </c>
      <c r="N53" t="s">
        <v>8400</v>
      </c>
      <c r="O53" t="s">
        <v>11935</v>
      </c>
      <c r="P53" s="45">
        <v>469</v>
      </c>
      <c r="Q53" s="46">
        <v>3.92</v>
      </c>
      <c r="R53" s="44">
        <f t="shared" si="5"/>
        <v>8.3582089552238799</v>
      </c>
      <c r="S53">
        <f t="shared" si="3"/>
        <v>0</v>
      </c>
      <c r="T53" s="44">
        <f t="shared" si="4"/>
        <v>-1.3328000000000007</v>
      </c>
    </row>
    <row r="54" spans="1:20">
      <c r="A54" s="47" t="s">
        <v>11959</v>
      </c>
      <c r="B54" s="23" t="s">
        <v>12142</v>
      </c>
      <c r="C54" s="23" t="s">
        <v>12142</v>
      </c>
      <c r="D54" s="23" t="s">
        <v>12116</v>
      </c>
      <c r="E54" s="23"/>
      <c r="F54" s="23" t="str">
        <f t="shared" si="2"/>
        <v/>
      </c>
      <c r="G54" s="31"/>
      <c r="H54" s="31"/>
      <c r="I54" s="37"/>
      <c r="J54" s="37"/>
      <c r="K54" s="38"/>
      <c r="P54" s="45">
        <v>250</v>
      </c>
      <c r="Q54" s="46">
        <v>4.71</v>
      </c>
      <c r="R54" s="44">
        <f t="shared" si="5"/>
        <v>18.84</v>
      </c>
      <c r="S54" t="str">
        <f t="shared" si="3"/>
        <v/>
      </c>
      <c r="T54" t="str">
        <f t="shared" si="4"/>
        <v/>
      </c>
    </row>
    <row r="55" spans="1:20">
      <c r="B55" s="23" t="s">
        <v>11903</v>
      </c>
      <c r="C55" s="23" t="s">
        <v>12085</v>
      </c>
      <c r="D55" s="23" t="s">
        <v>12104</v>
      </c>
      <c r="E55" s="23">
        <v>247300</v>
      </c>
      <c r="F55" s="23">
        <f t="shared" si="2"/>
        <v>247.3</v>
      </c>
      <c r="G55" s="31">
        <v>31.531941808981657</v>
      </c>
      <c r="H55" s="31" t="s">
        <v>12021</v>
      </c>
      <c r="I55" s="37">
        <f t="shared" si="0"/>
        <v>7797849.2093611639</v>
      </c>
      <c r="J55" s="37">
        <f t="shared" si="1"/>
        <v>7797.849209361164</v>
      </c>
      <c r="K55" s="39">
        <v>37.049713400000002</v>
      </c>
      <c r="L55" s="21">
        <v>-79.64</v>
      </c>
      <c r="M55" t="s">
        <v>112</v>
      </c>
      <c r="N55" t="s">
        <v>8426</v>
      </c>
      <c r="O55" t="s">
        <v>11938</v>
      </c>
      <c r="P55" s="45">
        <v>560</v>
      </c>
      <c r="Q55" s="46">
        <v>3.33</v>
      </c>
      <c r="R55" s="44">
        <f t="shared" si="5"/>
        <v>5.9464285714285712</v>
      </c>
      <c r="S55">
        <f t="shared" si="3"/>
        <v>312.7</v>
      </c>
      <c r="T55" s="44">
        <f t="shared" si="4"/>
        <v>-4.4678492093611641</v>
      </c>
    </row>
    <row r="56" spans="1:20">
      <c r="A56" s="47" t="s">
        <v>11959</v>
      </c>
      <c r="B56" s="23" t="s">
        <v>12143</v>
      </c>
      <c r="C56" s="23" t="s">
        <v>12143</v>
      </c>
      <c r="D56" s="23" t="s">
        <v>12106</v>
      </c>
      <c r="E56" s="23"/>
      <c r="F56" s="23" t="str">
        <f t="shared" si="2"/>
        <v/>
      </c>
      <c r="G56" s="31"/>
      <c r="H56" s="31"/>
      <c r="I56" s="37"/>
      <c r="J56" s="37"/>
      <c r="K56" s="39"/>
      <c r="L56" s="21"/>
      <c r="P56" s="45">
        <v>393</v>
      </c>
      <c r="Q56" s="46">
        <v>4.51</v>
      </c>
      <c r="R56" s="44">
        <f t="shared" si="5"/>
        <v>11.475826972010179</v>
      </c>
      <c r="S56" t="str">
        <f t="shared" si="3"/>
        <v/>
      </c>
      <c r="T56" t="str">
        <f t="shared" si="4"/>
        <v/>
      </c>
    </row>
    <row r="57" spans="1:20">
      <c r="B57" s="23" t="s">
        <v>11983</v>
      </c>
      <c r="C57" s="23" t="s">
        <v>12086</v>
      </c>
      <c r="D57" s="23" t="s">
        <v>12109</v>
      </c>
      <c r="E57" s="23">
        <v>408000</v>
      </c>
      <c r="F57" s="23">
        <f t="shared" si="2"/>
        <v>408</v>
      </c>
      <c r="G57" s="31">
        <v>8</v>
      </c>
      <c r="H57" s="31" t="s">
        <v>11959</v>
      </c>
      <c r="I57" s="37">
        <f t="shared" si="0"/>
        <v>3264000</v>
      </c>
      <c r="J57" s="37">
        <f t="shared" si="1"/>
        <v>3264</v>
      </c>
      <c r="K57" s="39">
        <v>37.453750200000002</v>
      </c>
      <c r="L57" s="21">
        <v>-90.84</v>
      </c>
      <c r="M57" t="s">
        <v>112</v>
      </c>
      <c r="N57" t="s">
        <v>11370</v>
      </c>
      <c r="O57" t="s">
        <v>11934</v>
      </c>
      <c r="P57" s="45">
        <v>450</v>
      </c>
      <c r="Q57" s="46">
        <v>2.75</v>
      </c>
      <c r="R57" s="44">
        <f>IFERROR(Q57*1000/P57,"")</f>
        <v>6.1111111111111107</v>
      </c>
      <c r="S57">
        <f t="shared" si="3"/>
        <v>42</v>
      </c>
      <c r="T57" s="44">
        <f t="shared" si="4"/>
        <v>-0.51399999999999979</v>
      </c>
    </row>
    <row r="58" spans="1:20">
      <c r="B58" s="23" t="s">
        <v>11951</v>
      </c>
      <c r="C58" s="23" t="s">
        <v>11951</v>
      </c>
      <c r="D58" s="23" t="s">
        <v>12106</v>
      </c>
      <c r="E58" s="23">
        <v>82500</v>
      </c>
      <c r="F58" s="23">
        <f t="shared" si="2"/>
        <v>82.5</v>
      </c>
      <c r="G58" s="31">
        <v>15.613245614035087</v>
      </c>
      <c r="H58" s="31" t="s">
        <v>12010</v>
      </c>
      <c r="I58" s="37">
        <f t="shared" si="0"/>
        <v>1288092.7631578946</v>
      </c>
      <c r="J58" s="37">
        <f t="shared" si="1"/>
        <v>1288.0927631578945</v>
      </c>
      <c r="K58" s="39">
        <v>39.525199999999998</v>
      </c>
      <c r="L58" s="21">
        <v>-121.60120000000001</v>
      </c>
      <c r="O58" t="s">
        <v>11937</v>
      </c>
      <c r="P58" s="45">
        <v>120</v>
      </c>
      <c r="Q58" s="46">
        <v>1.381</v>
      </c>
      <c r="R58" s="44">
        <f>IFERROR(Q58*1000/P58,"")</f>
        <v>11.508333333333333</v>
      </c>
      <c r="S58">
        <f t="shared" si="3"/>
        <v>37.5</v>
      </c>
      <c r="T58" s="44">
        <f t="shared" si="4"/>
        <v>9.2907236842105556E-2</v>
      </c>
    </row>
    <row r="59" spans="1:20">
      <c r="B59" s="23" t="s">
        <v>11996</v>
      </c>
      <c r="C59" s="23" t="s">
        <v>12087</v>
      </c>
      <c r="D59" s="23" t="s">
        <v>12118</v>
      </c>
      <c r="E59" s="23">
        <v>208800</v>
      </c>
      <c r="F59" s="23">
        <f t="shared" si="2"/>
        <v>208.8</v>
      </c>
      <c r="G59" s="31">
        <v>13.825461088618983</v>
      </c>
      <c r="H59" s="31" t="s">
        <v>12021</v>
      </c>
      <c r="I59" s="37">
        <f t="shared" si="0"/>
        <v>2886756.2753036437</v>
      </c>
      <c r="J59" s="37">
        <f t="shared" si="1"/>
        <v>2886.7562753036436</v>
      </c>
      <c r="K59" s="39">
        <v>33.350037999999998</v>
      </c>
      <c r="L59" s="21">
        <v>-83.16</v>
      </c>
      <c r="M59" t="s">
        <v>112</v>
      </c>
      <c r="N59" s="18" t="s">
        <v>3797</v>
      </c>
      <c r="O59" t="s">
        <v>11941</v>
      </c>
      <c r="P59" s="45">
        <v>321</v>
      </c>
      <c r="Q59" s="46">
        <v>213</v>
      </c>
      <c r="R59" s="44">
        <f>IFERROR(Q59*1000/P59,"")</f>
        <v>663.55140186915889</v>
      </c>
      <c r="S59">
        <f t="shared" si="3"/>
        <v>112.19999999999999</v>
      </c>
      <c r="T59" s="44">
        <f t="shared" si="4"/>
        <v>210.11324372469636</v>
      </c>
    </row>
    <row r="60" spans="1:20">
      <c r="B60" s="23" t="s">
        <v>11977</v>
      </c>
      <c r="C60" s="23" t="s">
        <v>12088</v>
      </c>
      <c r="D60" s="23" t="s">
        <v>12121</v>
      </c>
      <c r="E60" s="23">
        <v>453000</v>
      </c>
      <c r="F60" s="23">
        <f t="shared" si="2"/>
        <v>453</v>
      </c>
      <c r="G60" s="31">
        <v>6</v>
      </c>
      <c r="H60" s="31" t="s">
        <v>11959</v>
      </c>
      <c r="I60" s="37">
        <f t="shared" si="0"/>
        <v>2718000</v>
      </c>
      <c r="J60" s="37">
        <f t="shared" si="1"/>
        <v>2718</v>
      </c>
      <c r="K60" s="39">
        <v>41.000950000000003</v>
      </c>
      <c r="L60" s="21">
        <v>-75.03</v>
      </c>
      <c r="M60" t="s">
        <v>112</v>
      </c>
      <c r="N60" s="18" t="s">
        <v>8395</v>
      </c>
      <c r="O60" t="s">
        <v>11929</v>
      </c>
      <c r="P60" s="45">
        <v>453</v>
      </c>
      <c r="Q60" s="45">
        <v>2.8</v>
      </c>
      <c r="R60" s="44">
        <f>IFERROR(Q60*1000/P60,"")</f>
        <v>6.1810154525386309</v>
      </c>
      <c r="S60">
        <f t="shared" si="3"/>
        <v>0</v>
      </c>
      <c r="T60" s="44">
        <f t="shared" si="4"/>
        <v>8.1999999999999851E-2</v>
      </c>
    </row>
    <row r="61" spans="1:20" s="34" customFormat="1">
      <c r="B61" s="32" t="s">
        <v>11921</v>
      </c>
      <c r="C61" s="32"/>
      <c r="D61" s="32"/>
      <c r="E61" s="33">
        <f>SUM(E3:E60)</f>
        <v>21884040</v>
      </c>
      <c r="F61" s="33"/>
      <c r="G61" s="33">
        <f>SUM(G3:G60)</f>
        <v>1608.6901702818591</v>
      </c>
      <c r="J61" s="33">
        <f>SUM(J3:J60)</f>
        <v>553280.79668291984</v>
      </c>
      <c r="K61" s="35"/>
      <c r="L61" s="35"/>
    </row>
    <row r="64" spans="1:20" ht="47">
      <c r="A64" s="42" t="s">
        <v>12145</v>
      </c>
      <c r="C64" s="41" t="s">
        <v>11959</v>
      </c>
      <c r="D64" s="41" t="s">
        <v>12146</v>
      </c>
      <c r="E64" s="41" t="s">
        <v>12147</v>
      </c>
    </row>
    <row r="65" spans="2:5">
      <c r="B65" s="16" t="s">
        <v>12160</v>
      </c>
      <c r="C65" s="44">
        <f>SUM(F3:F60)/1000</f>
        <v>21.884039999999995</v>
      </c>
      <c r="D65" s="44">
        <f>SUM(P3:P60)/1000</f>
        <v>32.520699999999998</v>
      </c>
      <c r="E65" s="44">
        <f>D65-C65</f>
        <v>10.636660000000003</v>
      </c>
    </row>
    <row r="66" spans="2:5">
      <c r="B66" s="16" t="s">
        <v>12148</v>
      </c>
      <c r="C66" s="44">
        <f>SUM(J3:J60)/1000</f>
        <v>553.2807966829198</v>
      </c>
      <c r="D66" s="44">
        <f>SUM(Q3:Q60)</f>
        <v>3761.9179999999997</v>
      </c>
      <c r="E66" s="44">
        <f>D66-C66</f>
        <v>3208.6372033170801</v>
      </c>
    </row>
    <row r="67" spans="2:5">
      <c r="B67" s="16" t="s">
        <v>12158</v>
      </c>
      <c r="C67">
        <f>COUNTIF(A3:A60,"GESDB")</f>
        <v>15</v>
      </c>
      <c r="D67">
        <f>COUNTIF(A3:A60,"IHA")</f>
        <v>4</v>
      </c>
      <c r="E67" s="48">
        <f>D67-C67</f>
        <v>-11</v>
      </c>
    </row>
    <row r="68" spans="2:5">
      <c r="B68" s="16" t="s">
        <v>12159</v>
      </c>
      <c r="C68" s="44" t="s">
        <v>12155</v>
      </c>
      <c r="D68" s="44" t="s">
        <v>12156</v>
      </c>
      <c r="E68" s="44"/>
    </row>
    <row r="69" spans="2:5">
      <c r="B69" s="16"/>
      <c r="C69" s="44"/>
      <c r="D69" s="44"/>
      <c r="E69" s="44"/>
    </row>
    <row r="70" spans="2:5">
      <c r="B70" s="16"/>
      <c r="C70" s="44"/>
      <c r="D70" s="44"/>
      <c r="E70" s="44"/>
    </row>
    <row r="71" spans="2:5">
      <c r="B71" s="16"/>
      <c r="C71" s="44"/>
      <c r="D71" s="44"/>
      <c r="E71" s="44"/>
    </row>
    <row r="72" spans="2:5">
      <c r="B72" s="16"/>
      <c r="C72" s="44"/>
      <c r="D72" s="44"/>
      <c r="E72" s="44"/>
    </row>
    <row r="73" spans="2:5">
      <c r="B73" s="16"/>
      <c r="C73" s="44"/>
      <c r="D73" s="44"/>
      <c r="E73" s="44"/>
    </row>
    <row r="74" spans="2:5">
      <c r="B74" s="16"/>
      <c r="C74" s="44"/>
      <c r="D74" s="44"/>
      <c r="E74" s="44"/>
    </row>
    <row r="75" spans="2:5">
      <c r="B75" s="16"/>
      <c r="C75" s="44"/>
      <c r="D75" s="44"/>
      <c r="E75" s="44"/>
    </row>
    <row r="76" spans="2:5">
      <c r="B76" s="16"/>
      <c r="C76" s="44"/>
      <c r="D76" s="44"/>
      <c r="E76" s="44"/>
    </row>
    <row r="77" spans="2:5">
      <c r="B77" s="16"/>
      <c r="C77" s="44"/>
      <c r="D77" s="44"/>
      <c r="E77" s="44"/>
    </row>
    <row r="78" spans="2:5">
      <c r="C78" s="44"/>
      <c r="D78" s="44"/>
      <c r="E78" s="44"/>
    </row>
    <row r="79" spans="2:5">
      <c r="C79" s="44"/>
      <c r="D79" s="44"/>
      <c r="E79" s="44"/>
    </row>
    <row r="80" spans="2:5">
      <c r="C80" s="44"/>
      <c r="D80" s="44"/>
      <c r="E80" s="44"/>
    </row>
    <row r="81" spans="3:5">
      <c r="C81" s="44"/>
      <c r="D81" s="44"/>
      <c r="E81" s="44"/>
    </row>
    <row r="82" spans="3:5">
      <c r="C82" s="44"/>
      <c r="D82" s="44"/>
      <c r="E82" s="44"/>
    </row>
    <row r="83" spans="3:5">
      <c r="C83" s="44"/>
      <c r="D83" s="44"/>
      <c r="E83" s="44"/>
    </row>
  </sheetData>
  <mergeCells count="1">
    <mergeCell ref="A1:O1"/>
  </mergeCells>
  <pageMargins left="0.7" right="0.7" top="0.75" bottom="0.75" header="0.3" footer="0.3"/>
  <pageSetup orientation="portrait" horizontalDpi="4294967295" verticalDpi="4294967295"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8636E-EB6D-2649-BA13-838A910B9CAA}">
  <dimension ref="A1:CQ22"/>
  <sheetViews>
    <sheetView workbookViewId="0">
      <selection activeCell="L21" sqref="L21"/>
    </sheetView>
  </sheetViews>
  <sheetFormatPr baseColWidth="10" defaultColWidth="11.5" defaultRowHeight="15"/>
  <cols>
    <col min="1" max="1" width="39.33203125" bestFit="1" customWidth="1"/>
    <col min="8" max="8" width="13" bestFit="1" customWidth="1"/>
    <col min="9" max="9" width="14" style="7" bestFit="1" customWidth="1"/>
  </cols>
  <sheetData>
    <row r="1" spans="1:95">
      <c r="A1" t="s">
        <v>11871</v>
      </c>
      <c r="B1" t="s">
        <v>11872</v>
      </c>
      <c r="C1" t="s">
        <v>11873</v>
      </c>
      <c r="D1" t="s">
        <v>11874</v>
      </c>
      <c r="E1" t="s">
        <v>0</v>
      </c>
      <c r="F1" t="s">
        <v>1</v>
      </c>
      <c r="G1" t="s">
        <v>11881</v>
      </c>
      <c r="H1" t="s">
        <v>11892</v>
      </c>
      <c r="I1" s="7" t="s">
        <v>11893</v>
      </c>
      <c r="J1" t="s">
        <v>3</v>
      </c>
      <c r="K1" t="s">
        <v>4</v>
      </c>
      <c r="L1" t="s">
        <v>11890</v>
      </c>
      <c r="M1" t="s">
        <v>6</v>
      </c>
      <c r="N1" t="s">
        <v>7</v>
      </c>
      <c r="O1" t="s">
        <v>8</v>
      </c>
      <c r="P1" t="s">
        <v>9</v>
      </c>
      <c r="Q1" t="s">
        <v>10</v>
      </c>
      <c r="R1" t="s">
        <v>11</v>
      </c>
      <c r="S1" t="s">
        <v>12</v>
      </c>
      <c r="T1" t="s">
        <v>13</v>
      </c>
      <c r="U1" t="s">
        <v>11875</v>
      </c>
      <c r="V1" t="s">
        <v>11876</v>
      </c>
      <c r="W1" t="s">
        <v>11877</v>
      </c>
      <c r="X1" t="s">
        <v>14</v>
      </c>
      <c r="Y1" t="s">
        <v>15</v>
      </c>
      <c r="Z1" t="s">
        <v>16</v>
      </c>
      <c r="AA1" t="s">
        <v>17</v>
      </c>
      <c r="AB1" t="s">
        <v>18</v>
      </c>
      <c r="AC1" t="s">
        <v>19</v>
      </c>
      <c r="AD1" t="s">
        <v>20</v>
      </c>
      <c r="AE1" t="s">
        <v>21</v>
      </c>
      <c r="AF1" t="s">
        <v>22</v>
      </c>
      <c r="AG1" t="s">
        <v>23</v>
      </c>
      <c r="AH1" t="s">
        <v>24</v>
      </c>
      <c r="AI1" t="s">
        <v>11878</v>
      </c>
      <c r="AJ1" t="s">
        <v>25</v>
      </c>
      <c r="AK1" t="s">
        <v>26</v>
      </c>
      <c r="AL1" t="s">
        <v>27</v>
      </c>
      <c r="AM1" t="s">
        <v>28</v>
      </c>
      <c r="AN1" t="s">
        <v>29</v>
      </c>
      <c r="AO1" t="s">
        <v>30</v>
      </c>
      <c r="AP1" t="s">
        <v>31</v>
      </c>
      <c r="AQ1" t="s">
        <v>32</v>
      </c>
      <c r="AR1" t="s">
        <v>33</v>
      </c>
      <c r="AS1" t="s">
        <v>11879</v>
      </c>
      <c r="AT1" t="s">
        <v>34</v>
      </c>
      <c r="AU1" t="s">
        <v>35</v>
      </c>
      <c r="AV1" t="s">
        <v>36</v>
      </c>
      <c r="AW1" t="s">
        <v>37</v>
      </c>
      <c r="AX1" t="s">
        <v>38</v>
      </c>
      <c r="AY1" t="s">
        <v>39</v>
      </c>
      <c r="AZ1" t="s">
        <v>40</v>
      </c>
      <c r="BA1" t="s">
        <v>41</v>
      </c>
      <c r="BB1" t="s">
        <v>42</v>
      </c>
      <c r="BC1" t="s">
        <v>43</v>
      </c>
      <c r="BD1" t="s">
        <v>44</v>
      </c>
      <c r="BE1" t="s">
        <v>45</v>
      </c>
      <c r="BF1" t="s">
        <v>46</v>
      </c>
      <c r="BG1" t="s">
        <v>47</v>
      </c>
      <c r="BH1" t="s">
        <v>48</v>
      </c>
      <c r="BI1" t="s">
        <v>49</v>
      </c>
      <c r="BJ1" t="s">
        <v>50</v>
      </c>
      <c r="BK1" t="s">
        <v>51</v>
      </c>
      <c r="BL1" t="s">
        <v>52</v>
      </c>
      <c r="BM1" t="s">
        <v>53</v>
      </c>
      <c r="BN1" t="s">
        <v>54</v>
      </c>
      <c r="BO1" t="s">
        <v>55</v>
      </c>
      <c r="BP1" t="s">
        <v>56</v>
      </c>
      <c r="BQ1" t="s">
        <v>57</v>
      </c>
      <c r="BR1" t="s">
        <v>58</v>
      </c>
      <c r="BS1" t="s">
        <v>59</v>
      </c>
      <c r="BT1" t="s">
        <v>60</v>
      </c>
      <c r="BU1" t="s">
        <v>61</v>
      </c>
      <c r="BV1" t="s">
        <v>62</v>
      </c>
      <c r="BW1" t="s">
        <v>63</v>
      </c>
      <c r="BX1" t="s">
        <v>64</v>
      </c>
      <c r="BY1" t="s">
        <v>65</v>
      </c>
      <c r="BZ1" t="s">
        <v>66</v>
      </c>
      <c r="CA1" t="s">
        <v>67</v>
      </c>
      <c r="CB1" t="s">
        <v>68</v>
      </c>
      <c r="CC1" t="s">
        <v>69</v>
      </c>
      <c r="CD1" t="s">
        <v>70</v>
      </c>
      <c r="CE1" t="s">
        <v>71</v>
      </c>
      <c r="CF1" t="s">
        <v>72</v>
      </c>
      <c r="CG1" t="s">
        <v>73</v>
      </c>
      <c r="CH1" t="s">
        <v>74</v>
      </c>
      <c r="CI1" t="s">
        <v>75</v>
      </c>
      <c r="CJ1" t="s">
        <v>76</v>
      </c>
      <c r="CK1" t="s">
        <v>77</v>
      </c>
      <c r="CL1" t="s">
        <v>78</v>
      </c>
      <c r="CM1" t="s">
        <v>79</v>
      </c>
      <c r="CN1" t="s">
        <v>80</v>
      </c>
      <c r="CO1" t="s">
        <v>81</v>
      </c>
      <c r="CP1" t="s">
        <v>82</v>
      </c>
      <c r="CQ1" t="s">
        <v>83</v>
      </c>
    </row>
    <row r="2" spans="1:95">
      <c r="A2" t="s">
        <v>11884</v>
      </c>
      <c r="B2" t="s">
        <v>985</v>
      </c>
      <c r="C2" t="s">
        <v>2176</v>
      </c>
      <c r="D2" t="s">
        <v>2176</v>
      </c>
      <c r="E2" t="s">
        <v>146</v>
      </c>
      <c r="F2" t="s">
        <v>11882</v>
      </c>
      <c r="G2" s="5">
        <v>85000</v>
      </c>
      <c r="H2" s="12">
        <f>535000/3200/3.6</f>
        <v>46.440972222222221</v>
      </c>
      <c r="I2" s="7">
        <f>H2*G2</f>
        <v>3947482.638888889</v>
      </c>
      <c r="J2">
        <v>35.113480299999999</v>
      </c>
      <c r="K2">
        <v>-84.06</v>
      </c>
      <c r="L2" t="s">
        <v>11894</v>
      </c>
      <c r="M2" t="s">
        <v>672</v>
      </c>
      <c r="O2" t="s">
        <v>2339</v>
      </c>
      <c r="P2" t="s">
        <v>2340</v>
      </c>
      <c r="R2" t="s">
        <v>107</v>
      </c>
      <c r="S2" t="s">
        <v>2341</v>
      </c>
      <c r="U2" t="s">
        <v>2342</v>
      </c>
      <c r="V2" t="s">
        <v>2343</v>
      </c>
      <c r="X2" t="s">
        <v>1007</v>
      </c>
      <c r="AA2" t="s">
        <v>93</v>
      </c>
      <c r="AC2" t="s">
        <v>95</v>
      </c>
      <c r="AD2" t="s">
        <v>2344</v>
      </c>
      <c r="AE2">
        <v>100</v>
      </c>
      <c r="AH2" t="s">
        <v>2345</v>
      </c>
      <c r="AL2" t="s">
        <v>2344</v>
      </c>
      <c r="AQ2">
        <v>0</v>
      </c>
      <c r="AS2">
        <v>0</v>
      </c>
      <c r="AT2">
        <v>0</v>
      </c>
      <c r="AW2">
        <v>0</v>
      </c>
      <c r="AZ2">
        <v>0</v>
      </c>
      <c r="BC2">
        <v>0</v>
      </c>
      <c r="BO2">
        <v>0</v>
      </c>
      <c r="BP2">
        <v>0</v>
      </c>
      <c r="BQ2">
        <v>0</v>
      </c>
      <c r="BR2">
        <v>0</v>
      </c>
      <c r="BS2">
        <v>0</v>
      </c>
      <c r="BT2">
        <v>0</v>
      </c>
      <c r="BU2">
        <v>1</v>
      </c>
      <c r="BV2">
        <v>1</v>
      </c>
      <c r="BW2">
        <v>0</v>
      </c>
      <c r="BX2">
        <v>0</v>
      </c>
      <c r="BY2">
        <v>0</v>
      </c>
      <c r="BZ2">
        <v>0</v>
      </c>
      <c r="CA2">
        <v>0</v>
      </c>
      <c r="CB2">
        <v>0</v>
      </c>
      <c r="CC2">
        <v>0</v>
      </c>
      <c r="CD2">
        <v>0</v>
      </c>
      <c r="CE2">
        <v>0</v>
      </c>
      <c r="CF2">
        <v>0</v>
      </c>
      <c r="CG2">
        <v>0</v>
      </c>
      <c r="CH2">
        <v>0</v>
      </c>
      <c r="CI2">
        <v>0</v>
      </c>
      <c r="CJ2">
        <v>0</v>
      </c>
      <c r="CK2">
        <v>0</v>
      </c>
      <c r="CL2">
        <v>0</v>
      </c>
      <c r="CM2">
        <v>0</v>
      </c>
      <c r="CN2">
        <v>0</v>
      </c>
      <c r="CO2">
        <v>0</v>
      </c>
      <c r="CP2">
        <v>0</v>
      </c>
      <c r="CQ2">
        <v>0</v>
      </c>
    </row>
    <row r="3" spans="1:95">
      <c r="A3" t="s">
        <v>3791</v>
      </c>
      <c r="B3" t="s">
        <v>985</v>
      </c>
      <c r="C3" t="s">
        <v>2176</v>
      </c>
      <c r="D3" t="s">
        <v>2176</v>
      </c>
      <c r="E3" t="s">
        <v>146</v>
      </c>
      <c r="F3" t="s">
        <v>11883</v>
      </c>
      <c r="G3">
        <v>1095000</v>
      </c>
      <c r="H3" s="12">
        <v>7.2</v>
      </c>
      <c r="I3" s="7">
        <f t="shared" ref="I3:I22" si="0">H3*G3</f>
        <v>7884000</v>
      </c>
      <c r="J3">
        <v>34.282896700000002</v>
      </c>
      <c r="K3">
        <v>-85.23</v>
      </c>
      <c r="M3" t="s">
        <v>3792</v>
      </c>
      <c r="O3" t="s">
        <v>3793</v>
      </c>
      <c r="P3" t="s">
        <v>3794</v>
      </c>
      <c r="R3" t="s">
        <v>107</v>
      </c>
      <c r="S3" t="s">
        <v>3795</v>
      </c>
      <c r="U3" t="s">
        <v>2789</v>
      </c>
      <c r="V3" t="s">
        <v>2597</v>
      </c>
      <c r="X3" t="s">
        <v>1007</v>
      </c>
      <c r="Y3" t="s">
        <v>3796</v>
      </c>
      <c r="Z3" t="s">
        <v>111</v>
      </c>
      <c r="AA3" t="s">
        <v>93</v>
      </c>
      <c r="AC3" t="s">
        <v>124</v>
      </c>
      <c r="AD3" t="s">
        <v>3796</v>
      </c>
      <c r="AE3">
        <v>75</v>
      </c>
      <c r="AF3" t="s">
        <v>3797</v>
      </c>
      <c r="AG3">
        <v>25</v>
      </c>
      <c r="AH3" t="s">
        <v>3798</v>
      </c>
      <c r="AI3" t="s">
        <v>3799</v>
      </c>
      <c r="AL3" t="s">
        <v>3797</v>
      </c>
      <c r="AM3" t="s">
        <v>3800</v>
      </c>
      <c r="AN3" t="s">
        <v>3801</v>
      </c>
      <c r="AO3" t="s">
        <v>3802</v>
      </c>
      <c r="AQ3">
        <v>0</v>
      </c>
      <c r="AR3" t="s">
        <v>3803</v>
      </c>
      <c r="AS3">
        <v>0</v>
      </c>
      <c r="AT3">
        <v>0</v>
      </c>
      <c r="AW3">
        <v>0</v>
      </c>
      <c r="AZ3">
        <v>0</v>
      </c>
      <c r="BC3">
        <v>0</v>
      </c>
      <c r="BO3">
        <v>0</v>
      </c>
      <c r="BP3">
        <v>0</v>
      </c>
      <c r="BQ3">
        <v>0</v>
      </c>
      <c r="BR3">
        <v>0</v>
      </c>
      <c r="BS3">
        <v>0</v>
      </c>
      <c r="BT3">
        <v>0</v>
      </c>
      <c r="BU3">
        <v>1</v>
      </c>
      <c r="BV3">
        <v>0</v>
      </c>
      <c r="BW3">
        <v>0</v>
      </c>
      <c r="BX3">
        <v>1</v>
      </c>
      <c r="BY3">
        <v>1</v>
      </c>
      <c r="BZ3">
        <v>0</v>
      </c>
      <c r="CA3">
        <v>0</v>
      </c>
      <c r="CB3">
        <v>0</v>
      </c>
      <c r="CC3">
        <v>0</v>
      </c>
      <c r="CD3">
        <v>0</v>
      </c>
      <c r="CE3">
        <v>0</v>
      </c>
      <c r="CF3">
        <v>0</v>
      </c>
      <c r="CG3">
        <v>0</v>
      </c>
      <c r="CH3">
        <v>0</v>
      </c>
      <c r="CI3">
        <v>0</v>
      </c>
      <c r="CJ3">
        <v>0</v>
      </c>
      <c r="CK3">
        <v>0</v>
      </c>
      <c r="CL3">
        <v>0</v>
      </c>
      <c r="CM3">
        <v>0</v>
      </c>
      <c r="CN3">
        <v>0</v>
      </c>
      <c r="CO3">
        <v>0</v>
      </c>
      <c r="CP3">
        <v>0</v>
      </c>
      <c r="CQ3">
        <v>0</v>
      </c>
    </row>
    <row r="4" spans="1:95">
      <c r="A4" t="s">
        <v>11889</v>
      </c>
      <c r="B4" t="s">
        <v>985</v>
      </c>
      <c r="C4" t="s">
        <v>2176</v>
      </c>
      <c r="D4" t="s">
        <v>2176</v>
      </c>
      <c r="E4" t="s">
        <v>146</v>
      </c>
      <c r="F4" t="s">
        <v>11885</v>
      </c>
      <c r="G4">
        <v>29000</v>
      </c>
      <c r="H4" s="12">
        <f>5420*2/250/3600*43560</f>
        <v>524.65599999999995</v>
      </c>
      <c r="I4" s="7">
        <f t="shared" si="0"/>
        <v>15215023.999999998</v>
      </c>
      <c r="J4">
        <v>41.58258</v>
      </c>
      <c r="K4">
        <v>-73.430000000000007</v>
      </c>
      <c r="L4" t="s">
        <v>11919</v>
      </c>
      <c r="M4" t="s">
        <v>672</v>
      </c>
      <c r="N4" t="s">
        <v>8276</v>
      </c>
      <c r="O4" t="s">
        <v>8277</v>
      </c>
      <c r="P4" t="s">
        <v>8278</v>
      </c>
      <c r="Q4">
        <v>6776</v>
      </c>
      <c r="R4" t="s">
        <v>107</v>
      </c>
      <c r="S4" t="s">
        <v>8279</v>
      </c>
      <c r="U4" t="s">
        <v>2181</v>
      </c>
      <c r="X4" t="s">
        <v>394</v>
      </c>
      <c r="Y4" t="s">
        <v>8280</v>
      </c>
      <c r="AA4" t="s">
        <v>93</v>
      </c>
      <c r="AC4" t="s">
        <v>95</v>
      </c>
      <c r="AD4" t="s">
        <v>8280</v>
      </c>
      <c r="AE4">
        <v>100</v>
      </c>
      <c r="AL4" t="s">
        <v>8281</v>
      </c>
      <c r="AQ4">
        <v>0</v>
      </c>
      <c r="AR4" t="s">
        <v>750</v>
      </c>
      <c r="AS4">
        <v>0</v>
      </c>
      <c r="AT4">
        <v>0</v>
      </c>
      <c r="AW4">
        <v>0</v>
      </c>
      <c r="AZ4">
        <v>0</v>
      </c>
      <c r="BC4">
        <v>0</v>
      </c>
      <c r="BO4">
        <v>0</v>
      </c>
      <c r="BP4">
        <v>0</v>
      </c>
      <c r="BQ4">
        <v>0</v>
      </c>
      <c r="BR4">
        <v>0</v>
      </c>
      <c r="BS4">
        <v>0</v>
      </c>
      <c r="BT4">
        <v>0</v>
      </c>
      <c r="BU4">
        <v>1</v>
      </c>
      <c r="BV4">
        <v>1</v>
      </c>
      <c r="BW4">
        <v>0</v>
      </c>
      <c r="BX4">
        <v>0</v>
      </c>
      <c r="BY4">
        <v>0</v>
      </c>
      <c r="BZ4">
        <v>0</v>
      </c>
      <c r="CA4">
        <v>0</v>
      </c>
      <c r="CB4">
        <v>0</v>
      </c>
      <c r="CC4">
        <v>0</v>
      </c>
      <c r="CD4">
        <v>0</v>
      </c>
      <c r="CE4">
        <v>0</v>
      </c>
      <c r="CF4">
        <v>0</v>
      </c>
      <c r="CG4">
        <v>0</v>
      </c>
      <c r="CH4">
        <v>0</v>
      </c>
      <c r="CI4">
        <v>0</v>
      </c>
      <c r="CJ4">
        <v>0</v>
      </c>
      <c r="CK4">
        <v>0</v>
      </c>
      <c r="CL4">
        <v>0</v>
      </c>
      <c r="CM4">
        <v>0</v>
      </c>
      <c r="CN4">
        <v>0</v>
      </c>
      <c r="CO4">
        <v>0</v>
      </c>
      <c r="CP4">
        <v>0</v>
      </c>
      <c r="CQ4">
        <v>0</v>
      </c>
    </row>
    <row r="5" spans="1:95">
      <c r="A5" t="s">
        <v>11886</v>
      </c>
      <c r="B5" t="s">
        <v>985</v>
      </c>
      <c r="C5" t="s">
        <v>2176</v>
      </c>
      <c r="D5" t="s">
        <v>2176</v>
      </c>
      <c r="E5" t="s">
        <v>146</v>
      </c>
      <c r="F5" t="s">
        <v>11887</v>
      </c>
      <c r="G5">
        <v>240000</v>
      </c>
      <c r="H5" s="12">
        <f>22000/1.5/3600</f>
        <v>4.0740740740740735</v>
      </c>
      <c r="I5" s="7">
        <f t="shared" si="0"/>
        <v>977777.77777777764</v>
      </c>
      <c r="J5">
        <v>43.142983999999998</v>
      </c>
      <c r="K5">
        <v>-79.02</v>
      </c>
      <c r="L5" t="s">
        <v>11891</v>
      </c>
      <c r="M5" t="s">
        <v>2954</v>
      </c>
      <c r="N5" t="s">
        <v>8384</v>
      </c>
      <c r="O5" t="s">
        <v>8385</v>
      </c>
      <c r="P5" t="s">
        <v>817</v>
      </c>
      <c r="R5" t="s">
        <v>107</v>
      </c>
      <c r="S5" t="s">
        <v>8386</v>
      </c>
      <c r="U5" t="s">
        <v>8387</v>
      </c>
      <c r="V5" t="s">
        <v>8388</v>
      </c>
      <c r="X5" t="s">
        <v>819</v>
      </c>
      <c r="Y5" t="s">
        <v>3777</v>
      </c>
      <c r="Z5" t="s">
        <v>599</v>
      </c>
      <c r="AA5" t="s">
        <v>93</v>
      </c>
      <c r="AC5" t="s">
        <v>112</v>
      </c>
      <c r="AD5" t="s">
        <v>3777</v>
      </c>
      <c r="AE5">
        <v>100</v>
      </c>
      <c r="AH5" t="s">
        <v>2656</v>
      </c>
      <c r="AM5" t="s">
        <v>8389</v>
      </c>
      <c r="AQ5">
        <v>0</v>
      </c>
      <c r="AR5" t="s">
        <v>750</v>
      </c>
      <c r="AS5">
        <v>0</v>
      </c>
      <c r="AT5">
        <v>0</v>
      </c>
      <c r="AW5">
        <v>0</v>
      </c>
      <c r="AZ5">
        <v>0</v>
      </c>
      <c r="BC5">
        <v>0</v>
      </c>
      <c r="BO5">
        <v>0</v>
      </c>
      <c r="BP5">
        <v>0</v>
      </c>
      <c r="BQ5">
        <v>0</v>
      </c>
      <c r="BR5">
        <v>0</v>
      </c>
      <c r="BS5">
        <v>0</v>
      </c>
      <c r="BT5">
        <v>0</v>
      </c>
      <c r="BU5">
        <v>1</v>
      </c>
      <c r="BV5">
        <v>1</v>
      </c>
      <c r="BW5">
        <v>0</v>
      </c>
      <c r="BX5">
        <v>1</v>
      </c>
      <c r="BY5">
        <v>0</v>
      </c>
      <c r="BZ5">
        <v>0</v>
      </c>
      <c r="CA5">
        <v>0</v>
      </c>
      <c r="CB5">
        <v>0</v>
      </c>
      <c r="CC5">
        <v>0</v>
      </c>
      <c r="CD5">
        <v>0</v>
      </c>
      <c r="CE5">
        <v>0</v>
      </c>
      <c r="CF5">
        <v>0</v>
      </c>
      <c r="CG5">
        <v>0</v>
      </c>
      <c r="CH5">
        <v>0</v>
      </c>
      <c r="CI5">
        <v>0</v>
      </c>
      <c r="CJ5">
        <v>0</v>
      </c>
      <c r="CK5">
        <v>0</v>
      </c>
      <c r="CL5">
        <v>0</v>
      </c>
      <c r="CM5">
        <v>0</v>
      </c>
      <c r="CN5">
        <v>0</v>
      </c>
      <c r="CO5">
        <v>0</v>
      </c>
      <c r="CP5">
        <v>0</v>
      </c>
      <c r="CQ5">
        <v>0</v>
      </c>
    </row>
    <row r="6" spans="1:95">
      <c r="A6" t="s">
        <v>11888</v>
      </c>
      <c r="B6" t="s">
        <v>985</v>
      </c>
      <c r="C6" t="s">
        <v>2176</v>
      </c>
      <c r="D6" t="s">
        <v>2176</v>
      </c>
      <c r="E6" t="s">
        <v>146</v>
      </c>
      <c r="F6" t="s">
        <v>11896</v>
      </c>
      <c r="G6">
        <v>440000</v>
      </c>
      <c r="H6" s="12">
        <v>11.2</v>
      </c>
      <c r="I6" s="7">
        <f t="shared" si="0"/>
        <v>4928000</v>
      </c>
      <c r="J6">
        <v>41.831299000000001</v>
      </c>
      <c r="K6">
        <v>-79.010000000000005</v>
      </c>
      <c r="L6" t="s">
        <v>11898</v>
      </c>
      <c r="M6" t="s">
        <v>3634</v>
      </c>
      <c r="O6" t="s">
        <v>8398</v>
      </c>
      <c r="P6" t="s">
        <v>763</v>
      </c>
      <c r="R6" t="s">
        <v>107</v>
      </c>
      <c r="S6" t="s">
        <v>8399</v>
      </c>
      <c r="U6" t="s">
        <v>2316</v>
      </c>
      <c r="X6" t="s">
        <v>376</v>
      </c>
      <c r="AC6" t="s">
        <v>95</v>
      </c>
      <c r="AD6" t="s">
        <v>8400</v>
      </c>
      <c r="AE6">
        <v>100</v>
      </c>
      <c r="AL6" t="s">
        <v>8401</v>
      </c>
      <c r="AQ6">
        <v>0</v>
      </c>
      <c r="AR6" t="s">
        <v>8402</v>
      </c>
      <c r="AS6">
        <v>61000000</v>
      </c>
      <c r="AT6">
        <v>0</v>
      </c>
      <c r="AW6">
        <v>0</v>
      </c>
      <c r="AZ6">
        <v>0</v>
      </c>
      <c r="BC6">
        <v>0</v>
      </c>
      <c r="BO6">
        <v>0</v>
      </c>
      <c r="BP6">
        <v>0</v>
      </c>
      <c r="BQ6">
        <v>0</v>
      </c>
      <c r="BR6">
        <v>0</v>
      </c>
      <c r="BS6">
        <v>0</v>
      </c>
      <c r="BT6">
        <v>0</v>
      </c>
      <c r="BU6">
        <v>1</v>
      </c>
      <c r="BV6">
        <v>0</v>
      </c>
      <c r="BW6">
        <v>0</v>
      </c>
      <c r="BX6">
        <v>1</v>
      </c>
      <c r="BY6">
        <v>0</v>
      </c>
      <c r="BZ6">
        <v>0</v>
      </c>
      <c r="CA6">
        <v>0</v>
      </c>
      <c r="CB6">
        <v>0</v>
      </c>
      <c r="CC6">
        <v>0</v>
      </c>
      <c r="CD6">
        <v>0</v>
      </c>
      <c r="CE6">
        <v>0</v>
      </c>
      <c r="CF6">
        <v>0</v>
      </c>
      <c r="CG6">
        <v>0</v>
      </c>
      <c r="CH6">
        <v>0</v>
      </c>
      <c r="CI6">
        <v>0</v>
      </c>
      <c r="CJ6">
        <v>0</v>
      </c>
      <c r="CK6">
        <v>0</v>
      </c>
      <c r="CL6">
        <v>0</v>
      </c>
      <c r="CM6">
        <v>0</v>
      </c>
      <c r="CN6">
        <v>0</v>
      </c>
      <c r="CO6">
        <v>0</v>
      </c>
      <c r="CP6">
        <v>0</v>
      </c>
      <c r="CQ6">
        <v>0</v>
      </c>
    </row>
    <row r="7" spans="1:95">
      <c r="A7" t="s">
        <v>11897</v>
      </c>
      <c r="B7" t="s">
        <v>985</v>
      </c>
      <c r="C7" t="s">
        <v>2176</v>
      </c>
      <c r="D7" t="s">
        <v>2176</v>
      </c>
      <c r="E7" t="s">
        <v>146</v>
      </c>
      <c r="F7" t="s">
        <v>12012</v>
      </c>
      <c r="G7">
        <v>600000</v>
      </c>
      <c r="H7" s="12">
        <f>165*26650*326000/3000000/3600</f>
        <v>132.73180555555555</v>
      </c>
      <c r="I7" s="7">
        <f t="shared" si="0"/>
        <v>79639083.333333328</v>
      </c>
      <c r="J7">
        <v>34.025194999999997</v>
      </c>
      <c r="K7">
        <v>-82.59</v>
      </c>
      <c r="L7" t="s">
        <v>12014</v>
      </c>
      <c r="M7" t="s">
        <v>672</v>
      </c>
      <c r="O7" t="s">
        <v>8405</v>
      </c>
      <c r="P7" t="s">
        <v>3794</v>
      </c>
      <c r="R7" t="s">
        <v>107</v>
      </c>
      <c r="S7" t="s">
        <v>8406</v>
      </c>
      <c r="U7" t="s">
        <v>2578</v>
      </c>
      <c r="V7" t="s">
        <v>2413</v>
      </c>
      <c r="X7" t="s">
        <v>1007</v>
      </c>
      <c r="AA7" t="s">
        <v>93</v>
      </c>
      <c r="AC7" t="s">
        <v>95</v>
      </c>
      <c r="AD7" t="s">
        <v>8407</v>
      </c>
      <c r="AE7">
        <v>100</v>
      </c>
      <c r="AK7" t="s">
        <v>8408</v>
      </c>
      <c r="AL7" t="s">
        <v>8407</v>
      </c>
      <c r="AQ7">
        <v>0</v>
      </c>
      <c r="AR7" t="s">
        <v>750</v>
      </c>
      <c r="AS7">
        <v>137900000</v>
      </c>
      <c r="AT7">
        <v>0</v>
      </c>
      <c r="AW7">
        <v>0</v>
      </c>
      <c r="AZ7">
        <v>0</v>
      </c>
      <c r="BC7">
        <v>0</v>
      </c>
      <c r="BO7">
        <v>0</v>
      </c>
      <c r="BP7">
        <v>0</v>
      </c>
      <c r="BQ7">
        <v>0</v>
      </c>
      <c r="BR7">
        <v>0</v>
      </c>
      <c r="BS7">
        <v>0</v>
      </c>
      <c r="BT7">
        <v>0</v>
      </c>
      <c r="BU7">
        <v>1</v>
      </c>
      <c r="BV7">
        <v>1</v>
      </c>
      <c r="BW7">
        <v>0</v>
      </c>
      <c r="BX7">
        <v>0</v>
      </c>
      <c r="BY7">
        <v>0</v>
      </c>
      <c r="BZ7">
        <v>0</v>
      </c>
      <c r="CA7">
        <v>0</v>
      </c>
      <c r="CB7">
        <v>0</v>
      </c>
      <c r="CC7">
        <v>0</v>
      </c>
      <c r="CD7">
        <v>0</v>
      </c>
      <c r="CE7">
        <v>0</v>
      </c>
      <c r="CF7">
        <v>0</v>
      </c>
      <c r="CG7">
        <v>0</v>
      </c>
      <c r="CH7">
        <v>0</v>
      </c>
      <c r="CI7">
        <v>0</v>
      </c>
      <c r="CJ7">
        <v>0</v>
      </c>
      <c r="CK7">
        <v>0</v>
      </c>
      <c r="CL7">
        <v>0</v>
      </c>
      <c r="CM7">
        <v>0</v>
      </c>
      <c r="CN7">
        <v>0</v>
      </c>
      <c r="CO7">
        <v>0</v>
      </c>
      <c r="CP7">
        <v>0</v>
      </c>
      <c r="CQ7">
        <v>0</v>
      </c>
    </row>
    <row r="8" spans="1:95">
      <c r="A8" t="s">
        <v>11899</v>
      </c>
      <c r="B8" t="s">
        <v>985</v>
      </c>
      <c r="C8" t="s">
        <v>2176</v>
      </c>
      <c r="D8" t="s">
        <v>2176</v>
      </c>
      <c r="E8" t="s">
        <v>146</v>
      </c>
      <c r="F8" t="s">
        <v>8410</v>
      </c>
      <c r="G8">
        <v>260000</v>
      </c>
      <c r="H8" s="12">
        <f>50372*326000 /60/5400000</f>
        <v>50.682938271604939</v>
      </c>
      <c r="I8" s="7">
        <f t="shared" si="0"/>
        <v>13177563.950617284</v>
      </c>
      <c r="J8">
        <v>36.265659999999997</v>
      </c>
      <c r="K8">
        <v>-95.1</v>
      </c>
      <c r="L8" t="s">
        <v>11900</v>
      </c>
      <c r="M8" t="s">
        <v>672</v>
      </c>
      <c r="O8" t="s">
        <v>8411</v>
      </c>
      <c r="P8" t="s">
        <v>8412</v>
      </c>
      <c r="R8" t="s">
        <v>107</v>
      </c>
      <c r="S8" t="s">
        <v>8413</v>
      </c>
      <c r="U8" t="s">
        <v>2202</v>
      </c>
      <c r="X8" t="s">
        <v>738</v>
      </c>
      <c r="AA8" t="s">
        <v>93</v>
      </c>
      <c r="AC8" t="s">
        <v>95</v>
      </c>
      <c r="AD8" t="s">
        <v>8414</v>
      </c>
      <c r="AE8">
        <v>100</v>
      </c>
      <c r="AL8" t="s">
        <v>8414</v>
      </c>
      <c r="AQ8">
        <v>0</v>
      </c>
      <c r="AR8" t="s">
        <v>750</v>
      </c>
      <c r="AS8">
        <v>0</v>
      </c>
      <c r="AT8">
        <v>0</v>
      </c>
      <c r="AW8">
        <v>0</v>
      </c>
      <c r="AZ8">
        <v>0</v>
      </c>
      <c r="BC8">
        <v>0</v>
      </c>
      <c r="BO8">
        <v>0</v>
      </c>
      <c r="BP8">
        <v>0</v>
      </c>
      <c r="BQ8">
        <v>0</v>
      </c>
      <c r="BR8">
        <v>0</v>
      </c>
      <c r="BS8">
        <v>0</v>
      </c>
      <c r="BT8">
        <v>0</v>
      </c>
      <c r="BU8">
        <v>1</v>
      </c>
      <c r="BV8">
        <v>1</v>
      </c>
      <c r="BW8">
        <v>0</v>
      </c>
      <c r="BX8">
        <v>0</v>
      </c>
      <c r="BY8">
        <v>0</v>
      </c>
      <c r="BZ8">
        <v>0</v>
      </c>
      <c r="CA8">
        <v>0</v>
      </c>
      <c r="CB8">
        <v>0</v>
      </c>
      <c r="CC8">
        <v>0</v>
      </c>
      <c r="CD8">
        <v>0</v>
      </c>
      <c r="CE8">
        <v>0</v>
      </c>
      <c r="CF8">
        <v>0</v>
      </c>
      <c r="CG8">
        <v>0</v>
      </c>
      <c r="CH8">
        <v>0</v>
      </c>
      <c r="CI8">
        <v>0</v>
      </c>
      <c r="CJ8">
        <v>0</v>
      </c>
      <c r="CK8">
        <v>0</v>
      </c>
      <c r="CL8">
        <v>0</v>
      </c>
      <c r="CM8">
        <v>0</v>
      </c>
      <c r="CN8">
        <v>0</v>
      </c>
      <c r="CO8">
        <v>0</v>
      </c>
      <c r="CP8">
        <v>0</v>
      </c>
      <c r="CQ8">
        <v>0</v>
      </c>
    </row>
    <row r="9" spans="1:95">
      <c r="A9" t="s">
        <v>11901</v>
      </c>
      <c r="B9" t="s">
        <v>985</v>
      </c>
      <c r="C9" t="s">
        <v>2176</v>
      </c>
      <c r="D9" t="s">
        <v>2176</v>
      </c>
      <c r="E9" t="s">
        <v>146</v>
      </c>
      <c r="F9" t="s">
        <v>8416</v>
      </c>
      <c r="G9">
        <v>250000</v>
      </c>
      <c r="H9" s="12">
        <f>134900*43560/3765/2/3600</f>
        <v>216.77158034528554</v>
      </c>
      <c r="I9" s="7">
        <f t="shared" si="0"/>
        <v>54192895.086321384</v>
      </c>
      <c r="J9">
        <v>34.765914500000001</v>
      </c>
      <c r="K9">
        <v>-84.77</v>
      </c>
      <c r="L9" t="s">
        <v>11902</v>
      </c>
      <c r="M9" t="s">
        <v>672</v>
      </c>
      <c r="O9" t="s">
        <v>8417</v>
      </c>
      <c r="P9" t="s">
        <v>3794</v>
      </c>
      <c r="R9" t="s">
        <v>107</v>
      </c>
      <c r="S9" t="s">
        <v>8418</v>
      </c>
      <c r="U9" t="s">
        <v>2597</v>
      </c>
      <c r="X9" t="s">
        <v>1007</v>
      </c>
      <c r="AA9" t="s">
        <v>93</v>
      </c>
      <c r="AC9" t="s">
        <v>95</v>
      </c>
      <c r="AD9" t="s">
        <v>8407</v>
      </c>
      <c r="AE9">
        <v>100</v>
      </c>
      <c r="AL9" t="s">
        <v>8407</v>
      </c>
      <c r="AQ9">
        <v>0</v>
      </c>
      <c r="AR9" t="s">
        <v>8419</v>
      </c>
      <c r="AS9">
        <v>0</v>
      </c>
      <c r="AT9">
        <v>0</v>
      </c>
      <c r="AW9">
        <v>0</v>
      </c>
      <c r="AZ9">
        <v>0</v>
      </c>
      <c r="BC9">
        <v>0</v>
      </c>
      <c r="BO9">
        <v>0</v>
      </c>
      <c r="BP9">
        <v>0</v>
      </c>
      <c r="BQ9">
        <v>0</v>
      </c>
      <c r="BR9">
        <v>0</v>
      </c>
      <c r="BS9">
        <v>0</v>
      </c>
      <c r="BT9">
        <v>0</v>
      </c>
      <c r="BU9">
        <v>1</v>
      </c>
      <c r="BV9">
        <v>1</v>
      </c>
      <c r="BW9">
        <v>0</v>
      </c>
      <c r="BX9">
        <v>0</v>
      </c>
      <c r="BY9">
        <v>0</v>
      </c>
      <c r="BZ9">
        <v>0</v>
      </c>
      <c r="CA9">
        <v>0</v>
      </c>
      <c r="CB9">
        <v>0</v>
      </c>
      <c r="CC9">
        <v>0</v>
      </c>
      <c r="CD9">
        <v>0</v>
      </c>
      <c r="CE9">
        <v>0</v>
      </c>
      <c r="CF9">
        <v>0</v>
      </c>
      <c r="CG9">
        <v>0</v>
      </c>
      <c r="CH9">
        <v>0</v>
      </c>
      <c r="CI9">
        <v>0</v>
      </c>
      <c r="CJ9">
        <v>0</v>
      </c>
      <c r="CK9">
        <v>0</v>
      </c>
      <c r="CL9">
        <v>0</v>
      </c>
      <c r="CM9">
        <v>0</v>
      </c>
      <c r="CN9">
        <v>0</v>
      </c>
      <c r="CO9">
        <v>0</v>
      </c>
      <c r="CP9">
        <v>0</v>
      </c>
      <c r="CQ9">
        <v>0</v>
      </c>
    </row>
    <row r="10" spans="1:95">
      <c r="A10" t="s">
        <v>11903</v>
      </c>
      <c r="B10" t="s">
        <v>985</v>
      </c>
      <c r="C10" t="s">
        <v>2176</v>
      </c>
      <c r="D10" t="s">
        <v>2176</v>
      </c>
      <c r="E10" t="s">
        <v>146</v>
      </c>
      <c r="F10" t="s">
        <v>8421</v>
      </c>
      <c r="G10">
        <v>560000</v>
      </c>
      <c r="H10" s="12">
        <f>20600*2*43560/3600/15810</f>
        <v>31.531941808981657</v>
      </c>
      <c r="I10" s="7">
        <f t="shared" si="0"/>
        <v>17657887.413029727</v>
      </c>
      <c r="J10">
        <v>37.049713400000002</v>
      </c>
      <c r="K10">
        <v>-79.64</v>
      </c>
      <c r="L10" t="s">
        <v>11904</v>
      </c>
      <c r="M10" t="s">
        <v>672</v>
      </c>
      <c r="O10" t="s">
        <v>8422</v>
      </c>
      <c r="P10" t="s">
        <v>1147</v>
      </c>
      <c r="R10" t="s">
        <v>107</v>
      </c>
      <c r="S10" t="s">
        <v>8423</v>
      </c>
      <c r="U10" t="s">
        <v>8424</v>
      </c>
      <c r="X10" t="s">
        <v>376</v>
      </c>
      <c r="Y10" t="s">
        <v>8425</v>
      </c>
      <c r="Z10" t="s">
        <v>92</v>
      </c>
      <c r="AA10" t="s">
        <v>93</v>
      </c>
      <c r="AC10" t="s">
        <v>112</v>
      </c>
      <c r="AD10" t="s">
        <v>8426</v>
      </c>
      <c r="AE10">
        <v>100</v>
      </c>
      <c r="AL10" t="s">
        <v>8425</v>
      </c>
      <c r="AQ10">
        <v>0</v>
      </c>
      <c r="AR10" t="s">
        <v>750</v>
      </c>
      <c r="AS10">
        <v>0</v>
      </c>
      <c r="AT10">
        <v>0</v>
      </c>
      <c r="AW10">
        <v>0</v>
      </c>
      <c r="AZ10">
        <v>0</v>
      </c>
      <c r="BC10">
        <v>0</v>
      </c>
      <c r="BO10">
        <v>0</v>
      </c>
      <c r="BP10">
        <v>0</v>
      </c>
      <c r="BQ10">
        <v>0</v>
      </c>
      <c r="BR10">
        <v>0</v>
      </c>
      <c r="BS10">
        <v>0</v>
      </c>
      <c r="BT10">
        <v>0</v>
      </c>
      <c r="BU10">
        <v>1</v>
      </c>
      <c r="BV10">
        <v>1</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row>
    <row r="11" spans="1:95">
      <c r="A11" t="s">
        <v>11905</v>
      </c>
      <c r="B11" t="s">
        <v>985</v>
      </c>
      <c r="C11" t="s">
        <v>2176</v>
      </c>
      <c r="D11" t="s">
        <v>2176</v>
      </c>
      <c r="E11" t="s">
        <v>146</v>
      </c>
      <c r="F11" t="s">
        <v>8428</v>
      </c>
      <c r="G11">
        <v>58000</v>
      </c>
      <c r="H11" s="12">
        <f>18600*2*326000/5400000/60</f>
        <v>37.42962962962963</v>
      </c>
      <c r="I11" s="7">
        <f t="shared" si="0"/>
        <v>2170918.5185185187</v>
      </c>
      <c r="J11">
        <v>39.524633000000001</v>
      </c>
      <c r="K11">
        <v>-91.64</v>
      </c>
      <c r="L11" t="s">
        <v>11906</v>
      </c>
      <c r="M11" t="s">
        <v>672</v>
      </c>
      <c r="O11" t="s">
        <v>8429</v>
      </c>
      <c r="P11" t="s">
        <v>2711</v>
      </c>
      <c r="R11" t="s">
        <v>107</v>
      </c>
      <c r="S11" t="s">
        <v>8430</v>
      </c>
      <c r="U11" t="s">
        <v>2592</v>
      </c>
      <c r="X11" t="s">
        <v>403</v>
      </c>
      <c r="AA11" t="s">
        <v>93</v>
      </c>
      <c r="AC11" t="s">
        <v>95</v>
      </c>
      <c r="AD11" t="s">
        <v>8407</v>
      </c>
      <c r="AE11">
        <v>100</v>
      </c>
      <c r="AL11" t="s">
        <v>8431</v>
      </c>
      <c r="AQ11">
        <v>0</v>
      </c>
      <c r="AR11" t="s">
        <v>750</v>
      </c>
      <c r="AS11">
        <v>0</v>
      </c>
      <c r="AT11">
        <v>0</v>
      </c>
      <c r="AW11">
        <v>0</v>
      </c>
      <c r="AZ11">
        <v>0</v>
      </c>
      <c r="BC11">
        <v>0</v>
      </c>
      <c r="BO11">
        <v>0</v>
      </c>
      <c r="BP11">
        <v>0</v>
      </c>
      <c r="BQ11">
        <v>0</v>
      </c>
      <c r="BR11">
        <v>0</v>
      </c>
      <c r="BS11">
        <v>0</v>
      </c>
      <c r="BT11">
        <v>0</v>
      </c>
      <c r="BU11">
        <v>1</v>
      </c>
      <c r="BV11">
        <v>1</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row>
    <row r="12" spans="1:95">
      <c r="A12" t="s">
        <v>11907</v>
      </c>
      <c r="B12" t="s">
        <v>985</v>
      </c>
      <c r="C12" t="s">
        <v>2176</v>
      </c>
      <c r="D12" t="s">
        <v>2176</v>
      </c>
      <c r="E12" t="s">
        <v>146</v>
      </c>
      <c r="F12" t="s">
        <v>8433</v>
      </c>
      <c r="G12">
        <v>28000</v>
      </c>
      <c r="H12" s="14">
        <v>4</v>
      </c>
      <c r="I12" s="7">
        <f t="shared" si="0"/>
        <v>112000</v>
      </c>
      <c r="J12">
        <v>34.213624000000003</v>
      </c>
      <c r="K12">
        <v>-93.11</v>
      </c>
      <c r="L12" t="s">
        <v>11910</v>
      </c>
      <c r="M12" t="s">
        <v>672</v>
      </c>
      <c r="O12" t="s">
        <v>8434</v>
      </c>
      <c r="P12" t="s">
        <v>8435</v>
      </c>
      <c r="R12" t="s">
        <v>107</v>
      </c>
      <c r="S12" t="s">
        <v>8436</v>
      </c>
      <c r="U12" t="s">
        <v>2225</v>
      </c>
      <c r="X12" t="s">
        <v>1007</v>
      </c>
      <c r="AA12" t="s">
        <v>93</v>
      </c>
      <c r="AC12" t="s">
        <v>95</v>
      </c>
      <c r="AD12" t="s">
        <v>8407</v>
      </c>
      <c r="AE12">
        <v>100</v>
      </c>
      <c r="AQ12">
        <v>0</v>
      </c>
      <c r="AR12" t="s">
        <v>750</v>
      </c>
      <c r="AS12">
        <v>0</v>
      </c>
      <c r="AT12">
        <v>0</v>
      </c>
      <c r="AW12">
        <v>0</v>
      </c>
      <c r="AZ12">
        <v>0</v>
      </c>
      <c r="BC12">
        <v>0</v>
      </c>
      <c r="BO12">
        <v>0</v>
      </c>
      <c r="BP12">
        <v>0</v>
      </c>
      <c r="BQ12">
        <v>0</v>
      </c>
      <c r="BR12">
        <v>0</v>
      </c>
      <c r="BS12">
        <v>0</v>
      </c>
      <c r="BT12">
        <v>0</v>
      </c>
      <c r="BU12">
        <v>1</v>
      </c>
      <c r="BV12">
        <v>1</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row>
    <row r="13" spans="1:95">
      <c r="A13" t="s">
        <v>11908</v>
      </c>
      <c r="B13" t="s">
        <v>985</v>
      </c>
      <c r="C13" t="s">
        <v>2176</v>
      </c>
      <c r="D13" t="s">
        <v>2176</v>
      </c>
      <c r="E13" t="s">
        <v>146</v>
      </c>
      <c r="F13" t="s">
        <v>11249</v>
      </c>
      <c r="G13">
        <v>25200</v>
      </c>
      <c r="H13" s="12">
        <f>56400/700/6/3600*43560</f>
        <v>162.48571428571429</v>
      </c>
      <c r="I13" s="7">
        <f t="shared" si="0"/>
        <v>4094640</v>
      </c>
      <c r="J13">
        <v>37.058278600000001</v>
      </c>
      <c r="K13">
        <v>-120.85</v>
      </c>
      <c r="L13" t="s">
        <v>12040</v>
      </c>
      <c r="M13" t="s">
        <v>2610</v>
      </c>
      <c r="O13" t="s">
        <v>11250</v>
      </c>
      <c r="P13" t="s">
        <v>214</v>
      </c>
      <c r="R13" t="s">
        <v>107</v>
      </c>
      <c r="S13" t="s">
        <v>11251</v>
      </c>
      <c r="U13" t="s">
        <v>2270</v>
      </c>
      <c r="X13" t="s">
        <v>218</v>
      </c>
      <c r="AA13" t="s">
        <v>93</v>
      </c>
      <c r="AC13" t="s">
        <v>95</v>
      </c>
      <c r="AD13" t="s">
        <v>11252</v>
      </c>
      <c r="AE13">
        <v>0</v>
      </c>
      <c r="AQ13">
        <v>0</v>
      </c>
      <c r="AR13" t="s">
        <v>11253</v>
      </c>
      <c r="AS13">
        <v>0</v>
      </c>
      <c r="AT13">
        <v>0</v>
      </c>
      <c r="AW13">
        <v>0</v>
      </c>
      <c r="AZ13">
        <v>0</v>
      </c>
      <c r="BC13">
        <v>0</v>
      </c>
      <c r="BO13">
        <v>0</v>
      </c>
      <c r="BP13">
        <v>0</v>
      </c>
      <c r="BQ13">
        <v>0</v>
      </c>
      <c r="BR13">
        <v>0</v>
      </c>
      <c r="BS13">
        <v>0</v>
      </c>
      <c r="BT13">
        <v>0</v>
      </c>
      <c r="BU13">
        <v>1</v>
      </c>
      <c r="BV13">
        <v>1</v>
      </c>
      <c r="BW13">
        <v>0</v>
      </c>
      <c r="BX13">
        <v>0</v>
      </c>
      <c r="BY13">
        <v>1</v>
      </c>
      <c r="BZ13">
        <v>0</v>
      </c>
      <c r="CA13">
        <v>0</v>
      </c>
      <c r="CB13">
        <v>0</v>
      </c>
      <c r="CC13">
        <v>0</v>
      </c>
      <c r="CD13">
        <v>0</v>
      </c>
      <c r="CE13">
        <v>0</v>
      </c>
      <c r="CF13">
        <v>0</v>
      </c>
      <c r="CG13">
        <v>0</v>
      </c>
      <c r="CH13">
        <v>0</v>
      </c>
      <c r="CI13">
        <v>0</v>
      </c>
      <c r="CJ13">
        <v>0</v>
      </c>
      <c r="CK13">
        <v>0</v>
      </c>
      <c r="CL13">
        <v>0</v>
      </c>
      <c r="CM13">
        <v>0</v>
      </c>
      <c r="CN13">
        <v>0</v>
      </c>
      <c r="CO13">
        <v>0</v>
      </c>
      <c r="CP13">
        <v>0</v>
      </c>
      <c r="CQ13">
        <v>0</v>
      </c>
    </row>
    <row r="14" spans="1:95">
      <c r="A14" t="s">
        <v>11909</v>
      </c>
      <c r="B14" t="s">
        <v>985</v>
      </c>
      <c r="C14" t="s">
        <v>2176</v>
      </c>
      <c r="D14" t="s">
        <v>2176</v>
      </c>
      <c r="E14" t="s">
        <v>146</v>
      </c>
      <c r="F14" t="s">
        <v>12042</v>
      </c>
      <c r="G14">
        <v>8500</v>
      </c>
      <c r="H14" s="12">
        <f>1100*2/370*43560/3600</f>
        <v>71.945945945945937</v>
      </c>
      <c r="I14" s="7">
        <f t="shared" si="0"/>
        <v>611540.54054054047</v>
      </c>
      <c r="J14">
        <v>40.364905</v>
      </c>
      <c r="K14">
        <v>-105.24</v>
      </c>
      <c r="L14" t="s">
        <v>11911</v>
      </c>
      <c r="M14" t="s">
        <v>11256</v>
      </c>
      <c r="O14" t="s">
        <v>11257</v>
      </c>
      <c r="P14" t="s">
        <v>4188</v>
      </c>
      <c r="Q14">
        <v>80537</v>
      </c>
      <c r="R14" t="s">
        <v>107</v>
      </c>
      <c r="S14" t="s">
        <v>11258</v>
      </c>
      <c r="U14" t="s">
        <v>2910</v>
      </c>
      <c r="X14" t="s">
        <v>1007</v>
      </c>
      <c r="AA14" t="s">
        <v>93</v>
      </c>
      <c r="AC14" t="s">
        <v>95</v>
      </c>
      <c r="AD14" t="s">
        <v>11252</v>
      </c>
      <c r="AE14">
        <v>100</v>
      </c>
      <c r="AQ14">
        <v>0</v>
      </c>
      <c r="AR14" t="s">
        <v>750</v>
      </c>
      <c r="AS14">
        <v>0</v>
      </c>
      <c r="AT14">
        <v>0</v>
      </c>
      <c r="AW14">
        <v>0</v>
      </c>
      <c r="AZ14">
        <v>0</v>
      </c>
      <c r="BC14">
        <v>0</v>
      </c>
      <c r="BO14">
        <v>0</v>
      </c>
      <c r="BP14">
        <v>0</v>
      </c>
      <c r="BQ14">
        <v>0</v>
      </c>
      <c r="BR14">
        <v>0</v>
      </c>
      <c r="BS14">
        <v>0</v>
      </c>
      <c r="BT14">
        <v>0</v>
      </c>
      <c r="BU14">
        <v>1</v>
      </c>
      <c r="BV14">
        <v>0</v>
      </c>
      <c r="BW14">
        <v>0</v>
      </c>
      <c r="BX14">
        <v>1</v>
      </c>
      <c r="BY14">
        <v>1</v>
      </c>
      <c r="BZ14">
        <v>0</v>
      </c>
      <c r="CA14">
        <v>0</v>
      </c>
      <c r="CB14">
        <v>1</v>
      </c>
      <c r="CC14">
        <v>0</v>
      </c>
      <c r="CD14">
        <v>0</v>
      </c>
      <c r="CE14">
        <v>0</v>
      </c>
      <c r="CF14">
        <v>0</v>
      </c>
      <c r="CG14">
        <v>0</v>
      </c>
      <c r="CH14">
        <v>0</v>
      </c>
      <c r="CI14">
        <v>0</v>
      </c>
      <c r="CJ14">
        <v>0</v>
      </c>
      <c r="CK14">
        <v>0</v>
      </c>
      <c r="CL14">
        <v>0</v>
      </c>
      <c r="CM14">
        <v>0</v>
      </c>
      <c r="CN14">
        <v>0</v>
      </c>
      <c r="CO14">
        <v>0</v>
      </c>
      <c r="CP14">
        <v>0</v>
      </c>
      <c r="CQ14">
        <v>1</v>
      </c>
    </row>
    <row r="15" spans="1:95">
      <c r="A15" t="s">
        <v>11322</v>
      </c>
      <c r="B15" t="s">
        <v>985</v>
      </c>
      <c r="C15" t="s">
        <v>2176</v>
      </c>
      <c r="D15" t="s">
        <v>2176</v>
      </c>
      <c r="E15" t="s">
        <v>146</v>
      </c>
      <c r="F15" t="s">
        <v>11323</v>
      </c>
      <c r="G15">
        <v>1070000</v>
      </c>
      <c r="H15" s="12">
        <v>14.3</v>
      </c>
      <c r="I15" s="7">
        <f t="shared" si="0"/>
        <v>15301000</v>
      </c>
      <c r="J15">
        <v>39.847456999999999</v>
      </c>
      <c r="K15">
        <v>-76.290000000000006</v>
      </c>
      <c r="L15" t="s">
        <v>11898</v>
      </c>
      <c r="M15" t="s">
        <v>672</v>
      </c>
      <c r="N15" t="s">
        <v>11324</v>
      </c>
      <c r="O15" t="s">
        <v>11325</v>
      </c>
      <c r="P15" t="s">
        <v>763</v>
      </c>
      <c r="Q15">
        <v>17532</v>
      </c>
      <c r="R15" t="s">
        <v>107</v>
      </c>
      <c r="S15" t="s">
        <v>11326</v>
      </c>
      <c r="U15" t="s">
        <v>2197</v>
      </c>
      <c r="X15" t="s">
        <v>376</v>
      </c>
      <c r="AA15" t="s">
        <v>93</v>
      </c>
      <c r="AC15" t="s">
        <v>95</v>
      </c>
      <c r="AD15" t="s">
        <v>4414</v>
      </c>
      <c r="AE15">
        <v>0</v>
      </c>
      <c r="AK15" t="s">
        <v>11327</v>
      </c>
      <c r="AL15" t="s">
        <v>11328</v>
      </c>
      <c r="AQ15">
        <v>0</v>
      </c>
      <c r="AR15" t="s">
        <v>11329</v>
      </c>
      <c r="AS15">
        <v>0</v>
      </c>
      <c r="AT15">
        <v>0</v>
      </c>
      <c r="AW15">
        <v>0</v>
      </c>
      <c r="AZ15">
        <v>0</v>
      </c>
      <c r="BC15">
        <v>0</v>
      </c>
      <c r="BO15">
        <v>0</v>
      </c>
      <c r="BP15">
        <v>0</v>
      </c>
      <c r="BQ15">
        <v>0</v>
      </c>
      <c r="BR15">
        <v>0</v>
      </c>
      <c r="BS15">
        <v>0</v>
      </c>
      <c r="BT15">
        <v>0</v>
      </c>
      <c r="BU15">
        <v>1</v>
      </c>
      <c r="BV15">
        <v>1</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row>
    <row r="16" spans="1:95">
      <c r="A16" t="s">
        <v>11335</v>
      </c>
      <c r="B16" t="s">
        <v>985</v>
      </c>
      <c r="C16" t="s">
        <v>2176</v>
      </c>
      <c r="D16" t="s">
        <v>2176</v>
      </c>
      <c r="E16" t="s">
        <v>146</v>
      </c>
      <c r="F16" t="s">
        <v>11336</v>
      </c>
      <c r="G16">
        <v>710000</v>
      </c>
      <c r="H16" s="12">
        <v>93.5</v>
      </c>
      <c r="I16" s="7">
        <f t="shared" si="0"/>
        <v>66385000</v>
      </c>
      <c r="J16">
        <v>34.960334000000003</v>
      </c>
      <c r="K16">
        <v>-82.92</v>
      </c>
      <c r="L16" t="s">
        <v>11898</v>
      </c>
      <c r="M16" t="s">
        <v>225</v>
      </c>
      <c r="O16" t="s">
        <v>11337</v>
      </c>
      <c r="P16" t="s">
        <v>11333</v>
      </c>
      <c r="R16" t="s">
        <v>107</v>
      </c>
      <c r="S16" t="s">
        <v>11338</v>
      </c>
      <c r="U16" t="s">
        <v>11339</v>
      </c>
      <c r="V16" t="s">
        <v>2219</v>
      </c>
      <c r="X16" t="s">
        <v>1007</v>
      </c>
      <c r="Y16" t="s">
        <v>2489</v>
      </c>
      <c r="Z16" t="s">
        <v>92</v>
      </c>
      <c r="AA16" t="s">
        <v>93</v>
      </c>
      <c r="AC16" t="s">
        <v>112</v>
      </c>
      <c r="AD16" t="s">
        <v>2489</v>
      </c>
      <c r="AE16">
        <v>100</v>
      </c>
      <c r="AH16" t="s">
        <v>2881</v>
      </c>
      <c r="AQ16">
        <v>0</v>
      </c>
      <c r="AR16" t="s">
        <v>11340</v>
      </c>
      <c r="AS16">
        <v>0</v>
      </c>
      <c r="AT16">
        <v>0</v>
      </c>
      <c r="AW16">
        <v>0</v>
      </c>
      <c r="AZ16">
        <v>0</v>
      </c>
      <c r="BC16">
        <v>0</v>
      </c>
      <c r="BO16">
        <v>0</v>
      </c>
      <c r="BP16">
        <v>0</v>
      </c>
      <c r="BQ16">
        <v>0</v>
      </c>
      <c r="BR16">
        <v>0</v>
      </c>
      <c r="BS16">
        <v>0</v>
      </c>
      <c r="BT16">
        <v>0</v>
      </c>
      <c r="BU16">
        <v>1</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row>
    <row r="17" spans="1:95">
      <c r="A17" t="s">
        <v>11376</v>
      </c>
      <c r="B17" t="s">
        <v>985</v>
      </c>
      <c r="C17" t="s">
        <v>2176</v>
      </c>
      <c r="D17" t="s">
        <v>2176</v>
      </c>
      <c r="E17" t="s">
        <v>146</v>
      </c>
      <c r="F17" t="s">
        <v>11912</v>
      </c>
      <c r="G17">
        <v>208000</v>
      </c>
      <c r="H17" s="12">
        <f>19050*2*43560/(8390+8825+8210+7920)/3600</f>
        <v>13.825461088618983</v>
      </c>
      <c r="I17" s="7">
        <f t="shared" si="0"/>
        <v>2875695.9064327483</v>
      </c>
      <c r="J17">
        <v>33.350037999999998</v>
      </c>
      <c r="K17">
        <v>-83.16</v>
      </c>
      <c r="L17" t="s">
        <v>12045</v>
      </c>
      <c r="M17" t="s">
        <v>672</v>
      </c>
      <c r="O17" t="s">
        <v>11378</v>
      </c>
      <c r="P17" t="s">
        <v>3794</v>
      </c>
      <c r="R17" t="s">
        <v>107</v>
      </c>
      <c r="S17" t="s">
        <v>11379</v>
      </c>
      <c r="U17" t="s">
        <v>11380</v>
      </c>
      <c r="X17" t="s">
        <v>1007</v>
      </c>
      <c r="Y17" t="s">
        <v>3797</v>
      </c>
      <c r="Z17" t="s">
        <v>92</v>
      </c>
      <c r="AA17" t="s">
        <v>93</v>
      </c>
      <c r="AC17" t="s">
        <v>112</v>
      </c>
      <c r="AD17" t="s">
        <v>3797</v>
      </c>
      <c r="AE17">
        <v>0</v>
      </c>
      <c r="AL17" t="s">
        <v>3797</v>
      </c>
      <c r="AQ17">
        <v>0</v>
      </c>
      <c r="AR17" t="s">
        <v>750</v>
      </c>
      <c r="AS17">
        <v>0</v>
      </c>
      <c r="AT17">
        <v>0</v>
      </c>
      <c r="AW17">
        <v>0</v>
      </c>
      <c r="AZ17">
        <v>0</v>
      </c>
      <c r="BC17">
        <v>0</v>
      </c>
      <c r="BO17">
        <v>0</v>
      </c>
      <c r="BP17">
        <v>0</v>
      </c>
      <c r="BQ17">
        <v>0</v>
      </c>
      <c r="BR17">
        <v>0</v>
      </c>
      <c r="BS17">
        <v>0</v>
      </c>
      <c r="BT17">
        <v>0</v>
      </c>
      <c r="BU17">
        <v>1</v>
      </c>
      <c r="BV17">
        <v>1</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row>
    <row r="18" spans="1:95">
      <c r="A18" t="s">
        <v>11920</v>
      </c>
      <c r="B18" t="s">
        <v>985</v>
      </c>
      <c r="C18" t="s">
        <v>2176</v>
      </c>
      <c r="D18" t="s">
        <v>2176</v>
      </c>
      <c r="E18" t="s">
        <v>146</v>
      </c>
      <c r="F18" t="s">
        <v>11913</v>
      </c>
      <c r="G18" s="5">
        <v>54000</v>
      </c>
      <c r="H18" s="14">
        <v>4</v>
      </c>
      <c r="I18" s="7">
        <f t="shared" si="0"/>
        <v>216000</v>
      </c>
      <c r="J18">
        <v>33.465907999999999</v>
      </c>
      <c r="K18">
        <v>-112.03</v>
      </c>
      <c r="L18" t="s">
        <v>11914</v>
      </c>
      <c r="M18" t="s">
        <v>672</v>
      </c>
      <c r="O18" t="s">
        <v>11383</v>
      </c>
      <c r="P18" t="s">
        <v>443</v>
      </c>
      <c r="R18" t="s">
        <v>107</v>
      </c>
      <c r="S18" t="s">
        <v>11384</v>
      </c>
      <c r="U18" t="s">
        <v>11385</v>
      </c>
      <c r="X18" t="s">
        <v>1007</v>
      </c>
      <c r="Y18" t="s">
        <v>11386</v>
      </c>
      <c r="Z18" t="s">
        <v>599</v>
      </c>
      <c r="AA18" t="s">
        <v>93</v>
      </c>
      <c r="AC18" t="s">
        <v>95</v>
      </c>
      <c r="AD18" t="s">
        <v>11252</v>
      </c>
      <c r="AE18">
        <v>100</v>
      </c>
      <c r="AM18" t="s">
        <v>11387</v>
      </c>
      <c r="AQ18">
        <v>0</v>
      </c>
      <c r="AR18" t="s">
        <v>750</v>
      </c>
      <c r="AS18">
        <v>0</v>
      </c>
      <c r="AT18">
        <v>0</v>
      </c>
      <c r="AW18">
        <v>0</v>
      </c>
      <c r="AZ18">
        <v>0</v>
      </c>
      <c r="BC18">
        <v>0</v>
      </c>
      <c r="BO18">
        <v>0</v>
      </c>
      <c r="BP18">
        <v>0</v>
      </c>
      <c r="BQ18">
        <v>0</v>
      </c>
      <c r="BR18">
        <v>0</v>
      </c>
      <c r="BS18">
        <v>0</v>
      </c>
      <c r="BT18">
        <v>0</v>
      </c>
      <c r="BU18">
        <v>1</v>
      </c>
      <c r="BV18">
        <v>1</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row>
    <row r="19" spans="1:95">
      <c r="A19" t="s">
        <v>11916</v>
      </c>
      <c r="B19" t="s">
        <v>985</v>
      </c>
      <c r="C19" t="s">
        <v>2176</v>
      </c>
      <c r="D19" t="s">
        <v>2176</v>
      </c>
      <c r="E19" t="s">
        <v>146</v>
      </c>
      <c r="F19" t="s">
        <v>11389</v>
      </c>
      <c r="G19">
        <v>45000</v>
      </c>
      <c r="H19" s="12">
        <f>12040/3000*2/3600*43560</f>
        <v>97.122666666666689</v>
      </c>
      <c r="I19" s="7">
        <f t="shared" si="0"/>
        <v>4370520.0000000009</v>
      </c>
      <c r="J19">
        <v>33.2917968</v>
      </c>
      <c r="K19">
        <v>-112.43</v>
      </c>
      <c r="L19" t="s">
        <v>11917</v>
      </c>
      <c r="M19" t="s">
        <v>672</v>
      </c>
      <c r="O19" t="s">
        <v>11390</v>
      </c>
      <c r="P19" t="s">
        <v>443</v>
      </c>
      <c r="R19" t="s">
        <v>107</v>
      </c>
      <c r="S19" t="s">
        <v>11391</v>
      </c>
      <c r="U19" t="s">
        <v>2760</v>
      </c>
      <c r="V19" t="s">
        <v>2578</v>
      </c>
      <c r="X19" t="s">
        <v>1007</v>
      </c>
      <c r="AA19" t="s">
        <v>93</v>
      </c>
      <c r="AC19" t="s">
        <v>95</v>
      </c>
      <c r="AD19" t="s">
        <v>11252</v>
      </c>
      <c r="AE19">
        <v>0</v>
      </c>
      <c r="AQ19">
        <v>0</v>
      </c>
      <c r="AR19" t="s">
        <v>11392</v>
      </c>
      <c r="AS19">
        <v>625000000</v>
      </c>
      <c r="AT19">
        <v>0</v>
      </c>
      <c r="AW19">
        <v>0</v>
      </c>
      <c r="AZ19">
        <v>0</v>
      </c>
      <c r="BC19">
        <v>0</v>
      </c>
      <c r="BO19">
        <v>0</v>
      </c>
      <c r="BP19">
        <v>0</v>
      </c>
      <c r="BQ19">
        <v>0</v>
      </c>
      <c r="BR19">
        <v>0</v>
      </c>
      <c r="BS19">
        <v>0</v>
      </c>
      <c r="BT19">
        <v>0</v>
      </c>
      <c r="BU19">
        <v>1</v>
      </c>
      <c r="BV19">
        <v>1</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row>
    <row r="20" spans="1:95">
      <c r="A20" t="s">
        <v>11436</v>
      </c>
      <c r="B20" t="s">
        <v>985</v>
      </c>
      <c r="C20" t="s">
        <v>2176</v>
      </c>
      <c r="D20" t="s">
        <v>2176</v>
      </c>
      <c r="E20" t="s">
        <v>146</v>
      </c>
      <c r="F20" t="s">
        <v>11437</v>
      </c>
      <c r="G20">
        <v>1212000</v>
      </c>
      <c r="H20" s="12">
        <v>118</v>
      </c>
      <c r="I20" s="7">
        <f t="shared" si="0"/>
        <v>143016000</v>
      </c>
      <c r="J20">
        <v>37.039152000000001</v>
      </c>
      <c r="K20">
        <v>-118.96</v>
      </c>
      <c r="L20" t="s">
        <v>11898</v>
      </c>
      <c r="M20" t="s">
        <v>11438</v>
      </c>
      <c r="O20" t="s">
        <v>11439</v>
      </c>
      <c r="P20" t="s">
        <v>214</v>
      </c>
      <c r="R20" t="s">
        <v>107</v>
      </c>
      <c r="S20" t="s">
        <v>11440</v>
      </c>
      <c r="U20" t="s">
        <v>11441</v>
      </c>
      <c r="X20" t="s">
        <v>218</v>
      </c>
      <c r="Y20" t="s">
        <v>219</v>
      </c>
      <c r="Z20" t="s">
        <v>92</v>
      </c>
      <c r="AA20" t="s">
        <v>93</v>
      </c>
      <c r="AC20" t="s">
        <v>112</v>
      </c>
      <c r="AD20" t="s">
        <v>219</v>
      </c>
      <c r="AE20">
        <v>100</v>
      </c>
      <c r="AL20" t="s">
        <v>219</v>
      </c>
      <c r="AM20" t="s">
        <v>219</v>
      </c>
      <c r="AN20" t="s">
        <v>11442</v>
      </c>
      <c r="AQ20">
        <v>0</v>
      </c>
      <c r="AR20" t="s">
        <v>11443</v>
      </c>
      <c r="AS20">
        <v>0</v>
      </c>
      <c r="AT20">
        <v>0</v>
      </c>
      <c r="AW20">
        <v>0</v>
      </c>
      <c r="AZ20">
        <v>0</v>
      </c>
      <c r="BC20">
        <v>0</v>
      </c>
      <c r="BO20">
        <v>0</v>
      </c>
      <c r="BP20">
        <v>0</v>
      </c>
      <c r="BQ20">
        <v>0</v>
      </c>
      <c r="BR20">
        <v>0</v>
      </c>
      <c r="BS20">
        <v>0</v>
      </c>
      <c r="BT20">
        <v>0</v>
      </c>
      <c r="BU20">
        <v>1</v>
      </c>
      <c r="BV20">
        <v>0</v>
      </c>
      <c r="BW20">
        <v>0</v>
      </c>
      <c r="BX20">
        <v>0</v>
      </c>
      <c r="BY20">
        <v>0</v>
      </c>
      <c r="BZ20">
        <v>0</v>
      </c>
      <c r="CA20">
        <v>0</v>
      </c>
      <c r="CB20">
        <v>1</v>
      </c>
      <c r="CC20">
        <v>0</v>
      </c>
      <c r="CD20">
        <v>0</v>
      </c>
      <c r="CE20">
        <v>0</v>
      </c>
      <c r="CF20">
        <v>0</v>
      </c>
      <c r="CG20">
        <v>0</v>
      </c>
      <c r="CH20">
        <v>0</v>
      </c>
      <c r="CI20">
        <v>0</v>
      </c>
      <c r="CJ20">
        <v>0</v>
      </c>
      <c r="CK20">
        <v>0</v>
      </c>
      <c r="CL20">
        <v>0</v>
      </c>
      <c r="CM20">
        <v>0</v>
      </c>
      <c r="CN20">
        <v>0</v>
      </c>
      <c r="CO20">
        <v>0</v>
      </c>
      <c r="CP20">
        <v>0</v>
      </c>
      <c r="CQ20">
        <v>0</v>
      </c>
    </row>
    <row r="21" spans="1:95">
      <c r="A21" t="s">
        <v>11918</v>
      </c>
      <c r="B21" t="s">
        <v>985</v>
      </c>
      <c r="C21" t="s">
        <v>2176</v>
      </c>
      <c r="D21" t="s">
        <v>2176</v>
      </c>
      <c r="E21" t="s">
        <v>146</v>
      </c>
      <c r="F21" t="s">
        <v>11479</v>
      </c>
      <c r="G21">
        <v>819000</v>
      </c>
      <c r="H21" s="13"/>
      <c r="I21" s="7">
        <f t="shared" si="0"/>
        <v>0</v>
      </c>
      <c r="J21">
        <v>39.513775199999998</v>
      </c>
      <c r="K21">
        <v>-121.56</v>
      </c>
      <c r="L21" t="s">
        <v>12053</v>
      </c>
      <c r="M21" t="s">
        <v>672</v>
      </c>
      <c r="O21" t="s">
        <v>11480</v>
      </c>
      <c r="P21" t="s">
        <v>214</v>
      </c>
      <c r="Q21">
        <v>95965</v>
      </c>
      <c r="R21" t="s">
        <v>107</v>
      </c>
      <c r="S21" t="s">
        <v>11481</v>
      </c>
      <c r="U21" t="s">
        <v>3505</v>
      </c>
      <c r="V21" t="s">
        <v>2208</v>
      </c>
      <c r="X21" t="s">
        <v>218</v>
      </c>
      <c r="Y21" t="s">
        <v>219</v>
      </c>
      <c r="Z21" t="s">
        <v>92</v>
      </c>
      <c r="AA21" t="s">
        <v>93</v>
      </c>
      <c r="AC21" t="s">
        <v>95</v>
      </c>
      <c r="AD21" t="s">
        <v>11482</v>
      </c>
      <c r="AE21">
        <v>100</v>
      </c>
      <c r="AJ21" t="s">
        <v>11482</v>
      </c>
      <c r="AK21" t="s">
        <v>11482</v>
      </c>
      <c r="AL21" t="s">
        <v>11482</v>
      </c>
      <c r="AM21" t="s">
        <v>11483</v>
      </c>
      <c r="AN21" t="s">
        <v>11484</v>
      </c>
      <c r="AO21" t="s">
        <v>11485</v>
      </c>
      <c r="AQ21">
        <v>0</v>
      </c>
      <c r="AR21" t="s">
        <v>11486</v>
      </c>
      <c r="AS21">
        <v>75889000</v>
      </c>
      <c r="AT21">
        <v>0</v>
      </c>
      <c r="AW21">
        <v>0</v>
      </c>
      <c r="AZ21">
        <v>0</v>
      </c>
      <c r="BC21">
        <v>0</v>
      </c>
      <c r="BO21">
        <v>0</v>
      </c>
      <c r="BP21">
        <v>0</v>
      </c>
      <c r="BQ21">
        <v>0</v>
      </c>
      <c r="BR21">
        <v>0</v>
      </c>
      <c r="BS21">
        <v>0</v>
      </c>
      <c r="BT21">
        <v>0</v>
      </c>
      <c r="BU21">
        <v>1</v>
      </c>
      <c r="BV21">
        <v>1</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row>
    <row r="22" spans="1:95">
      <c r="A22" t="s">
        <v>11498</v>
      </c>
      <c r="B22" t="s">
        <v>985</v>
      </c>
      <c r="C22" t="s">
        <v>2176</v>
      </c>
      <c r="D22" t="s">
        <v>2176</v>
      </c>
      <c r="E22" t="s">
        <v>146</v>
      </c>
      <c r="F22" t="s">
        <v>11499</v>
      </c>
      <c r="G22" s="5">
        <v>115000</v>
      </c>
      <c r="H22" s="14">
        <v>4</v>
      </c>
      <c r="I22" s="7">
        <f t="shared" si="0"/>
        <v>460000</v>
      </c>
      <c r="J22">
        <v>33.590733</v>
      </c>
      <c r="K22">
        <v>-111.34</v>
      </c>
      <c r="L22" t="s">
        <v>11915</v>
      </c>
      <c r="M22" t="s">
        <v>672</v>
      </c>
      <c r="O22" t="s">
        <v>11500</v>
      </c>
      <c r="P22" t="s">
        <v>443</v>
      </c>
      <c r="R22" t="s">
        <v>107</v>
      </c>
      <c r="S22" t="s">
        <v>11501</v>
      </c>
      <c r="U22" t="s">
        <v>11502</v>
      </c>
      <c r="X22" t="s">
        <v>1007</v>
      </c>
      <c r="Y22" t="s">
        <v>11386</v>
      </c>
      <c r="Z22" t="s">
        <v>599</v>
      </c>
      <c r="AA22" t="s">
        <v>93</v>
      </c>
      <c r="AC22" t="s">
        <v>95</v>
      </c>
      <c r="AD22" t="s">
        <v>11252</v>
      </c>
      <c r="AE22">
        <v>0</v>
      </c>
      <c r="AK22" t="s">
        <v>11503</v>
      </c>
      <c r="AL22" t="s">
        <v>11503</v>
      </c>
      <c r="AM22" t="s">
        <v>11504</v>
      </c>
      <c r="AQ22">
        <v>0</v>
      </c>
      <c r="AR22" t="s">
        <v>750</v>
      </c>
      <c r="AS22">
        <v>0</v>
      </c>
      <c r="AT22">
        <v>0</v>
      </c>
      <c r="AW22">
        <v>0</v>
      </c>
      <c r="AZ22">
        <v>0</v>
      </c>
      <c r="BC22">
        <v>0</v>
      </c>
      <c r="BO22">
        <v>0</v>
      </c>
      <c r="BP22">
        <v>0</v>
      </c>
      <c r="BQ22">
        <v>0</v>
      </c>
      <c r="BR22">
        <v>0</v>
      </c>
      <c r="BS22">
        <v>0</v>
      </c>
      <c r="BT22">
        <v>0</v>
      </c>
      <c r="BU22">
        <v>1</v>
      </c>
      <c r="BV22">
        <v>1</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row>
  </sheetData>
  <autoFilter ref="A1:CQ22" xr:uid="{7FC4BB2A-219B-4B49-B838-E66E517A1E79}"/>
  <phoneticPr fontId="18"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D3553A685A524396685A2424A76212" ma:contentTypeVersion="14" ma:contentTypeDescription="Create a new document." ma:contentTypeScope="" ma:versionID="c36c7d197e326f756996fd8de92f1270">
  <xsd:schema xmlns:xsd="http://www.w3.org/2001/XMLSchema" xmlns:xs="http://www.w3.org/2001/XMLSchema" xmlns:p="http://schemas.microsoft.com/office/2006/metadata/properties" xmlns:ns2="4c438c6a-222b-40b5-b3e1-760f4dbccdcd" xmlns:ns3="0d9d1229-ccb3-416b-a3fb-cf276d5ee9eb" targetNamespace="http://schemas.microsoft.com/office/2006/metadata/properties" ma:root="true" ma:fieldsID="bf664ed23ca8cf444df7dfa6b880792f" ns2:_="" ns3:_="">
    <xsd:import namespace="4c438c6a-222b-40b5-b3e1-760f4dbccdcd"/>
    <xsd:import namespace="0d9d1229-ccb3-416b-a3fb-cf276d5ee9e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438c6a-222b-40b5-b3e1-760f4dbccd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34da80-57da-4863-8816-2e6886d1e86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d9d1229-ccb3-416b-a3fb-cf276d5ee9e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c031e88-6566-4e09-8ddc-a16679664963}" ma:internalName="TaxCatchAll" ma:showField="CatchAllData" ma:web="0d9d1229-ccb3-416b-a3fb-cf276d5ee9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438c6a-222b-40b5-b3e1-760f4dbccdcd">
      <Terms xmlns="http://schemas.microsoft.com/office/infopath/2007/PartnerControls"/>
    </lcf76f155ced4ddcb4097134ff3c332f>
    <TaxCatchAll xmlns="0d9d1229-ccb3-416b-a3fb-cf276d5ee9eb" xsi:nil="true"/>
  </documentManagement>
</p:properties>
</file>

<file path=customXml/itemProps1.xml><?xml version="1.0" encoding="utf-8"?>
<ds:datastoreItem xmlns:ds="http://schemas.openxmlformats.org/officeDocument/2006/customXml" ds:itemID="{9C91CD0E-AA64-41EB-880E-8E48AB05AC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438c6a-222b-40b5-b3e1-760f4dbccdcd"/>
    <ds:schemaRef ds:uri="0d9d1229-ccb3-416b-a3fb-cf276d5ee9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844D40-BAD7-492F-AEE7-02C53A066483}">
  <ds:schemaRefs>
    <ds:schemaRef ds:uri="http://schemas.microsoft.com/sharepoint/v3/contenttype/forms"/>
  </ds:schemaRefs>
</ds:datastoreItem>
</file>

<file path=customXml/itemProps3.xml><?xml version="1.0" encoding="utf-8"?>
<ds:datastoreItem xmlns:ds="http://schemas.openxmlformats.org/officeDocument/2006/customXml" ds:itemID="{5C3415AC-1B2A-407B-919E-1D70268DF27D}">
  <ds:schemaRefs>
    <ds:schemaRef ds:uri="http://schemas.microsoft.com/office/2006/metadata/properties"/>
    <ds:schemaRef ds:uri="http://schemas.microsoft.com/office/infopath/2007/PartnerControls"/>
    <ds:schemaRef ds:uri="4c438c6a-222b-40b5-b3e1-760f4dbccdcd"/>
    <ds:schemaRef ds:uri="0d9d1229-ccb3-416b-a3fb-cf276d5ee9eb"/>
  </ds:schemaRefs>
</ds:datastoreItem>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projects-admin (8)</vt:lpstr>
      <vt:lpstr>PSH in US</vt:lpstr>
      <vt:lpstr>GESDB vs IHA</vt:lpstr>
      <vt:lpstr>missing 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Uria Martinez, Rocio</dc:creator>
  <cp:lastModifiedBy>Carag, Vincent</cp:lastModifiedBy>
  <dcterms:created xsi:type="dcterms:W3CDTF">2020-02-19T00:11:11Z</dcterms:created>
  <dcterms:modified xsi:type="dcterms:W3CDTF">2026-02-13T22:50:22Z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0x01010071D3553A685A524396685A2424A76212</vt:lpwstr>
  </property>
</Properties>
</file>