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gamevrlab\Documents\MATLAB\WiiProject\CU_Wii\Data\"/>
    </mc:Choice>
  </mc:AlternateContent>
  <bookViews>
    <workbookView xWindow="0" yWindow="0" windowWidth="21570" windowHeight="7980"/>
  </bookViews>
  <sheets>
    <sheet name="Calibration" sheetId="1" r:id="rId1"/>
    <sheet name="PEtrialDIMsiz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P19" i="1"/>
  <c r="P18" i="1"/>
  <c r="Q19" i="1"/>
  <c r="Q18" i="1"/>
  <c r="G19" i="1"/>
  <c r="G18" i="1"/>
  <c r="C19" i="1"/>
  <c r="C18" i="1"/>
  <c r="AF18" i="1"/>
  <c r="AF19" i="1"/>
  <c r="AA19" i="1"/>
  <c r="AA18" i="1"/>
  <c r="W19" i="1"/>
  <c r="W18" i="1"/>
  <c r="M19" i="1"/>
  <c r="M18" i="1"/>
  <c r="H18" i="1"/>
  <c r="H19" i="1"/>
  <c r="D19" i="1"/>
  <c r="D18" i="1"/>
  <c r="AI15" i="1" l="1"/>
  <c r="AJ15" i="1"/>
  <c r="AK15" i="1"/>
  <c r="AI16" i="1"/>
  <c r="AJ16" i="1"/>
  <c r="AK16" i="1"/>
  <c r="AC15" i="1"/>
  <c r="AD15" i="1"/>
  <c r="AE15" i="1"/>
  <c r="AC16" i="1"/>
  <c r="AD16" i="1"/>
  <c r="AE16" i="1"/>
  <c r="Z15" i="1"/>
  <c r="Z16" i="1"/>
  <c r="V15" i="1"/>
  <c r="W15" i="1"/>
  <c r="X15" i="1"/>
  <c r="V16" i="1"/>
  <c r="W16" i="1"/>
  <c r="X16" i="1"/>
  <c r="S15" i="1"/>
  <c r="S16" i="1"/>
  <c r="O15" i="1"/>
  <c r="P15" i="1"/>
  <c r="Q15" i="1"/>
  <c r="O16" i="1"/>
  <c r="P16" i="1"/>
  <c r="Q16" i="1"/>
  <c r="AK4" i="1"/>
  <c r="AK5" i="1"/>
  <c r="AK7" i="1"/>
  <c r="AK8" i="1"/>
  <c r="AK10" i="1"/>
  <c r="AK11" i="1"/>
  <c r="AK13" i="1"/>
  <c r="AK14" i="1"/>
  <c r="AK3" i="1"/>
  <c r="AI4" i="1"/>
  <c r="AJ4" i="1"/>
  <c r="AI5" i="1"/>
  <c r="AJ5" i="1"/>
  <c r="AJ6" i="1"/>
  <c r="AI7" i="1"/>
  <c r="AJ7" i="1"/>
  <c r="AI8" i="1"/>
  <c r="AJ8" i="1"/>
  <c r="AJ9" i="1"/>
  <c r="AI10" i="1"/>
  <c r="AJ10" i="1"/>
  <c r="AI11" i="1"/>
  <c r="AJ11" i="1"/>
  <c r="AJ12" i="1"/>
  <c r="AI13" i="1"/>
  <c r="AJ13" i="1"/>
  <c r="AI14" i="1"/>
  <c r="AJ14" i="1"/>
  <c r="AJ3" i="1"/>
  <c r="AI3" i="1"/>
  <c r="Z4" i="1"/>
  <c r="Z5" i="1"/>
  <c r="Z7" i="1"/>
  <c r="Z8" i="1"/>
  <c r="Z10" i="1"/>
  <c r="Z11" i="1"/>
  <c r="Z13" i="1"/>
  <c r="Z14" i="1"/>
  <c r="Z3" i="1"/>
  <c r="AD4" i="1"/>
  <c r="AE4" i="1"/>
  <c r="AD5" i="1"/>
  <c r="AE5" i="1"/>
  <c r="AE6" i="1"/>
  <c r="AD7" i="1"/>
  <c r="AE7" i="1"/>
  <c r="AD8" i="1"/>
  <c r="AE8" i="1"/>
  <c r="AE9" i="1"/>
  <c r="AD10" i="1"/>
  <c r="AE10" i="1"/>
  <c r="AD11" i="1"/>
  <c r="AE11" i="1"/>
  <c r="AE12" i="1"/>
  <c r="AD13" i="1"/>
  <c r="AE13" i="1"/>
  <c r="AD14" i="1"/>
  <c r="AE14" i="1"/>
  <c r="AE3" i="1"/>
  <c r="AD3" i="1"/>
  <c r="S4" i="1"/>
  <c r="S5" i="1"/>
  <c r="S7" i="1"/>
  <c r="S8" i="1"/>
  <c r="S10" i="1"/>
  <c r="S11" i="1"/>
  <c r="S13" i="1"/>
  <c r="S14" i="1"/>
  <c r="S3" i="1"/>
  <c r="W4" i="1"/>
  <c r="X4" i="1"/>
  <c r="W5" i="1"/>
  <c r="X5" i="1"/>
  <c r="X6" i="1"/>
  <c r="W7" i="1"/>
  <c r="X7" i="1"/>
  <c r="W8" i="1"/>
  <c r="X8" i="1"/>
  <c r="X9" i="1"/>
  <c r="W10" i="1"/>
  <c r="X10" i="1"/>
  <c r="W11" i="1"/>
  <c r="X11" i="1"/>
  <c r="X12" i="1"/>
  <c r="W13" i="1"/>
  <c r="X13" i="1"/>
  <c r="W14" i="1"/>
  <c r="X14" i="1"/>
  <c r="X3" i="1"/>
  <c r="W3" i="1"/>
  <c r="L4" i="1"/>
  <c r="L5" i="1"/>
  <c r="L7" i="1"/>
  <c r="L8" i="1"/>
  <c r="L10" i="1"/>
  <c r="L11" i="1"/>
  <c r="L13" i="1"/>
  <c r="L14" i="1"/>
  <c r="L3" i="1"/>
  <c r="Q4" i="1"/>
  <c r="Q5" i="1"/>
  <c r="Q6" i="1"/>
  <c r="Q7" i="1"/>
  <c r="Q8" i="1"/>
  <c r="Q9" i="1"/>
  <c r="Q10" i="1"/>
  <c r="Q11" i="1"/>
  <c r="Q12" i="1"/>
  <c r="Q13" i="1"/>
  <c r="Q14" i="1"/>
  <c r="P13" i="1"/>
  <c r="P14" i="1"/>
  <c r="P4" i="1"/>
  <c r="P5" i="1"/>
  <c r="P7" i="1"/>
  <c r="P8" i="1"/>
  <c r="P10" i="1"/>
  <c r="P11" i="1"/>
  <c r="Q3" i="1"/>
  <c r="P3" i="1"/>
  <c r="C4" i="1"/>
  <c r="C5" i="1"/>
  <c r="C7" i="1"/>
  <c r="C8" i="1"/>
  <c r="C10" i="1"/>
  <c r="C11" i="1"/>
  <c r="C13" i="1"/>
  <c r="C14" i="1"/>
  <c r="C3" i="1"/>
  <c r="AH8" i="1"/>
  <c r="AH14" i="1"/>
  <c r="AH3" i="1"/>
  <c r="D16" i="1"/>
  <c r="E16" i="1"/>
  <c r="F16" i="1"/>
  <c r="H16" i="1"/>
  <c r="I16" i="1"/>
  <c r="J16" i="1"/>
  <c r="M16" i="1"/>
  <c r="N16" i="1"/>
  <c r="T16" i="1"/>
  <c r="U16" i="1"/>
  <c r="AA16" i="1"/>
  <c r="AB16" i="1"/>
  <c r="AG16" i="1"/>
  <c r="D15" i="1"/>
  <c r="E15" i="1"/>
  <c r="F15" i="1"/>
  <c r="H15" i="1"/>
  <c r="I15" i="1"/>
  <c r="J15" i="1"/>
  <c r="M15" i="1"/>
  <c r="N15" i="1"/>
  <c r="T15" i="1"/>
  <c r="U15" i="1"/>
  <c r="AA15" i="1"/>
  <c r="AB15" i="1"/>
  <c r="AG15" i="1"/>
  <c r="Y4" i="1"/>
  <c r="Y5" i="1"/>
  <c r="Y7" i="1"/>
  <c r="Y8" i="1"/>
  <c r="Y10" i="1"/>
  <c r="Y11" i="1"/>
  <c r="Y13" i="1"/>
  <c r="Y14" i="1"/>
  <c r="Y3" i="1"/>
  <c r="R4" i="1"/>
  <c r="R5" i="1"/>
  <c r="R7" i="1"/>
  <c r="R8" i="1"/>
  <c r="R10" i="1"/>
  <c r="R11" i="1"/>
  <c r="R13" i="1"/>
  <c r="R14" i="1"/>
  <c r="R3" i="1"/>
  <c r="K4" i="1"/>
  <c r="K5" i="1"/>
  <c r="K7" i="1"/>
  <c r="K8" i="1"/>
  <c r="K10" i="1"/>
  <c r="K11" i="1"/>
  <c r="K13" i="1"/>
  <c r="K14" i="1"/>
  <c r="K3" i="1"/>
  <c r="G4" i="1"/>
  <c r="G5" i="1"/>
  <c r="G7" i="1"/>
  <c r="G8" i="1"/>
  <c r="G10" i="1"/>
  <c r="G11" i="1"/>
  <c r="G13" i="1"/>
  <c r="G14" i="1"/>
  <c r="G3" i="1"/>
  <c r="AF4" i="1"/>
  <c r="AH4" i="1" s="1"/>
  <c r="AF5" i="1"/>
  <c r="AH5" i="1" s="1"/>
  <c r="AF7" i="1"/>
  <c r="AH7" i="1" s="1"/>
  <c r="AF8" i="1"/>
  <c r="AF10" i="1"/>
  <c r="AH10" i="1" s="1"/>
  <c r="AF11" i="1"/>
  <c r="AH11" i="1" s="1"/>
  <c r="AF13" i="1"/>
  <c r="AH13" i="1" s="1"/>
  <c r="AF14" i="1"/>
  <c r="AF3" i="1"/>
  <c r="AA4" i="1"/>
  <c r="AA5" i="1"/>
  <c r="AA7" i="1"/>
  <c r="AA8" i="1"/>
  <c r="AA10" i="1"/>
  <c r="AA11" i="1"/>
  <c r="AA13" i="1"/>
  <c r="AA14" i="1"/>
  <c r="AA3" i="1"/>
  <c r="T4" i="1"/>
  <c r="T5" i="1"/>
  <c r="T7" i="1"/>
  <c r="T8" i="1"/>
  <c r="T10" i="1"/>
  <c r="T11" i="1"/>
  <c r="T13" i="1"/>
  <c r="T14" i="1"/>
  <c r="T3" i="1"/>
  <c r="M4" i="1"/>
  <c r="M5" i="1"/>
  <c r="M7" i="1"/>
  <c r="M8" i="1"/>
  <c r="M10" i="1"/>
  <c r="M11" i="1"/>
  <c r="M13" i="1"/>
  <c r="M14" i="1"/>
  <c r="M3" i="1"/>
  <c r="H4" i="1"/>
  <c r="H5" i="1"/>
  <c r="H7" i="1"/>
  <c r="H8" i="1"/>
  <c r="H10" i="1"/>
  <c r="H11" i="1"/>
  <c r="H13" i="1"/>
  <c r="H14" i="1"/>
  <c r="H3" i="1"/>
  <c r="D4" i="1"/>
  <c r="D5" i="1"/>
  <c r="D7" i="1"/>
  <c r="D8" i="1"/>
  <c r="D10" i="1"/>
  <c r="D11" i="1"/>
  <c r="D13" i="1"/>
  <c r="D14" i="1"/>
  <c r="D3" i="1"/>
  <c r="L15" i="1" l="1"/>
  <c r="L16" i="1"/>
  <c r="G16" i="1"/>
  <c r="K16" i="1"/>
  <c r="R16" i="1"/>
  <c r="Y16" i="1"/>
  <c r="C16" i="1"/>
  <c r="AH15" i="1"/>
  <c r="AF15" i="1"/>
  <c r="Y15" i="1"/>
  <c r="R15" i="1"/>
  <c r="K15" i="1"/>
  <c r="G15" i="1"/>
  <c r="C15" i="1"/>
  <c r="AF16" i="1"/>
  <c r="AH16" i="1"/>
</calcChain>
</file>

<file path=xl/sharedStrings.xml><?xml version="1.0" encoding="utf-8"?>
<sst xmlns="http://schemas.openxmlformats.org/spreadsheetml/2006/main" count="79" uniqueCount="45">
  <si>
    <t>Name</t>
  </si>
  <si>
    <t>right</t>
  </si>
  <si>
    <t>left</t>
  </si>
  <si>
    <t>forward</t>
  </si>
  <si>
    <t>backward</t>
  </si>
  <si>
    <t>Quiet stance x</t>
  </si>
  <si>
    <t>Quiet stance y</t>
  </si>
  <si>
    <t>Gabe</t>
  </si>
  <si>
    <t>VE</t>
  </si>
  <si>
    <t>PE</t>
  </si>
  <si>
    <t>Karmelo</t>
  </si>
  <si>
    <t>Adriel</t>
  </si>
  <si>
    <t>Shakim</t>
  </si>
  <si>
    <t>Giovanni</t>
  </si>
  <si>
    <t>Anthony</t>
  </si>
  <si>
    <t>Rosie</t>
  </si>
  <si>
    <t>Tatiana</t>
  </si>
  <si>
    <t>Nashma</t>
  </si>
  <si>
    <t>Emani</t>
  </si>
  <si>
    <t>Xavier</t>
  </si>
  <si>
    <t>Makai</t>
  </si>
  <si>
    <t>diff backward</t>
  </si>
  <si>
    <t>diff quietx</t>
  </si>
  <si>
    <t>diff quiet y</t>
  </si>
  <si>
    <t>diff right</t>
  </si>
  <si>
    <t>diff left</t>
  </si>
  <si>
    <t>diff forward</t>
  </si>
  <si>
    <t>mean</t>
  </si>
  <si>
    <t>SD</t>
  </si>
  <si>
    <t>Trial 1</t>
  </si>
  <si>
    <t>Trial 2</t>
  </si>
  <si>
    <t>Gave</t>
  </si>
  <si>
    <t>Adrio</t>
  </si>
  <si>
    <t>Jiovanni</t>
  </si>
  <si>
    <t>Najima</t>
  </si>
  <si>
    <t>rightcorrected</t>
  </si>
  <si>
    <t>diffrightcorrected</t>
  </si>
  <si>
    <t>leftcorrectec</t>
  </si>
  <si>
    <t>diffleft corrected</t>
  </si>
  <si>
    <t>forwardcorrected</t>
  </si>
  <si>
    <t>diffforwardcorrected</t>
  </si>
  <si>
    <t>backward corrected</t>
  </si>
  <si>
    <t>diffbackwarcorrected</t>
  </si>
  <si>
    <t>saif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</si>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</sst>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topLeftCell="C1" workbookViewId="0">
      <selection activeCell="Q22" sqref="Q22"/>
    </sheetView>
  </sheetViews>
  <sheetFormatPr defaultRowHeight="15" x14ac:dyDescent="0.25"/>
  <cols>
    <col min="2" max="2" width="0" hidden="1" customWidth="1"/>
    <col min="3" max="3" width="12" style="3" customWidth="1"/>
    <col min="6" max="6" width="0" hidden="1" customWidth="1"/>
    <col min="7" max="7" width="13.42578125" style="3" customWidth="1"/>
    <col min="10" max="10" width="0" hidden="1" customWidth="1"/>
    <col min="11" max="12" width="9.140625" style="3"/>
    <col min="15" max="15" width="0" hidden="1" customWidth="1"/>
    <col min="18" max="19" width="9.140625" style="3"/>
    <col min="22" max="22" width="0" hidden="1" customWidth="1"/>
    <col min="25" max="26" width="9.140625" style="3"/>
    <col min="29" max="29" width="0" hidden="1" customWidth="1"/>
    <col min="34" max="34" width="9.140625" style="3"/>
    <col min="37" max="37" width="9.140625" style="3"/>
  </cols>
  <sheetData>
    <row r="1" spans="1:37" x14ac:dyDescent="0.25">
      <c r="B1" t="s">
        <v>8</v>
      </c>
      <c r="C1" s="3" t="s">
        <v>22</v>
      </c>
      <c r="D1" t="s">
        <v>8</v>
      </c>
      <c r="E1" t="s">
        <v>9</v>
      </c>
      <c r="F1" t="s">
        <v>8</v>
      </c>
      <c r="G1" s="3" t="s">
        <v>23</v>
      </c>
      <c r="H1" t="s">
        <v>8</v>
      </c>
      <c r="I1" t="s">
        <v>9</v>
      </c>
      <c r="J1" t="s">
        <v>8</v>
      </c>
      <c r="K1" s="3" t="s">
        <v>24</v>
      </c>
      <c r="L1" s="3" t="s">
        <v>36</v>
      </c>
      <c r="M1" t="s">
        <v>8</v>
      </c>
      <c r="N1" t="s">
        <v>9</v>
      </c>
      <c r="O1" t="s">
        <v>8</v>
      </c>
      <c r="P1" t="s">
        <v>8</v>
      </c>
      <c r="Q1" t="s">
        <v>9</v>
      </c>
      <c r="R1" s="3" t="s">
        <v>25</v>
      </c>
      <c r="S1" s="3" t="s">
        <v>38</v>
      </c>
      <c r="T1" t="s">
        <v>8</v>
      </c>
      <c r="U1" t="s">
        <v>9</v>
      </c>
      <c r="V1" t="s">
        <v>8</v>
      </c>
      <c r="W1" t="s">
        <v>8</v>
      </c>
      <c r="X1" t="s">
        <v>9</v>
      </c>
      <c r="Y1" s="3" t="s">
        <v>26</v>
      </c>
      <c r="Z1" s="3" t="s">
        <v>40</v>
      </c>
      <c r="AA1" t="s">
        <v>8</v>
      </c>
      <c r="AB1" t="s">
        <v>9</v>
      </c>
      <c r="AC1" t="s">
        <v>8</v>
      </c>
      <c r="AD1" t="s">
        <v>8</v>
      </c>
      <c r="AE1" t="s">
        <v>9</v>
      </c>
      <c r="AF1" t="s">
        <v>8</v>
      </c>
      <c r="AG1" t="s">
        <v>9</v>
      </c>
      <c r="AI1" t="s">
        <v>8</v>
      </c>
      <c r="AJ1" t="s">
        <v>9</v>
      </c>
      <c r="AK1" s="3" t="s">
        <v>42</v>
      </c>
    </row>
    <row r="2" spans="1:37" s="1" customFormat="1" ht="30" customHeight="1" x14ac:dyDescent="0.25">
      <c r="A2" s="1" t="s">
        <v>0</v>
      </c>
      <c r="B2" s="6" t="s">
        <v>5</v>
      </c>
      <c r="C2" s="6"/>
      <c r="D2" s="6"/>
      <c r="E2" s="6"/>
      <c r="F2" s="6" t="s">
        <v>6</v>
      </c>
      <c r="G2" s="6"/>
      <c r="H2" s="6"/>
      <c r="I2" s="6"/>
      <c r="J2" s="6" t="s">
        <v>1</v>
      </c>
      <c r="K2" s="6"/>
      <c r="L2" s="6"/>
      <c r="M2" s="6"/>
      <c r="N2" s="6"/>
      <c r="O2" s="2" t="s">
        <v>2</v>
      </c>
      <c r="P2" s="6" t="s">
        <v>35</v>
      </c>
      <c r="Q2" s="6"/>
      <c r="R2" s="6" t="s">
        <v>2</v>
      </c>
      <c r="S2" s="6"/>
      <c r="T2" s="6"/>
      <c r="U2" s="6"/>
      <c r="V2" s="1" t="s">
        <v>3</v>
      </c>
      <c r="W2" s="1" t="s">
        <v>37</v>
      </c>
      <c r="Y2" s="6" t="s">
        <v>3</v>
      </c>
      <c r="Z2" s="6"/>
      <c r="AA2" s="6"/>
      <c r="AB2" s="6"/>
      <c r="AC2" s="2" t="s">
        <v>4</v>
      </c>
      <c r="AD2" s="2" t="s">
        <v>39</v>
      </c>
      <c r="AE2" s="2"/>
      <c r="AF2" s="6" t="s">
        <v>4</v>
      </c>
      <c r="AG2" s="6"/>
      <c r="AH2" s="4" t="s">
        <v>21</v>
      </c>
      <c r="AI2" s="6" t="s">
        <v>41</v>
      </c>
      <c r="AJ2" s="6"/>
      <c r="AK2" s="4"/>
    </row>
    <row r="3" spans="1:37" x14ac:dyDescent="0.25">
      <c r="A3" t="s">
        <v>7</v>
      </c>
      <c r="B3">
        <v>-1.5800000000000002E-2</v>
      </c>
      <c r="C3" s="3">
        <f>E3-D3</f>
        <v>0.71000000000000008</v>
      </c>
      <c r="D3">
        <f>B3*100</f>
        <v>-1.58</v>
      </c>
      <c r="E3">
        <v>-0.87</v>
      </c>
      <c r="F3">
        <v>2.248E-2</v>
      </c>
      <c r="G3" s="3">
        <f>I3-H3</f>
        <v>2.4619999999999997</v>
      </c>
      <c r="H3">
        <f>F3*100</f>
        <v>2.2480000000000002</v>
      </c>
      <c r="I3">
        <v>4.71</v>
      </c>
      <c r="J3">
        <v>0.13150000000000001</v>
      </c>
      <c r="K3" s="3">
        <f>N3-M3</f>
        <v>0.1899999999999995</v>
      </c>
      <c r="L3" s="3">
        <f>Q3-P3</f>
        <v>-0.52000000000000135</v>
      </c>
      <c r="M3">
        <f>J3*100</f>
        <v>13.15</v>
      </c>
      <c r="N3">
        <v>13.34</v>
      </c>
      <c r="O3">
        <v>-0.1133</v>
      </c>
      <c r="P3">
        <f>M3-D3</f>
        <v>14.73</v>
      </c>
      <c r="Q3">
        <f>N3-E3</f>
        <v>14.209999999999999</v>
      </c>
      <c r="R3" s="3">
        <f>U3-T3</f>
        <v>-3.25</v>
      </c>
      <c r="S3" s="3">
        <f>X3-W3</f>
        <v>-3.9600000000000009</v>
      </c>
      <c r="T3">
        <f>O3*100</f>
        <v>-11.33</v>
      </c>
      <c r="U3">
        <v>-14.58</v>
      </c>
      <c r="V3">
        <v>8.5500000000000007E-2</v>
      </c>
      <c r="W3">
        <f>T3-D3</f>
        <v>-9.75</v>
      </c>
      <c r="X3">
        <f>U3-E3</f>
        <v>-13.71</v>
      </c>
      <c r="Y3" s="3">
        <f>AB3-AA3</f>
        <v>-2.2000000000000011</v>
      </c>
      <c r="Z3" s="3">
        <f>AE3-AD3</f>
        <v>-4.6620000000000008</v>
      </c>
      <c r="AA3">
        <f>V3*100</f>
        <v>8.5500000000000007</v>
      </c>
      <c r="AB3">
        <v>6.35</v>
      </c>
      <c r="AC3">
        <v>-8.3599999999999994E-2</v>
      </c>
      <c r="AD3">
        <f>AA3-H3</f>
        <v>6.3020000000000005</v>
      </c>
      <c r="AE3">
        <f>AB3-I3</f>
        <v>1.6399999999999997</v>
      </c>
      <c r="AF3">
        <f>AC3*100</f>
        <v>-8.36</v>
      </c>
      <c r="AG3">
        <v>-9.32</v>
      </c>
      <c r="AH3" s="3">
        <f>AG3-AF3</f>
        <v>-0.96000000000000085</v>
      </c>
      <c r="AI3">
        <f>AF3-H3</f>
        <v>-10.608000000000001</v>
      </c>
      <c r="AJ3">
        <f>AG3-I3</f>
        <v>-14.030000000000001</v>
      </c>
      <c r="AK3" s="3">
        <f>AJ3-AI3</f>
        <v>-3.4220000000000006</v>
      </c>
    </row>
    <row r="4" spans="1:37" x14ac:dyDescent="0.25">
      <c r="A4" t="s">
        <v>10</v>
      </c>
      <c r="B4">
        <v>-4.4771999999999999E-2</v>
      </c>
      <c r="C4" s="3">
        <f t="shared" ref="C4:C14" si="0">E4-D4</f>
        <v>1.4171999999999998</v>
      </c>
      <c r="D4">
        <f>B4*100</f>
        <v>-4.4771999999999998</v>
      </c>
      <c r="E4">
        <v>-3.06</v>
      </c>
      <c r="F4">
        <v>3.5414000000000001E-2</v>
      </c>
      <c r="G4" s="3">
        <f t="shared" ref="G4:G14" si="1">I4-H4</f>
        <v>-0.4914000000000005</v>
      </c>
      <c r="H4">
        <f>F4*100</f>
        <v>3.5414000000000003</v>
      </c>
      <c r="I4">
        <v>3.05</v>
      </c>
      <c r="J4">
        <v>4.4771999999999999E-2</v>
      </c>
      <c r="K4" s="5">
        <f>N4-M4</f>
        <v>10.402800000000001</v>
      </c>
      <c r="L4" s="3">
        <f t="shared" ref="L4:L14" si="2">Q4-P4</f>
        <v>8.9856000000000016</v>
      </c>
      <c r="M4">
        <f>J4*100</f>
        <v>4.4771999999999998</v>
      </c>
      <c r="N4">
        <v>14.88</v>
      </c>
      <c r="O4">
        <v>-1.1502999999999999E-2</v>
      </c>
      <c r="P4">
        <f>M4-D4</f>
        <v>8.9543999999999997</v>
      </c>
      <c r="Q4">
        <f t="shared" ref="Q4:Q14" si="3">N4-E4</f>
        <v>17.940000000000001</v>
      </c>
      <c r="R4" s="5">
        <f>U4-T4</f>
        <v>-17.939699999999998</v>
      </c>
      <c r="S4" s="3">
        <f t="shared" ref="S4:S14" si="4">X4-W4</f>
        <v>-19.356900000000003</v>
      </c>
      <c r="T4">
        <f>O4*100</f>
        <v>-1.1502999999999999</v>
      </c>
      <c r="U4">
        <v>-19.09</v>
      </c>
      <c r="V4">
        <v>0.101489</v>
      </c>
      <c r="W4">
        <f>T4-D4</f>
        <v>3.3269000000000002</v>
      </c>
      <c r="X4">
        <f t="shared" ref="X4:X14" si="5">U4-E4</f>
        <v>-16.03</v>
      </c>
      <c r="Y4" s="3">
        <f t="shared" ref="Y4:Y14" si="6">AB4-AA4</f>
        <v>-2.9188999999999989</v>
      </c>
      <c r="Z4" s="3">
        <f t="shared" ref="Z4:Z14" si="7">AE4-AD4</f>
        <v>-2.4274999999999984</v>
      </c>
      <c r="AA4">
        <f>V4*100</f>
        <v>10.148899999999999</v>
      </c>
      <c r="AB4">
        <v>7.23</v>
      </c>
      <c r="AC4">
        <v>-9.2335E-2</v>
      </c>
      <c r="AD4">
        <f>AA4-H4</f>
        <v>6.607499999999999</v>
      </c>
      <c r="AE4">
        <f t="shared" ref="AE4:AE14" si="8">AB4-I4</f>
        <v>4.1800000000000006</v>
      </c>
      <c r="AF4">
        <f t="shared" ref="AF4:AF14" si="9">AC4*100</f>
        <v>-9.2334999999999994</v>
      </c>
      <c r="AG4">
        <v>-10.88</v>
      </c>
      <c r="AH4" s="3">
        <f t="shared" ref="AH4:AH14" si="10">AG4-AF4</f>
        <v>-1.6465000000000014</v>
      </c>
      <c r="AI4">
        <f t="shared" ref="AI4:AI14" si="11">AF4-H4</f>
        <v>-12.774899999999999</v>
      </c>
      <c r="AJ4">
        <f t="shared" ref="AJ4:AJ14" si="12">AG4-I4</f>
        <v>-13.93</v>
      </c>
      <c r="AK4" s="3">
        <f t="shared" ref="AK4:AK14" si="13">AJ4-AI4</f>
        <v>-1.1551000000000009</v>
      </c>
    </row>
    <row r="5" spans="1:37" x14ac:dyDescent="0.25">
      <c r="A5" t="s">
        <v>11</v>
      </c>
      <c r="B5">
        <v>-1.4175E-2</v>
      </c>
      <c r="C5" s="3">
        <f t="shared" si="0"/>
        <v>0.15749999999999997</v>
      </c>
      <c r="D5">
        <f>B5*100</f>
        <v>-1.4175</v>
      </c>
      <c r="E5">
        <v>-1.26</v>
      </c>
      <c r="F5">
        <v>6.6433000000000006E-2</v>
      </c>
      <c r="G5" s="3">
        <f t="shared" si="1"/>
        <v>-3.3733000000000009</v>
      </c>
      <c r="H5">
        <f>F5*100</f>
        <v>6.6433000000000009</v>
      </c>
      <c r="I5">
        <v>3.27</v>
      </c>
      <c r="J5">
        <v>0.15092800000000001</v>
      </c>
      <c r="K5" s="3">
        <f>N5-M5</f>
        <v>-2.4928000000000008</v>
      </c>
      <c r="L5" s="3">
        <f t="shared" si="2"/>
        <v>-2.6503000000000014</v>
      </c>
      <c r="M5">
        <f>J5*100</f>
        <v>15.0928</v>
      </c>
      <c r="N5">
        <v>12.6</v>
      </c>
      <c r="O5">
        <v>-0.140398</v>
      </c>
      <c r="P5">
        <f>M5-D5</f>
        <v>16.510300000000001</v>
      </c>
      <c r="Q5">
        <f t="shared" si="3"/>
        <v>13.86</v>
      </c>
      <c r="R5" s="3">
        <f>U5-T5</f>
        <v>-2.7102000000000004</v>
      </c>
      <c r="S5" s="3">
        <f t="shared" si="4"/>
        <v>-2.867700000000001</v>
      </c>
      <c r="T5">
        <f>O5*100</f>
        <v>-14.0398</v>
      </c>
      <c r="U5">
        <v>-16.75</v>
      </c>
      <c r="V5">
        <v>0.116802</v>
      </c>
      <c r="W5">
        <f>T5-D5</f>
        <v>-12.622299999999999</v>
      </c>
      <c r="X5">
        <f t="shared" si="5"/>
        <v>-15.49</v>
      </c>
      <c r="Y5" s="3">
        <f t="shared" si="6"/>
        <v>-3.4002000000000017</v>
      </c>
      <c r="Z5" s="3">
        <f t="shared" si="7"/>
        <v>-2.6900000000000368E-2</v>
      </c>
      <c r="AA5">
        <f>V5*100</f>
        <v>11.680200000000001</v>
      </c>
      <c r="AB5">
        <v>8.2799999999999994</v>
      </c>
      <c r="AC5">
        <v>-7.3604000000000003E-2</v>
      </c>
      <c r="AD5">
        <f>AA5-H5</f>
        <v>5.0369000000000002</v>
      </c>
      <c r="AE5">
        <f t="shared" si="8"/>
        <v>5.01</v>
      </c>
      <c r="AF5">
        <f t="shared" si="9"/>
        <v>-7.3604000000000003</v>
      </c>
      <c r="AG5">
        <v>-9.5399999999999991</v>
      </c>
      <c r="AH5" s="3">
        <f t="shared" si="10"/>
        <v>-2.1795999999999989</v>
      </c>
      <c r="AI5">
        <f t="shared" si="11"/>
        <v>-14.003700000000002</v>
      </c>
      <c r="AJ5">
        <f t="shared" si="12"/>
        <v>-12.809999999999999</v>
      </c>
      <c r="AK5" s="3">
        <f t="shared" si="13"/>
        <v>1.1937000000000033</v>
      </c>
    </row>
    <row r="6" spans="1:37" x14ac:dyDescent="0.25">
      <c r="A6" t="s">
        <v>12</v>
      </c>
      <c r="E6">
        <v>-2.35</v>
      </c>
      <c r="I6">
        <v>4.6100000000000003</v>
      </c>
      <c r="N6">
        <v>12.23</v>
      </c>
      <c r="Q6">
        <f t="shared" si="3"/>
        <v>14.58</v>
      </c>
      <c r="U6">
        <v>-14.45</v>
      </c>
      <c r="X6">
        <f t="shared" si="5"/>
        <v>-12.1</v>
      </c>
      <c r="AB6">
        <v>7.82</v>
      </c>
      <c r="AE6">
        <f t="shared" si="8"/>
        <v>3.21</v>
      </c>
      <c r="AG6">
        <v>-12</v>
      </c>
      <c r="AJ6">
        <f t="shared" si="12"/>
        <v>-16.61</v>
      </c>
    </row>
    <row r="7" spans="1:37" x14ac:dyDescent="0.25">
      <c r="A7" t="s">
        <v>13</v>
      </c>
      <c r="B7">
        <v>-1.6699999999999999E-4</v>
      </c>
      <c r="C7" s="3">
        <f t="shared" si="0"/>
        <v>-1.1533</v>
      </c>
      <c r="D7">
        <f>B7*100</f>
        <v>-1.67E-2</v>
      </c>
      <c r="E7">
        <v>-1.17</v>
      </c>
      <c r="F7">
        <v>3.5784000000000003E-2</v>
      </c>
      <c r="G7" s="3">
        <f t="shared" si="1"/>
        <v>1.3815999999999997</v>
      </c>
      <c r="H7">
        <f>F7*100</f>
        <v>3.5784000000000002</v>
      </c>
      <c r="I7">
        <v>4.96</v>
      </c>
      <c r="J7">
        <v>7.5018000000000001E-2</v>
      </c>
      <c r="K7" s="3">
        <f>N7-M7</f>
        <v>4.5981999999999994</v>
      </c>
      <c r="L7" s="3">
        <f t="shared" si="2"/>
        <v>5.7514999999999992</v>
      </c>
      <c r="M7">
        <f>J7*100</f>
        <v>7.5018000000000002</v>
      </c>
      <c r="N7">
        <v>12.1</v>
      </c>
      <c r="O7">
        <v>-9.3378000000000003E-2</v>
      </c>
      <c r="P7">
        <f>M7-D7</f>
        <v>7.5185000000000004</v>
      </c>
      <c r="Q7">
        <f t="shared" si="3"/>
        <v>13.27</v>
      </c>
      <c r="R7" s="5">
        <f>U7-T7</f>
        <v>-7.5022000000000002</v>
      </c>
      <c r="S7" s="3">
        <f t="shared" si="4"/>
        <v>-6.3489000000000004</v>
      </c>
      <c r="T7">
        <f>O7*100</f>
        <v>-9.3377999999999997</v>
      </c>
      <c r="U7">
        <v>-16.84</v>
      </c>
      <c r="V7">
        <v>0.123878</v>
      </c>
      <c r="W7">
        <f>T7-D7</f>
        <v>-9.3210999999999995</v>
      </c>
      <c r="X7">
        <f t="shared" si="5"/>
        <v>-15.67</v>
      </c>
      <c r="Y7" s="3">
        <f t="shared" si="6"/>
        <v>-3.6677999999999997</v>
      </c>
      <c r="Z7" s="3">
        <f t="shared" si="7"/>
        <v>-5.0493999999999994</v>
      </c>
      <c r="AA7">
        <f>V7*100</f>
        <v>12.3878</v>
      </c>
      <c r="AB7">
        <v>8.7200000000000006</v>
      </c>
      <c r="AC7">
        <v>-4.4985999999999998E-2</v>
      </c>
      <c r="AD7">
        <f>AA7-H7</f>
        <v>8.8094000000000001</v>
      </c>
      <c r="AE7">
        <f t="shared" si="8"/>
        <v>3.7600000000000007</v>
      </c>
      <c r="AF7">
        <f t="shared" si="9"/>
        <v>-4.4985999999999997</v>
      </c>
      <c r="AG7">
        <v>-11.15</v>
      </c>
      <c r="AH7" s="5">
        <f t="shared" si="10"/>
        <v>-6.6514000000000006</v>
      </c>
      <c r="AI7">
        <f t="shared" si="11"/>
        <v>-8.077</v>
      </c>
      <c r="AJ7">
        <f t="shared" si="12"/>
        <v>-16.11</v>
      </c>
      <c r="AK7" s="3">
        <f t="shared" si="13"/>
        <v>-8.0329999999999995</v>
      </c>
    </row>
    <row r="8" spans="1:37" x14ac:dyDescent="0.25">
      <c r="A8" t="s">
        <v>14</v>
      </c>
      <c r="B8">
        <v>-1.8884999999999999E-2</v>
      </c>
      <c r="C8" s="3">
        <f t="shared" si="0"/>
        <v>1.3184999999999998</v>
      </c>
      <c r="D8">
        <f>B8*100</f>
        <v>-1.8884999999999998</v>
      </c>
      <c r="E8">
        <v>-0.56999999999999995</v>
      </c>
      <c r="F8">
        <v>1.967E-2</v>
      </c>
      <c r="G8" s="3">
        <f t="shared" si="1"/>
        <v>-0.24700000000000011</v>
      </c>
      <c r="H8">
        <f>F8*100</f>
        <v>1.9670000000000001</v>
      </c>
      <c r="I8">
        <v>1.72</v>
      </c>
      <c r="J8">
        <v>0.142127</v>
      </c>
      <c r="K8" s="3">
        <f>N8-M8</f>
        <v>-0.23269999999999946</v>
      </c>
      <c r="L8" s="3">
        <f t="shared" si="2"/>
        <v>-1.5511999999999979</v>
      </c>
      <c r="M8">
        <f>J8*100</f>
        <v>14.2127</v>
      </c>
      <c r="N8">
        <v>13.98</v>
      </c>
      <c r="O8">
        <v>-0.101373</v>
      </c>
      <c r="P8">
        <f>M8-D8</f>
        <v>16.101199999999999</v>
      </c>
      <c r="Q8">
        <f t="shared" si="3"/>
        <v>14.55</v>
      </c>
      <c r="R8" s="3">
        <f>U8-T8</f>
        <v>-3.0927000000000007</v>
      </c>
      <c r="S8" s="3">
        <f t="shared" si="4"/>
        <v>-4.4112000000000009</v>
      </c>
      <c r="T8">
        <f>O8*100</f>
        <v>-10.1373</v>
      </c>
      <c r="U8">
        <v>-13.23</v>
      </c>
      <c r="V8">
        <v>0.127029</v>
      </c>
      <c r="W8">
        <f>T8-D8</f>
        <v>-8.2487999999999992</v>
      </c>
      <c r="X8">
        <f t="shared" si="5"/>
        <v>-12.66</v>
      </c>
      <c r="Y8" s="3">
        <f t="shared" si="6"/>
        <v>-3.8628999999999998</v>
      </c>
      <c r="Z8" s="3">
        <f t="shared" si="7"/>
        <v>-3.615899999999999</v>
      </c>
      <c r="AA8">
        <f>V8*100</f>
        <v>12.7029</v>
      </c>
      <c r="AB8">
        <v>8.84</v>
      </c>
      <c r="AC8">
        <v>-7.6910999999999993E-2</v>
      </c>
      <c r="AD8">
        <f>AA8-H8</f>
        <v>10.735899999999999</v>
      </c>
      <c r="AE8">
        <f t="shared" si="8"/>
        <v>7.12</v>
      </c>
      <c r="AF8">
        <f t="shared" si="9"/>
        <v>-7.6910999999999996</v>
      </c>
      <c r="AG8">
        <v>-8.76</v>
      </c>
      <c r="AH8" s="3">
        <f t="shared" si="10"/>
        <v>-1.0689000000000002</v>
      </c>
      <c r="AI8">
        <f t="shared" si="11"/>
        <v>-9.6580999999999992</v>
      </c>
      <c r="AJ8">
        <f t="shared" si="12"/>
        <v>-10.48</v>
      </c>
      <c r="AK8" s="3">
        <f t="shared" si="13"/>
        <v>-0.82190000000000119</v>
      </c>
    </row>
    <row r="9" spans="1:37" x14ac:dyDescent="0.25">
      <c r="A9" t="s">
        <v>15</v>
      </c>
      <c r="E9">
        <v>-0.35</v>
      </c>
      <c r="I9">
        <v>5.48</v>
      </c>
      <c r="N9">
        <v>12.87</v>
      </c>
      <c r="Q9">
        <f t="shared" si="3"/>
        <v>13.219999999999999</v>
      </c>
      <c r="U9">
        <v>-14.47</v>
      </c>
      <c r="X9">
        <f t="shared" si="5"/>
        <v>-14.120000000000001</v>
      </c>
      <c r="AB9">
        <v>6.21</v>
      </c>
      <c r="AE9">
        <f t="shared" si="8"/>
        <v>0.72999999999999954</v>
      </c>
      <c r="AG9">
        <v>-10.9</v>
      </c>
      <c r="AJ9">
        <f t="shared" si="12"/>
        <v>-16.380000000000003</v>
      </c>
    </row>
    <row r="10" spans="1:37" x14ac:dyDescent="0.25">
      <c r="A10" t="s">
        <v>16</v>
      </c>
      <c r="B10">
        <v>2.4421999999999999E-2</v>
      </c>
      <c r="C10" s="5">
        <f t="shared" si="0"/>
        <v>-6.0321999999999996</v>
      </c>
      <c r="D10">
        <f>B10*100</f>
        <v>2.4421999999999997</v>
      </c>
      <c r="E10">
        <v>-3.59</v>
      </c>
      <c r="F10">
        <v>-2.196E-3</v>
      </c>
      <c r="G10" s="3">
        <f t="shared" si="1"/>
        <v>0.89960000000000007</v>
      </c>
      <c r="H10">
        <f>F10*100</f>
        <v>-0.21960000000000002</v>
      </c>
      <c r="I10">
        <v>0.68</v>
      </c>
      <c r="J10">
        <v>9.0714000000000003E-2</v>
      </c>
      <c r="K10" s="3">
        <f>N10-M10</f>
        <v>3.5385999999999989</v>
      </c>
      <c r="L10" s="3">
        <f t="shared" si="2"/>
        <v>9.5707999999999984</v>
      </c>
      <c r="M10">
        <f>J10*100</f>
        <v>9.0714000000000006</v>
      </c>
      <c r="N10">
        <v>12.61</v>
      </c>
      <c r="O10">
        <v>-9.4908000000000006E-2</v>
      </c>
      <c r="P10">
        <f>M10-D10</f>
        <v>6.6292000000000009</v>
      </c>
      <c r="Q10">
        <f t="shared" si="3"/>
        <v>16.2</v>
      </c>
      <c r="R10" s="5">
        <f>U10-T10</f>
        <v>-6.6591999999999985</v>
      </c>
      <c r="S10" s="3">
        <f t="shared" si="4"/>
        <v>-0.62699999999999889</v>
      </c>
      <c r="T10">
        <f>O10*100</f>
        <v>-9.4908000000000001</v>
      </c>
      <c r="U10">
        <v>-16.149999999999999</v>
      </c>
      <c r="V10">
        <v>0.104363</v>
      </c>
      <c r="W10">
        <f>T10-D10</f>
        <v>-11.933</v>
      </c>
      <c r="X10">
        <f t="shared" si="5"/>
        <v>-12.559999999999999</v>
      </c>
      <c r="Y10" s="3">
        <f t="shared" si="6"/>
        <v>-3.6062999999999992</v>
      </c>
      <c r="Z10" s="3">
        <f t="shared" si="7"/>
        <v>-4.5058999999999987</v>
      </c>
      <c r="AA10">
        <f>V10*100</f>
        <v>10.436299999999999</v>
      </c>
      <c r="AB10">
        <v>6.83</v>
      </c>
      <c r="AC10">
        <v>-6.9677000000000003E-2</v>
      </c>
      <c r="AD10">
        <f>AA10-H10</f>
        <v>10.655899999999999</v>
      </c>
      <c r="AE10">
        <f t="shared" si="8"/>
        <v>6.15</v>
      </c>
      <c r="AF10">
        <f t="shared" si="9"/>
        <v>-6.9677000000000007</v>
      </c>
      <c r="AG10">
        <v>-10.27</v>
      </c>
      <c r="AH10" s="3">
        <f t="shared" si="10"/>
        <v>-3.3022999999999989</v>
      </c>
      <c r="AI10">
        <f t="shared" si="11"/>
        <v>-6.7481000000000009</v>
      </c>
      <c r="AJ10">
        <f t="shared" si="12"/>
        <v>-10.95</v>
      </c>
      <c r="AK10" s="3">
        <f t="shared" si="13"/>
        <v>-4.2018999999999984</v>
      </c>
    </row>
    <row r="11" spans="1:37" x14ac:dyDescent="0.25">
      <c r="A11" t="s">
        <v>17</v>
      </c>
      <c r="B11">
        <v>7.3169999999999997E-3</v>
      </c>
      <c r="C11" s="3">
        <f t="shared" si="0"/>
        <v>-1.7917000000000001</v>
      </c>
      <c r="D11">
        <f>B11*100</f>
        <v>0.73170000000000002</v>
      </c>
      <c r="E11">
        <v>-1.06</v>
      </c>
      <c r="F11">
        <v>2.3796999999999999E-2</v>
      </c>
      <c r="G11" s="3">
        <f t="shared" si="1"/>
        <v>3.0703000000000005</v>
      </c>
      <c r="H11">
        <f>F11*100</f>
        <v>2.3796999999999997</v>
      </c>
      <c r="I11">
        <v>5.45</v>
      </c>
      <c r="J11">
        <v>0.109337</v>
      </c>
      <c r="K11" s="3">
        <f>N11-M11</f>
        <v>1.0162999999999993</v>
      </c>
      <c r="L11" s="3">
        <f t="shared" si="2"/>
        <v>2.8079999999999998</v>
      </c>
      <c r="M11">
        <f>J11*100</f>
        <v>10.9337</v>
      </c>
      <c r="N11">
        <v>11.95</v>
      </c>
      <c r="O11">
        <v>-5.6113000000000003E-2</v>
      </c>
      <c r="P11">
        <f>M11-D11</f>
        <v>10.202</v>
      </c>
      <c r="Q11">
        <f t="shared" si="3"/>
        <v>13.01</v>
      </c>
      <c r="R11" s="5">
        <f>U11-T11</f>
        <v>-9.6087000000000007</v>
      </c>
      <c r="S11" s="3">
        <f t="shared" si="4"/>
        <v>-7.8170000000000002</v>
      </c>
      <c r="T11">
        <f>O11*100</f>
        <v>-5.6113</v>
      </c>
      <c r="U11">
        <v>-15.22</v>
      </c>
      <c r="V11">
        <v>0.115734</v>
      </c>
      <c r="W11">
        <f>T11-D11</f>
        <v>-6.343</v>
      </c>
      <c r="X11">
        <f t="shared" si="5"/>
        <v>-14.16</v>
      </c>
      <c r="Y11" s="3">
        <f t="shared" si="6"/>
        <v>-1.7233999999999998</v>
      </c>
      <c r="Z11" s="3">
        <f t="shared" si="7"/>
        <v>-4.7937000000000003</v>
      </c>
      <c r="AA11">
        <f>V11*100</f>
        <v>11.573399999999999</v>
      </c>
      <c r="AB11">
        <v>9.85</v>
      </c>
      <c r="AC11">
        <v>-3.1498999999999999E-2</v>
      </c>
      <c r="AD11">
        <f>AA11-H11</f>
        <v>9.1936999999999998</v>
      </c>
      <c r="AE11">
        <f t="shared" si="8"/>
        <v>4.3999999999999995</v>
      </c>
      <c r="AF11">
        <f t="shared" si="9"/>
        <v>-3.1498999999999997</v>
      </c>
      <c r="AG11">
        <v>-7.85</v>
      </c>
      <c r="AH11" s="3">
        <f t="shared" si="10"/>
        <v>-4.7000999999999999</v>
      </c>
      <c r="AI11">
        <f t="shared" si="11"/>
        <v>-5.5295999999999994</v>
      </c>
      <c r="AJ11">
        <f t="shared" si="12"/>
        <v>-13.3</v>
      </c>
      <c r="AK11" s="3">
        <f t="shared" si="13"/>
        <v>-7.7704000000000013</v>
      </c>
    </row>
    <row r="12" spans="1:37" x14ac:dyDescent="0.25">
      <c r="A12" t="s">
        <v>18</v>
      </c>
      <c r="E12">
        <v>-2.5</v>
      </c>
      <c r="I12">
        <v>1.69</v>
      </c>
      <c r="N12">
        <v>11.99</v>
      </c>
      <c r="Q12">
        <f t="shared" si="3"/>
        <v>14.49</v>
      </c>
      <c r="U12">
        <v>-18.43</v>
      </c>
      <c r="X12">
        <f t="shared" si="5"/>
        <v>-15.93</v>
      </c>
      <c r="AB12">
        <v>6.4</v>
      </c>
      <c r="AE12">
        <f t="shared" si="8"/>
        <v>4.7100000000000009</v>
      </c>
      <c r="AG12">
        <v>-8.81</v>
      </c>
      <c r="AJ12">
        <f t="shared" si="12"/>
        <v>-10.5</v>
      </c>
    </row>
    <row r="13" spans="1:37" x14ac:dyDescent="0.25">
      <c r="A13" t="s">
        <v>19</v>
      </c>
      <c r="B13">
        <v>1.8813E-2</v>
      </c>
      <c r="C13" s="3">
        <f t="shared" si="0"/>
        <v>-4.5113000000000003</v>
      </c>
      <c r="D13">
        <f>B13*100</f>
        <v>1.8813</v>
      </c>
      <c r="E13">
        <v>-2.63</v>
      </c>
      <c r="F13">
        <v>5.0305999999999997E-2</v>
      </c>
      <c r="G13" s="3">
        <f t="shared" si="1"/>
        <v>-0.89060000000000006</v>
      </c>
      <c r="H13">
        <f>F13*100</f>
        <v>5.0305999999999997</v>
      </c>
      <c r="I13">
        <v>4.1399999999999997</v>
      </c>
      <c r="J13">
        <v>0.15132000000000001</v>
      </c>
      <c r="K13" s="3">
        <f>N13-M13</f>
        <v>-4.1620000000000008</v>
      </c>
      <c r="L13" s="3">
        <f t="shared" si="2"/>
        <v>0.3492999999999995</v>
      </c>
      <c r="M13">
        <f>J13*100</f>
        <v>15.132000000000001</v>
      </c>
      <c r="N13">
        <v>10.97</v>
      </c>
      <c r="O13">
        <v>-0.16215099999999999</v>
      </c>
      <c r="P13">
        <f>M13-D13</f>
        <v>13.250700000000002</v>
      </c>
      <c r="Q13">
        <f t="shared" si="3"/>
        <v>13.600000000000001</v>
      </c>
      <c r="R13" s="3">
        <f>U13-T13</f>
        <v>4.509999999999792E-2</v>
      </c>
      <c r="S13" s="3">
        <f t="shared" si="4"/>
        <v>4.5563999999999965</v>
      </c>
      <c r="T13">
        <f>O13*100</f>
        <v>-16.2151</v>
      </c>
      <c r="U13">
        <v>-16.170000000000002</v>
      </c>
      <c r="V13">
        <v>0.15548200000000001</v>
      </c>
      <c r="W13">
        <f>T13-D13</f>
        <v>-18.096399999999999</v>
      </c>
      <c r="X13">
        <f t="shared" si="5"/>
        <v>-13.540000000000003</v>
      </c>
      <c r="Y13" s="5">
        <f t="shared" si="6"/>
        <v>-5.9082000000000008</v>
      </c>
      <c r="Z13" s="3">
        <f t="shared" si="7"/>
        <v>-5.0176000000000007</v>
      </c>
      <c r="AA13">
        <f>V13*100</f>
        <v>15.548200000000001</v>
      </c>
      <c r="AB13">
        <v>9.64</v>
      </c>
      <c r="AC13">
        <v>-6.2023000000000002E-2</v>
      </c>
      <c r="AD13">
        <f>AA13-H13</f>
        <v>10.517600000000002</v>
      </c>
      <c r="AE13">
        <f t="shared" si="8"/>
        <v>5.5000000000000009</v>
      </c>
      <c r="AF13">
        <f t="shared" si="9"/>
        <v>-6.2023000000000001</v>
      </c>
      <c r="AG13">
        <v>-12.77</v>
      </c>
      <c r="AH13" s="5">
        <f t="shared" si="10"/>
        <v>-6.5676999999999994</v>
      </c>
      <c r="AI13">
        <f t="shared" si="11"/>
        <v>-11.232900000000001</v>
      </c>
      <c r="AJ13">
        <f t="shared" si="12"/>
        <v>-16.91</v>
      </c>
      <c r="AK13" s="3">
        <f t="shared" si="13"/>
        <v>-5.6770999999999994</v>
      </c>
    </row>
    <row r="14" spans="1:37" x14ac:dyDescent="0.25">
      <c r="A14" t="s">
        <v>20</v>
      </c>
      <c r="B14">
        <v>-2.2252999999999998E-2</v>
      </c>
      <c r="C14" s="3">
        <f t="shared" si="0"/>
        <v>-2.5047000000000006</v>
      </c>
      <c r="D14">
        <f>B14*100</f>
        <v>-2.2252999999999998</v>
      </c>
      <c r="E14">
        <v>-4.7300000000000004</v>
      </c>
      <c r="F14">
        <v>4.3492999999999997E-2</v>
      </c>
      <c r="G14" s="3">
        <f t="shared" si="1"/>
        <v>9.0700000000000891E-2</v>
      </c>
      <c r="H14">
        <f>F14*100</f>
        <v>4.3492999999999995</v>
      </c>
      <c r="I14">
        <v>4.4400000000000004</v>
      </c>
      <c r="J14">
        <v>0.15664700000000001</v>
      </c>
      <c r="K14" s="3">
        <f>N14-M14</f>
        <v>0.13529999999999909</v>
      </c>
      <c r="L14" s="3">
        <f t="shared" si="2"/>
        <v>2.6400000000000006</v>
      </c>
      <c r="M14">
        <f>J14*100</f>
        <v>15.664700000000002</v>
      </c>
      <c r="N14">
        <v>15.8</v>
      </c>
      <c r="O14">
        <v>-0.10509400000000001</v>
      </c>
      <c r="P14">
        <f>M14-D14</f>
        <v>17.89</v>
      </c>
      <c r="Q14">
        <f t="shared" si="3"/>
        <v>20.53</v>
      </c>
      <c r="R14" s="3">
        <f>U14-T14</f>
        <v>-4.9505999999999997</v>
      </c>
      <c r="S14" s="3">
        <f t="shared" si="4"/>
        <v>-2.4458999999999982</v>
      </c>
      <c r="T14">
        <f>O14*100</f>
        <v>-10.509400000000001</v>
      </c>
      <c r="U14">
        <v>-15.46</v>
      </c>
      <c r="V14">
        <v>9.9292000000000005E-2</v>
      </c>
      <c r="W14">
        <f>T14-D14</f>
        <v>-8.2841000000000022</v>
      </c>
      <c r="X14">
        <f t="shared" si="5"/>
        <v>-10.73</v>
      </c>
      <c r="Y14" s="3">
        <f t="shared" si="6"/>
        <v>1.1907999999999994</v>
      </c>
      <c r="Z14" s="3">
        <f t="shared" si="7"/>
        <v>1.1000999999999985</v>
      </c>
      <c r="AA14">
        <f>V14*100</f>
        <v>9.9291999999999998</v>
      </c>
      <c r="AB14">
        <v>11.12</v>
      </c>
      <c r="AC14">
        <v>-7.1348999999999996E-2</v>
      </c>
      <c r="AD14">
        <f>AA14-H14</f>
        <v>5.5799000000000003</v>
      </c>
      <c r="AE14">
        <f t="shared" si="8"/>
        <v>6.6799999999999988</v>
      </c>
      <c r="AF14">
        <f t="shared" si="9"/>
        <v>-7.1349</v>
      </c>
      <c r="AG14">
        <v>-10.89</v>
      </c>
      <c r="AH14" s="3">
        <f t="shared" si="10"/>
        <v>-3.7551000000000005</v>
      </c>
      <c r="AI14">
        <f t="shared" si="11"/>
        <v>-11.4842</v>
      </c>
      <c r="AJ14">
        <f t="shared" si="12"/>
        <v>-15.330000000000002</v>
      </c>
      <c r="AK14" s="3">
        <f t="shared" si="13"/>
        <v>-3.8458000000000023</v>
      </c>
    </row>
    <row r="15" spans="1:37" x14ac:dyDescent="0.25">
      <c r="A15" t="s">
        <v>27</v>
      </c>
      <c r="C15" s="3">
        <f>AVERAGE(C3:C14)</f>
        <v>-1.3766666666666667</v>
      </c>
      <c r="D15" s="3">
        <f t="shared" ref="D15:AH15" si="14">AVERAGE(D3:D14)</f>
        <v>-0.72777777777777797</v>
      </c>
      <c r="E15" s="3">
        <f t="shared" si="14"/>
        <v>-2.0116666666666667</v>
      </c>
      <c r="F15" s="3">
        <f t="shared" si="14"/>
        <v>3.279788888888889E-2</v>
      </c>
      <c r="G15" s="3">
        <f t="shared" si="14"/>
        <v>0.32243333333333329</v>
      </c>
      <c r="H15" s="3">
        <f t="shared" si="14"/>
        <v>3.2797888888888886</v>
      </c>
      <c r="I15" s="3">
        <f t="shared" si="14"/>
        <v>3.6833333333333331</v>
      </c>
      <c r="J15" s="3">
        <f t="shared" si="14"/>
        <v>0.11692922222222224</v>
      </c>
      <c r="K15" s="3">
        <f t="shared" si="14"/>
        <v>1.4437444444444445</v>
      </c>
      <c r="L15" s="3">
        <f t="shared" si="14"/>
        <v>2.820411111111111</v>
      </c>
      <c r="M15" s="3">
        <f t="shared" si="14"/>
        <v>11.692922222222222</v>
      </c>
      <c r="N15" s="3">
        <f t="shared" si="14"/>
        <v>12.943333333333335</v>
      </c>
      <c r="O15" s="3">
        <f t="shared" ref="O15" si="15">AVERAGE(O3:O14)</f>
        <v>-9.7579777777777765E-2</v>
      </c>
      <c r="P15" s="3">
        <f t="shared" ref="P15" si="16">AVERAGE(P3:P14)</f>
        <v>12.4207</v>
      </c>
      <c r="Q15" s="3">
        <f t="shared" ref="Q15" si="17">AVERAGE(Q3:Q14)</f>
        <v>14.955</v>
      </c>
      <c r="R15" s="3">
        <f t="shared" si="14"/>
        <v>-6.1853555555555557</v>
      </c>
      <c r="S15" s="3">
        <f t="shared" si="14"/>
        <v>-4.8086888888888906</v>
      </c>
      <c r="T15" s="3">
        <f t="shared" si="14"/>
        <v>-9.7579777777777768</v>
      </c>
      <c r="U15" s="3">
        <f t="shared" si="14"/>
        <v>-15.903333333333334</v>
      </c>
      <c r="V15" s="3">
        <f t="shared" ref="V15" si="18">AVERAGE(V3:V14)</f>
        <v>0.11439655555555556</v>
      </c>
      <c r="W15" s="3">
        <f t="shared" ref="W15" si="19">AVERAGE(W3:W14)</f>
        <v>-9.0302000000000007</v>
      </c>
      <c r="X15" s="3">
        <f t="shared" ref="X15" si="20">AVERAGE(X3:X14)</f>
        <v>-13.891666666666666</v>
      </c>
      <c r="Y15" s="3">
        <f t="shared" si="14"/>
        <v>-2.8996555555555559</v>
      </c>
      <c r="Z15" s="3">
        <f t="shared" si="14"/>
        <v>-3.222088888888889</v>
      </c>
      <c r="AA15" s="3">
        <f t="shared" si="14"/>
        <v>11.439655555555555</v>
      </c>
      <c r="AB15" s="3">
        <f t="shared" si="14"/>
        <v>8.1074999999999999</v>
      </c>
      <c r="AC15" s="3">
        <f t="shared" ref="AC15" si="21">AVERAGE(AC3:AC14)</f>
        <v>-6.7331555555555561E-2</v>
      </c>
      <c r="AD15" s="3">
        <f t="shared" ref="AD15" si="22">AVERAGE(AD3:AD14)</f>
        <v>8.1598666666666659</v>
      </c>
      <c r="AE15" s="3">
        <f t="shared" ref="AE15" si="23">AVERAGE(AE3:AE14)</f>
        <v>4.4241666666666672</v>
      </c>
      <c r="AF15" s="3">
        <f t="shared" si="14"/>
        <v>-6.7331555555555562</v>
      </c>
      <c r="AG15" s="3">
        <f t="shared" si="14"/>
        <v>-10.261666666666665</v>
      </c>
      <c r="AH15" s="3">
        <f t="shared" si="14"/>
        <v>-3.4257333333333335</v>
      </c>
      <c r="AI15" s="3">
        <f t="shared" ref="AI15" si="24">AVERAGE(AI3:AI14)</f>
        <v>-10.012944444444445</v>
      </c>
      <c r="AJ15" s="3">
        <f t="shared" ref="AJ15" si="25">AVERAGE(AJ3:AJ14)</f>
        <v>-13.945</v>
      </c>
      <c r="AK15" s="3">
        <f t="shared" ref="AK15" si="26">AVERAGE(AK3:AK14)</f>
        <v>-3.7481666666666666</v>
      </c>
    </row>
    <row r="16" spans="1:37" x14ac:dyDescent="0.25">
      <c r="A16" t="s">
        <v>28</v>
      </c>
      <c r="C16" s="3">
        <f>STDEV(C3:C14)</f>
        <v>2.616581279551621</v>
      </c>
      <c r="D16" s="3">
        <f t="shared" ref="D16:AH16" si="27">STDEV(D3:D14)</f>
        <v>2.1892284113231408</v>
      </c>
      <c r="E16" s="3">
        <f t="shared" si="27"/>
        <v>1.3496385599204861</v>
      </c>
      <c r="F16" s="3">
        <f t="shared" si="27"/>
        <v>1.9850659658084694E-2</v>
      </c>
      <c r="G16" s="3">
        <f t="shared" si="27"/>
        <v>1.9285242486160241</v>
      </c>
      <c r="H16" s="3">
        <f t="shared" si="27"/>
        <v>1.9850659658084704</v>
      </c>
      <c r="I16" s="3">
        <f t="shared" si="27"/>
        <v>1.5980916649857646</v>
      </c>
      <c r="J16" s="3">
        <f t="shared" si="27"/>
        <v>3.9483342863724707E-2</v>
      </c>
      <c r="K16" s="3">
        <f t="shared" si="27"/>
        <v>4.2982775003805633</v>
      </c>
      <c r="L16" s="3">
        <f t="shared" ref="L16" si="28">STDEV(L3:L14)</f>
        <v>4.4512033309669325</v>
      </c>
      <c r="M16" s="3">
        <f t="shared" si="27"/>
        <v>3.948334286372476</v>
      </c>
      <c r="N16" s="3">
        <f t="shared" si="27"/>
        <v>1.3613918902313957</v>
      </c>
      <c r="O16" s="3">
        <f t="shared" ref="O16:Q16" si="29">STDEV(O3:O14)</f>
        <v>4.3980562490086986E-2</v>
      </c>
      <c r="P16" s="3">
        <f t="shared" si="29"/>
        <v>4.1939960041111179</v>
      </c>
      <c r="Q16" s="3">
        <f t="shared" si="29"/>
        <v>2.2418397477396632</v>
      </c>
      <c r="R16" s="3">
        <f t="shared" si="27"/>
        <v>5.2730830974656353</v>
      </c>
      <c r="S16" s="3">
        <f t="shared" ref="S16" si="30">STDEV(S3:S14)</f>
        <v>6.5047340822750854</v>
      </c>
      <c r="T16" s="3">
        <f t="shared" si="27"/>
        <v>4.3980562490086994</v>
      </c>
      <c r="U16" s="3">
        <f t="shared" si="27"/>
        <v>1.7054209468810411</v>
      </c>
      <c r="V16" s="3">
        <f t="shared" ref="V16:X16" si="31">STDEV(V3:V14)</f>
        <v>2.023456466118757E-2</v>
      </c>
      <c r="W16" s="3">
        <f t="shared" si="31"/>
        <v>5.7577595790376632</v>
      </c>
      <c r="X16" s="3">
        <f t="shared" si="31"/>
        <v>1.684738087728326</v>
      </c>
      <c r="Y16" s="3">
        <f t="shared" si="27"/>
        <v>1.9340504311619633</v>
      </c>
      <c r="Z16" s="3">
        <f t="shared" ref="Z16" si="32">STDEV(Z3:Z14)</f>
        <v>2.3030254565703578</v>
      </c>
      <c r="AA16" s="3">
        <f t="shared" si="27"/>
        <v>2.0234564661187489</v>
      </c>
      <c r="AB16" s="3">
        <f t="shared" si="27"/>
        <v>1.5808807959201396</v>
      </c>
      <c r="AC16" s="3">
        <f t="shared" ref="AC16:AE16" si="33">STDEV(AC3:AC14)</f>
        <v>1.88880301256583E-2</v>
      </c>
      <c r="AD16" s="3">
        <f t="shared" si="33"/>
        <v>2.2963667264833791</v>
      </c>
      <c r="AE16" s="3">
        <f t="shared" si="33"/>
        <v>1.9138512259712122</v>
      </c>
      <c r="AF16" s="3">
        <f t="shared" si="27"/>
        <v>1.8888030125658364</v>
      </c>
      <c r="AG16" s="3">
        <f t="shared" si="27"/>
        <v>1.4420114318884554</v>
      </c>
      <c r="AH16" s="3">
        <f t="shared" si="27"/>
        <v>2.1902520499933331</v>
      </c>
      <c r="AI16" s="3">
        <f t="shared" ref="AI16:AK16" si="34">STDEV(AI3:AI14)</f>
        <v>2.7882540707004759</v>
      </c>
      <c r="AJ16" s="3">
        <f t="shared" si="34"/>
        <v>2.3928700910678966</v>
      </c>
      <c r="AK16" s="3">
        <f t="shared" si="34"/>
        <v>3.1282944610442294</v>
      </c>
    </row>
    <row r="18" spans="1:33" x14ac:dyDescent="0.25">
      <c r="A18" t="s">
        <v>43</v>
      </c>
      <c r="C18" s="3">
        <f>E18-D18</f>
        <v>-0.40690000000000004</v>
      </c>
      <c r="D18">
        <f>-0.013031*100</f>
        <v>-1.3030999999999999</v>
      </c>
      <c r="E18">
        <v>-1.71</v>
      </c>
      <c r="G18" s="3">
        <f>I18-H18</f>
        <v>0.27760000000000051</v>
      </c>
      <c r="H18">
        <f>0.044224*100</f>
        <v>4.4223999999999997</v>
      </c>
      <c r="I18">
        <v>4.7</v>
      </c>
      <c r="L18" s="3">
        <f>Q18-P18</f>
        <v>-1.4974999999999987</v>
      </c>
      <c r="M18">
        <f>0.146144*100</f>
        <v>14.6144</v>
      </c>
      <c r="N18">
        <v>12.71</v>
      </c>
      <c r="P18">
        <f>M18-D18</f>
        <v>15.9175</v>
      </c>
      <c r="Q18">
        <f>N18-E18</f>
        <v>14.420000000000002</v>
      </c>
      <c r="W18">
        <f>-0.145803*100</f>
        <v>-14.580299999999999</v>
      </c>
      <c r="X18">
        <v>-14.6</v>
      </c>
      <c r="AA18">
        <f>0.132657*100</f>
        <v>13.265699999999999</v>
      </c>
      <c r="AB18">
        <v>8.24</v>
      </c>
      <c r="AF18">
        <f>-0.065831*100</f>
        <v>-6.5831</v>
      </c>
      <c r="AG18">
        <v>-11.5</v>
      </c>
    </row>
    <row r="19" spans="1:33" x14ac:dyDescent="0.25">
      <c r="A19" t="s">
        <v>44</v>
      </c>
      <c r="C19" s="3">
        <f>E19-D19</f>
        <v>3.3358000000000003</v>
      </c>
      <c r="D19">
        <f>0.013542*100</f>
        <v>1.3542000000000001</v>
      </c>
      <c r="E19">
        <v>4.6900000000000004</v>
      </c>
      <c r="G19" s="3">
        <f>I19-H19</f>
        <v>0.19530000000000003</v>
      </c>
      <c r="H19">
        <f>0.010647*100</f>
        <v>1.0647</v>
      </c>
      <c r="I19">
        <v>1.26</v>
      </c>
      <c r="L19" s="3">
        <f>Q19-P19</f>
        <v>-2.2997999999999994</v>
      </c>
      <c r="M19">
        <f>0.15324*100</f>
        <v>15.323999999999998</v>
      </c>
      <c r="N19">
        <v>16.36</v>
      </c>
      <c r="P19">
        <f>M19-D19</f>
        <v>13.969799999999998</v>
      </c>
      <c r="Q19">
        <f>N19-E19</f>
        <v>11.669999999999998</v>
      </c>
      <c r="W19">
        <f>-0.154591*100</f>
        <v>-15.459100000000001</v>
      </c>
      <c r="X19">
        <v>-13.4</v>
      </c>
      <c r="AA19">
        <f>0.088152*100</f>
        <v>8.815199999999999</v>
      </c>
      <c r="AB19">
        <v>6.43</v>
      </c>
      <c r="AF19">
        <f>-0.08884*100</f>
        <v>-8.8840000000000003</v>
      </c>
      <c r="AG19">
        <v>-8.67</v>
      </c>
    </row>
  </sheetData>
  <mergeCells count="8">
    <mergeCell ref="AI2:AJ2"/>
    <mergeCell ref="B2:E2"/>
    <mergeCell ref="F2:I2"/>
    <mergeCell ref="J2:N2"/>
    <mergeCell ref="R2:U2"/>
    <mergeCell ref="P2:Q2"/>
    <mergeCell ref="Y2:AB2"/>
    <mergeCell ref="AF2:A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3" sqref="E13"/>
    </sheetView>
  </sheetViews>
  <sheetFormatPr defaultRowHeight="15" x14ac:dyDescent="0.25"/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t="s">
        <v>31</v>
      </c>
      <c r="B2">
        <v>10</v>
      </c>
      <c r="C2">
        <v>4</v>
      </c>
    </row>
    <row r="3" spans="1:3" x14ac:dyDescent="0.25">
      <c r="A3" t="s">
        <v>10</v>
      </c>
      <c r="B3">
        <v>4</v>
      </c>
      <c r="C3">
        <v>6</v>
      </c>
    </row>
    <row r="4" spans="1:3" x14ac:dyDescent="0.25">
      <c r="A4" t="s">
        <v>32</v>
      </c>
      <c r="B4">
        <v>6</v>
      </c>
    </row>
    <row r="5" spans="1:3" x14ac:dyDescent="0.25">
      <c r="A5" t="s">
        <v>12</v>
      </c>
      <c r="B5">
        <v>6</v>
      </c>
    </row>
    <row r="6" spans="1:3" x14ac:dyDescent="0.25">
      <c r="A6" t="s">
        <v>33</v>
      </c>
      <c r="B6">
        <v>6</v>
      </c>
      <c r="C6">
        <v>4</v>
      </c>
    </row>
    <row r="7" spans="1:3" x14ac:dyDescent="0.25">
      <c r="A7" t="s">
        <v>14</v>
      </c>
      <c r="B7">
        <v>4</v>
      </c>
    </row>
    <row r="8" spans="1:3" x14ac:dyDescent="0.25">
      <c r="A8" t="s">
        <v>15</v>
      </c>
      <c r="B8">
        <v>6</v>
      </c>
    </row>
    <row r="9" spans="1:3" x14ac:dyDescent="0.25">
      <c r="A9" t="s">
        <v>16</v>
      </c>
      <c r="B9">
        <v>6</v>
      </c>
    </row>
    <row r="10" spans="1:3" x14ac:dyDescent="0.25">
      <c r="A10" t="s">
        <v>34</v>
      </c>
      <c r="B10">
        <v>4</v>
      </c>
    </row>
    <row r="11" spans="1:3" x14ac:dyDescent="0.25">
      <c r="A11" t="s">
        <v>18</v>
      </c>
      <c r="B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PEtrialDIMsize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regamevrlab</cp:lastModifiedBy>
  <dcterms:created xsi:type="dcterms:W3CDTF">2016-06-13T17:10:30Z</dcterms:created>
  <dcterms:modified xsi:type="dcterms:W3CDTF">2016-06-21T16:08:27Z</dcterms:modified>
</cp:coreProperties>
</file>