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6"/>
  <sheetViews>
    <sheetView workbookViewId="0">
      <selection activeCell="A1" sqref="A1"/>
    </sheetView>
  </sheetViews>
  <sheetFormatPr baseColWidth="8" defaultRowHeight="15"/>
  <sheetData>
    <row r="1">
      <c r="A1" s="1" t="inlineStr">
        <is>
          <t>Name</t>
        </is>
      </c>
      <c r="B1" s="1" t="inlineStr">
        <is>
          <t>Profile URL</t>
        </is>
      </c>
      <c r="C1" s="1" t="inlineStr">
        <is>
          <t>Title</t>
        </is>
      </c>
      <c r="D1" s="1" t="inlineStr">
        <is>
          <t>Price</t>
        </is>
      </c>
      <c r="E1" s="1" t="inlineStr">
        <is>
          <t>Area</t>
        </is>
      </c>
      <c r="F1" s="1" t="inlineStr">
        <is>
          <t>Description</t>
        </is>
      </c>
      <c r="G1" s="1" t="inlineStr">
        <is>
          <t>Date</t>
        </is>
      </c>
      <c r="H1" s="1" t="inlineStr">
        <is>
          <t>Post URL</t>
        </is>
      </c>
    </row>
    <row r="2">
      <c r="A2" t="inlineStr">
        <is>
          <t>Aryana Polat</t>
        </is>
      </c>
      <c r="B2">
        <f>HYPERLINK("https://web.facebook.com/aryana.polat", "View Profile")</f>
        <v/>
      </c>
      <c r="C2" t="inlineStr">
        <is>
          <t>Sublet available March 1st- April 25th</t>
        </is>
      </c>
      <c r="D2" t="inlineStr">
        <is>
          <t>$700</t>
        </is>
      </c>
      <c r="E2" t="inlineStr">
        <is>
          <t>College Hill</t>
        </is>
      </c>
      <c r="F2" t="inlineStr">
        <is>
          <t>Private Room For Rent Providence, RI</t>
        </is>
      </c>
      <c r="G2" t="inlineStr">
        <is>
          <t>January 15</t>
        </is>
      </c>
      <c r="H2">
        <f>HYPERLINK("https://web.facebook.com/groups/683411031786289/permalink/3428535223940509/", "View Post")</f>
        <v/>
      </c>
    </row>
    <row r="3">
      <c r="A3" t="inlineStr">
        <is>
          <t>Niraj Komatineni</t>
        </is>
      </c>
      <c r="B3">
        <f>HYPERLINK("https://web.facebook.com/niraj.komatineni.1", "View Profile")</f>
        <v/>
      </c>
      <c r="C3" t="inlineStr">
        <is>
          <t>7 Beds 2 Baths House</t>
        </is>
      </c>
      <c r="D3" t="inlineStr">
        <is>
          <t>$8000</t>
        </is>
      </c>
      <c r="E3" t="inlineStr">
        <is>
          <t>College Hill</t>
        </is>
      </c>
      <c r="F3" t="inlineStr">
        <is>
          <t>We are looking for people to sublet from June 1 to August 15th. Our house has 6/7 bedrooms and 2 bathrooms with beds, mattresses, desks, couches, a TV, kitchen amenities, and washer/dryer included. It also has a private yard which is fenced off from the road. Great location near the athletic facilities as well on Thayer Street. We also have 3 parking spots available at the house. The price is negotiable.</t>
        </is>
      </c>
      <c r="G3" t="inlineStr">
        <is>
          <t>January 15</t>
        </is>
      </c>
      <c r="H3">
        <f>HYPERLINK("https://web.facebook.com/groups/683411031786289/permalink/3428715420589156/", "View Post")</f>
        <v/>
      </c>
    </row>
    <row r="4">
      <c r="A4" t="inlineStr">
        <is>
          <t>Grant Shapiro</t>
        </is>
      </c>
      <c r="B4">
        <f>HYPERLINK("https://web.facebook.com/grant.shapiro.79", "View Profile")</f>
        <v/>
      </c>
      <c r="C4" t="inlineStr">
        <is>
          <t>6 Beds 2 Baths House</t>
        </is>
      </c>
      <c r="D4" t="inlineStr">
        <is>
          <t>$975</t>
        </is>
      </c>
      <c r="E4" t="inlineStr">
        <is>
          <t>College Hill</t>
        </is>
      </c>
      <c r="F4" t="inlineStr">
        <is>
          <t>-Single room in a spacious house (129 benevolent, great location!). -Spring Sublet from January - June. -Fully furnished. -Utilities included. -5 other friendly roommates also included!</t>
        </is>
      </c>
      <c r="G4" t="inlineStr">
        <is>
          <t>January 15</t>
        </is>
      </c>
      <c r="H4">
        <f>HYPERLINK("https://web.facebook.com/groups/683411031786289/permalink/3426522030808495/", "View Post")</f>
        <v/>
      </c>
    </row>
    <row r="5">
      <c r="A5" t="inlineStr">
        <is>
          <t>Marco Ma</t>
        </is>
      </c>
      <c r="B5">
        <f>HYPERLINK("https://web.facebook.com/marcoma1017", "View Profile")</f>
        <v/>
      </c>
      <c r="C5" t="inlineStr">
        <is>
          <t>2 Beds 2 Baths Apartment</t>
        </is>
      </c>
      <c r="D5" t="inlineStr">
        <is>
          <t>$1990</t>
        </is>
      </c>
      <c r="E5" t="inlineStr">
        <is>
          <t>Downtown Providence</t>
        </is>
      </c>
      <c r="F5" t="inlineStr">
        <is>
          <t>Regency plaza ENTIRE corner unit 2b2b to sublet, $1990 with all included, also 2 parking spaces available ($75 a month), available at the end of Jan, lease ends 5/31/2021, furnished (for sale) and move-in ready</t>
        </is>
      </c>
      <c r="G5" t="inlineStr">
        <is>
          <t>January 13</t>
        </is>
      </c>
      <c r="H5">
        <f>HYPERLINK("https://web.facebook.com/groups/683411031786289/permalink/3423784481082250/", "View Post")</f>
        <v/>
      </c>
    </row>
    <row r="6">
      <c r="A6" t="inlineStr">
        <is>
          <t>Mia Purdom</t>
        </is>
      </c>
      <c r="B6">
        <f>HYPERLINK("https://web.facebook.com/mia.purdom", "View Profile")</f>
        <v/>
      </c>
      <c r="C6" t="inlineStr">
        <is>
          <t>Furnished Spring sublet and parking spot</t>
        </is>
      </c>
      <c r="D6" t="inlineStr">
        <is>
          <t>$750</t>
        </is>
      </c>
      <c r="E6" t="inlineStr">
        <is>
          <t>02906</t>
        </is>
      </c>
      <c r="F6" t="inlineStr">
        <is>
          <t>Looking for a Spring Subtenant in highly sought after apartment! Move-in: as early as Monday, Jan 18 Move-out: May 31st ** must be cat-friendly ** Rent: $750 (includes parking space) Wi-Fi: $11 Utilities: $11-$60 (depending on month) Amenities: ...</t>
        </is>
      </c>
      <c r="G6" t="inlineStr">
        <is>
          <t>January 13</t>
        </is>
      </c>
      <c r="H6">
        <f>HYPERLINK("https://web.facebook.com/groups/683411031786289/permalink/3423759987751366/", "View Post")</f>
        <v/>
      </c>
    </row>
    <row r="7">
      <c r="A7" t="inlineStr">
        <is>
          <t>Romain Bogaerts</t>
        </is>
      </c>
      <c r="B7">
        <f>HYPERLINK("https://web.facebook.com/romain.bogaerts", "View Profile")</f>
        <v/>
      </c>
      <c r="C7" t="inlineStr">
        <is>
          <t>One bedroom in 2bed-1bath, best location</t>
        </is>
      </c>
      <c r="D7" t="inlineStr">
        <is>
          <t>$900</t>
        </is>
      </c>
      <c r="E7" t="inlineStr">
        <is>
          <t>Providence, RI</t>
        </is>
      </c>
      <c r="F7" t="inlineStr">
        <is>
          <t>One bedroom in 2bed-1bath, best location 50 Pratt St, Providence, RI 02906-1450, United States Large fully furnished 2 bedroom apartment with 1 bedroom available for rent from now until July 31st. The apartment is the first floor of a 4 stories yellow house. Located on Pratt Street just below Prospect park. Absolutely wonderful location. Just 7 minutes walk to Brown campus, 8 minutes walk to the train station, and walking distance from downtown PVD. Wonderful view on the State House building. ...</t>
        </is>
      </c>
      <c r="G7" t="inlineStr">
        <is>
          <t>January 12</t>
        </is>
      </c>
      <c r="H7">
        <f>HYPERLINK("https://web.facebook.com/groups/683411031786289/permalink/3421676047959760/", "View Post")</f>
        <v/>
      </c>
    </row>
    <row r="8">
      <c r="A8" t="inlineStr">
        <is>
          <t>Lisa Marie</t>
        </is>
      </c>
      <c r="B8">
        <f>HYPERLINK("https://web.facebook.com/profile.php?id=667325014", "View Profile")</f>
        <v/>
      </c>
      <c r="C8" t="inlineStr">
        <is>
          <t>4 Beds 2 Baths Apartment</t>
        </is>
      </c>
      <c r="D8" t="inlineStr">
        <is>
          <t>$800</t>
        </is>
      </c>
      <c r="E8" t="inlineStr">
        <is>
          <t>Downtown Providence</t>
        </is>
      </c>
      <c r="F8" t="inlineStr">
        <is>
          <t>**AVAILABLE 2/1 6/1/21 or 7/1/21** This is a *PRIVATE BEDROOM* in a newly remodeled 4 bed 2 bath** Prices range depending on bedroom from $800 with ALL utilities included! This unit features: * Cable and internet included, gas &amp; electric! * Fully furnished and decorated in all rooms with mounted TV's! * Stainless steel appliances (dishwasher, gas range and refrigerator) * Quartz counter tops * Gleaming hardwood floors * Central AC * In-unit laundry</t>
        </is>
      </c>
      <c r="G8" t="inlineStr">
        <is>
          <t>January 12</t>
        </is>
      </c>
      <c r="H8">
        <f>HYPERLINK("https://web.facebook.com/groups/683411031786289/permalink/3420825688044796/", "View Post")</f>
        <v/>
      </c>
    </row>
    <row r="9">
      <c r="A9" t="inlineStr">
        <is>
          <t>Jessica Hawkins</t>
        </is>
      </c>
      <c r="B9">
        <f>HYPERLINK("https://web.facebook.com/jessica.hawkins.739", "View Profile")</f>
        <v/>
      </c>
      <c r="C9" t="inlineStr">
        <is>
          <t>1 Bed 2 Baths Apartment</t>
        </is>
      </c>
      <c r="D9" t="inlineStr">
        <is>
          <t>$600</t>
        </is>
      </c>
      <c r="E9" t="inlineStr">
        <is>
          <t>Fox Point</t>
        </is>
      </c>
      <c r="F9" t="inlineStr">
        <is>
          <t>Looking for a female roommate for a year lease beginning February 1st. $600/mo +1/2 utilities--budget around 100/mo. 1st and last month's rent + 300 security ($1500) due to the landlord to move in. Really nice apartment close to downtown. Living and dining room, kitchen, and small shared office. Laundry and storage in basement. Garage parking included. The neighbors are cool and the landlord is really great. Close to R, and with walking to 1 bus lines. About me, the roommate: I am a female...</t>
        </is>
      </c>
      <c r="G9" t="inlineStr">
        <is>
          <t>January 10</t>
        </is>
      </c>
      <c r="H9">
        <f>HYPERLINK("https://web.facebook.com/groups/683411031786289/permalink/3416779155116116/", "View Post")</f>
        <v/>
      </c>
    </row>
    <row r="10">
      <c r="A10" t="inlineStr">
        <is>
          <t>Assad Oskuei</t>
        </is>
      </c>
      <c r="B10">
        <f>HYPERLINK("https://web.facebook.com/assad.oskuei", "View Profile")</f>
        <v/>
      </c>
      <c r="C10" t="inlineStr">
        <is>
          <t>3 beds · 1 bath · Apartment</t>
        </is>
      </c>
      <c r="D10" t="inlineStr">
        <is>
          <t>$650</t>
        </is>
      </c>
      <c r="E10" t="inlineStr">
        <is>
          <t>Washington Park</t>
        </is>
      </c>
      <c r="F10" t="inlineStr">
        <is>
          <t>AVAILABLE APRIL 1st 5-Minute walk from Johnson &amp; Wales University in Washington Park. Recently renovated 3 bedroom (first floor) apartment. Stainless steel appliances and a full kitchen. Onsite parking available. High speed internet. Washer/Drier in the basement. Looking for a group of 3 students/roommates.</t>
        </is>
      </c>
      <c r="G10" t="inlineStr">
        <is>
          <t>January 10</t>
        </is>
      </c>
      <c r="H10">
        <f>HYPERLINK("https://web.facebook.com/groups/683411031786289/permalink/3415420031918695/", "View Post")</f>
        <v/>
      </c>
    </row>
    <row r="11">
      <c r="A11" t="inlineStr">
        <is>
          <t>Imran A Siddiqui</t>
        </is>
      </c>
      <c r="B11">
        <f>HYPERLINK("https://web.facebook.com/imranksiddiqui", "View Profile")</f>
        <v/>
      </c>
      <c r="C11" t="inlineStr">
        <is>
          <t>Commercial space for rent</t>
        </is>
      </c>
      <c r="D11" t="inlineStr">
        <is>
          <t>$1500</t>
        </is>
      </c>
      <c r="E11" t="inlineStr">
        <is>
          <t>02860-1023</t>
        </is>
      </c>
      <c r="F11" t="inlineStr">
        <is>
          <t>Commercial space around 1000 square feet available on a very high traffic road. Perfect space for grocery store or office space. There are 4 rooms that can be removed if we sign a lease for long term. This is very busy road and high traffic area. Please call only if you are serious at 7184968466</t>
        </is>
      </c>
      <c r="G11" t="inlineStr">
        <is>
          <t>January 10</t>
        </is>
      </c>
      <c r="H11">
        <f>HYPERLINK("https://web.facebook.com/groups/683411031786289/permalink/3415456191915079/", "View Post")</f>
        <v/>
      </c>
    </row>
    <row r="12">
      <c r="A12" t="inlineStr">
        <is>
          <t>Soohyun Park</t>
        </is>
      </c>
      <c r="B12">
        <f>HYPERLINK("https://web.facebook.com/soohyun.park.7505468", "View Profile")</f>
        <v/>
      </c>
      <c r="C12" t="inlineStr">
        <is>
          <t>Spring semester sublet</t>
        </is>
      </c>
      <c r="D12" t="inlineStr">
        <is>
          <t>$700</t>
        </is>
      </c>
      <c r="E12" t="inlineStr">
        <is>
          <t>02906-1319</t>
        </is>
      </c>
      <c r="F12" t="inlineStr">
        <is>
          <t>Spring semester sublet 62 Meeting St, Providence, RI 02906-1319, United States Hi! Subletting my bedroom in a 2 bedroom apartment from January 😀 Looking for a female-identifying roommate! -Address: 62 Meeting St -Dates: January to End of May -2bed/1bath + kitchen -Rent: $700 (price negotiable) -Utilities not included -Coin-op laundry in the basement + super chill and nice landlord You would be living with a female roommate. Dm me if you're interested and feel free to ask any questions!</t>
        </is>
      </c>
      <c r="G12" t="inlineStr">
        <is>
          <t>January 9</t>
        </is>
      </c>
      <c r="H12">
        <f>HYPERLINK("https://web.facebook.com/groups/683411031786289/permalink/3413770922083606/", "View Post")</f>
        <v/>
      </c>
    </row>
    <row r="13">
      <c r="A13" t="inlineStr">
        <is>
          <t>Nery Mendez</t>
        </is>
      </c>
      <c r="B13">
        <f>HYPERLINK("https://web.facebook.com/nery.mendez.79", "View Profile")</f>
        <v/>
      </c>
      <c r="C13" t="inlineStr">
        <is>
          <t>740 planfield st and 120 manton av sale tools 9 to 4 all weekends</t>
        </is>
      </c>
      <c r="D13" t="inlineStr">
        <is>
          <t>$1234</t>
        </is>
      </c>
      <c r="E13" t="inlineStr">
        <is>
          <t>02907-1760</t>
        </is>
      </c>
      <c r="F13" t="inlineStr"/>
      <c r="G13" t="inlineStr">
        <is>
          <t>January 9</t>
        </is>
      </c>
      <c r="H13">
        <f>HYPERLINK("https://web.facebook.com/groups/683411031786289/permalink/3413577668769598/", "View Post")</f>
        <v/>
      </c>
    </row>
    <row r="14">
      <c r="A14" t="inlineStr">
        <is>
          <t>Hillary Hansen</t>
        </is>
      </c>
      <c r="B14">
        <f>HYPERLINK("https://web.facebook.com/hillary.hansen", "View Profile")</f>
        <v/>
      </c>
      <c r="C14" t="inlineStr">
        <is>
          <t>2 Beds 1 Bath Apartment</t>
        </is>
      </c>
      <c r="D14" t="inlineStr">
        <is>
          <t>$750</t>
        </is>
      </c>
      <c r="E14" t="inlineStr">
        <is>
          <t>Fox Point</t>
        </is>
      </c>
      <c r="F14" t="inlineStr">
        <is>
          <t>I'm looking for one housemate to fill a first-floor 2-bed apartment on the east side. It will be available at the beginning of February -- about 10 Feb is preferable, but we can try to be flexible if necessary. The apartment has lots of windows, wood floors, a nice open kitchen, and porch seating, which is lovely in warmer times. The bedroom for rent is unfurnished and about 11x12 plus a closet. Most of the furniture you see in the photos (and the dog) will be gone, so the apartment will be...</t>
        </is>
      </c>
      <c r="G14" t="inlineStr">
        <is>
          <t>January 8</t>
        </is>
      </c>
      <c r="H14">
        <f>HYPERLINK("https://web.facebook.com/groups/683411031786289/permalink/3410836935710338/", "View Post")</f>
        <v/>
      </c>
    </row>
    <row r="15">
      <c r="A15" t="inlineStr">
        <is>
          <t>Niraj Komatineni</t>
        </is>
      </c>
      <c r="B15">
        <f>HYPERLINK("https://web.facebook.com/niraj.komatineni.1", "View Profile")</f>
        <v/>
      </c>
      <c r="C15" t="inlineStr">
        <is>
          <t>7 Beds 2 Baths House</t>
        </is>
      </c>
      <c r="D15" t="inlineStr">
        <is>
          <t>$8000</t>
        </is>
      </c>
      <c r="E15" t="inlineStr">
        <is>
          <t>College Hill</t>
        </is>
      </c>
      <c r="F15" t="inlineStr">
        <is>
          <t>Our house has 6/7 bedrooms and 2 bathrooms with beds, mattresses, desks, couches, a TV, kitchen amenities, a washer, and a dryer included. It also has a private yard which is fenced off from the road. Great location near the athletic facilities as well on Thayer street. We also have 3 parking spots available at the house. The price is negotiable and we are looking for people to sublet from June 1st to August 15th.</t>
        </is>
      </c>
      <c r="G15" t="inlineStr">
        <is>
          <t>January 8</t>
        </is>
      </c>
      <c r="H15">
        <f>HYPERLINK("https://web.facebook.com/groups/683411031786289/permalink/3410420452418653/", "View Post")</f>
        <v/>
      </c>
    </row>
    <row r="16">
      <c r="A16" t="inlineStr">
        <is>
          <t>Nkenna Akunna</t>
        </is>
      </c>
      <c r="B16">
        <f>HYPERLINK("https://web.facebook.com/nkenna", "View Profile")</f>
        <v/>
      </c>
      <c r="C16" t="inlineStr">
        <is>
          <t>1 bedroom apartment sublet</t>
        </is>
      </c>
      <c r="D16" t="inlineStr">
        <is>
          <t>$1150</t>
        </is>
      </c>
      <c r="E16" t="inlineStr">
        <is>
          <t>Downtown Providence</t>
        </is>
      </c>
      <c r="F16" t="inlineStr">
        <is>
          <t>One bedroom, one bathroom first floor apartment on Wickenden. available mid Feb - end July bills inc.! https://drive.google.com/drive/folders/1hQyDfMGMIt9SZuJwCKMhI-aEb3NAFfKC?usp=sharing</t>
        </is>
      </c>
      <c r="G16" t="inlineStr">
        <is>
          <t>January 7</t>
        </is>
      </c>
      <c r="H16">
        <f>HYPERLINK("https://web.facebook.com/groups/683411031786289/permalink/3408590719268293/", "View Post")</f>
        <v/>
      </c>
    </row>
    <row r="17">
      <c r="A17" t="inlineStr">
        <is>
          <t>Mario Ruiz</t>
        </is>
      </c>
      <c r="B17">
        <f>HYPERLINK("https://web.facebook.com/mario.ruiz.71", "View Profile")</f>
        <v/>
      </c>
      <c r="C17" t="inlineStr">
        <is>
          <t>M&amp;A Landscape</t>
        </is>
      </c>
      <c r="D17" t="inlineStr">
        <is>
          <t>$1121</t>
        </is>
      </c>
      <c r="E17" t="inlineStr">
        <is>
          <t>Providence, RI</t>
        </is>
      </c>
      <c r="F17" t="inlineStr">
        <is>
          <t>We Do lawn mowing weed removal shrubs/edge Trimming Mulch/Stone Spreading planting flowers trees garden desigs spring fall clean up</t>
        </is>
      </c>
      <c r="G17" t="inlineStr">
        <is>
          <t>January 8</t>
        </is>
      </c>
      <c r="H17">
        <f>HYPERLINK("https://web.facebook.com/groups/683411031786289/permalink/3409877249139640/", "View Post")</f>
        <v/>
      </c>
    </row>
    <row r="18">
      <c r="A18" t="inlineStr">
        <is>
          <t>Rachana Chau</t>
        </is>
      </c>
      <c r="B18">
        <f>HYPERLINK("https://web.facebook.com/rachana.chau", "View Profile")</f>
        <v/>
      </c>
      <c r="C18" t="inlineStr">
        <is>
          <t>ISO Temporary Sublet</t>
        </is>
      </c>
      <c r="D18" t="inlineStr">
        <is>
          <t>$800</t>
        </is>
      </c>
      <c r="E18" t="inlineStr">
        <is>
          <t>Blackstone</t>
        </is>
      </c>
      <c r="F18" t="inlineStr">
        <is>
          <t>Hi! I'm looking for a temporary sublet, preferably under $800/month, but flexible. If anyone has a furnished (aka a mattress) room available from anytime in January through the end of February/March (dates are flexible) DM me :)</t>
        </is>
      </c>
      <c r="G18" t="inlineStr">
        <is>
          <t>January 7</t>
        </is>
      </c>
      <c r="H18">
        <f>HYPERLINK("https://web.facebook.com/groups/683411031786289/permalink/3406373009490064/", "View Post")</f>
        <v/>
      </c>
    </row>
    <row r="19">
      <c r="A19" t="inlineStr">
        <is>
          <t>Ryan Adell</t>
        </is>
      </c>
      <c r="B19">
        <f>HYPERLINK("https://web.facebook.com/ryan.adell.14", "View Profile")</f>
        <v/>
      </c>
      <c r="C19" t="inlineStr">
        <is>
          <t>3 Beds 2 Baths Apartment</t>
        </is>
      </c>
      <c r="D19" t="inlineStr">
        <is>
          <t>$850</t>
        </is>
      </c>
      <c r="E19" t="inlineStr">
        <is>
          <t>College Hill</t>
        </is>
      </c>
      <c r="F19" t="inlineStr">
        <is>
          <t>Available for sublet summer 2021 (June, July and August) 2 bedrooms available in 3 bedroom apartment. Apartment has newly renovated kitchen and 2 full bathrooms. Great location (185 Angell) right across Den Den on Thayer. $850/month. Price negotiable.</t>
        </is>
      </c>
      <c r="G19" t="inlineStr">
        <is>
          <t>January 7</t>
        </is>
      </c>
      <c r="H19">
        <f>HYPERLINK("https://web.facebook.com/groups/683411031786289/permalink/3407645472696151/", "View Post")</f>
        <v/>
      </c>
    </row>
    <row r="20">
      <c r="A20" t="inlineStr">
        <is>
          <t>Ray Gnay</t>
        </is>
      </c>
      <c r="B20">
        <f>HYPERLINK("https://web.facebook.com/ray.gnay", "View Profile")</f>
        <v/>
      </c>
      <c r="C20" t="inlineStr">
        <is>
          <t>5 Beds 1 Bath Apartment</t>
        </is>
      </c>
      <c r="D20" t="inlineStr">
        <is>
          <t>$3500</t>
        </is>
      </c>
      <c r="E20" t="inlineStr">
        <is>
          <t>Winter Hill</t>
        </is>
      </c>
      <c r="F20" t="inlineStr">
        <is>
          <t>Huge five bedroom 1.5 bathroom town house style apartment with over 2100 sf in a convenient Winter Hill, Somerville for rent, available now. Common area include a eat in kitchen which is equipped with stove, fridge, dishwasher and microwave, dining room, living room and one full bath and one half bathrooms. Open floor plan. Whole apartment is freshly painted and some bedrooms have brand new hardwood floor. Lots of natural light. Utilities not included in the rent. In unit washer and dryer are free to use.</t>
        </is>
      </c>
      <c r="G20" t="inlineStr">
        <is>
          <t>January 7</t>
        </is>
      </c>
      <c r="H20">
        <f>HYPERLINK("https://web.facebook.com/groups/683411031786289/permalink/3407587262701972/", "View Post")</f>
        <v/>
      </c>
    </row>
    <row r="21">
      <c r="A21" t="inlineStr">
        <is>
          <t>Andrew Javens</t>
        </is>
      </c>
      <c r="B21">
        <f>HYPERLINK("https://web.facebook.com/andrew.javens.42", "View Profile")</f>
        <v/>
      </c>
      <c r="C21" t="inlineStr">
        <is>
          <t>7 Beds 2 Baths House</t>
        </is>
      </c>
      <c r="D21" t="inlineStr">
        <is>
          <t>$700</t>
        </is>
      </c>
      <c r="E21" t="inlineStr">
        <is>
          <t>College Hill</t>
        </is>
      </c>
      <c r="F21" t="inlineStr">
        <is>
          <t>UPDATE: Room A is still available!! Room B has been rented. Hello!! Subletting TWO rooms on the second floor of 171 Williams Street. -Your floor is 3br/1b; the apartment itself is 7br/2b split into two floors. Move in available starting Jan 18 until May 31. Both rooms FULLY FURNISHED (bed, desk, etc). Room B might not be ready until Jan 20th and in the case you want to move in earlier than that you can stay in an open room on the third floor for a couple of nights. -Kitchen and all living...</t>
        </is>
      </c>
      <c r="G21" t="inlineStr">
        <is>
          <t>January 6</t>
        </is>
      </c>
      <c r="H21">
        <f>HYPERLINK("https://web.facebook.com/groups/683411031786289/permalink/3405628762897822/", "View Post")</f>
        <v/>
      </c>
    </row>
    <row r="22">
      <c r="A22" t="inlineStr">
        <is>
          <t>Manuela Artia</t>
        </is>
      </c>
      <c r="B22">
        <f>HYPERLINK("https://web.facebook.com/manuela.artia", "View Profile")</f>
        <v/>
      </c>
      <c r="C22" t="inlineStr">
        <is>
          <t>4 Beds 1 Bath Townhouse</t>
        </is>
      </c>
      <c r="D22" t="inlineStr">
        <is>
          <t>$680</t>
        </is>
      </c>
      <c r="E22" t="inlineStr">
        <is>
          <t>Providence, RI</t>
        </is>
      </c>
      <c r="F22" t="inlineStr">
        <is>
          <t>Private Room For Rent 377 Benefit St, Providence, RI 02903-2930, United States Subletting ALL 4 ROOMS of our beautiful sunny tree-top apartment with balcony over looking Benefit St. from JUNE 1ST through AUGUST 31ST! $680 rent plus utilities and WiFi. Super quick walk from RISD/ Brown/ wickendon!!! Best spot in Providence. Message me for more info!!!</t>
        </is>
      </c>
      <c r="G22" t="inlineStr">
        <is>
          <t>January 6</t>
        </is>
      </c>
      <c r="H22">
        <f>HYPERLINK("https://web.facebook.com/groups/683411031786289/permalink/3405900122870686/", "View Post")</f>
        <v/>
      </c>
    </row>
    <row r="23">
      <c r="A23" t="inlineStr">
        <is>
          <t>Jane Yue Yang</t>
        </is>
      </c>
      <c r="B23">
        <f>HYPERLINK("https://web.facebook.com/yue.yang.75873708", "View Profile")</f>
        <v/>
      </c>
      <c r="C23" t="inlineStr">
        <is>
          <t>Furnished Spring Sublet near OMAC</t>
        </is>
      </c>
      <c r="D23" t="inlineStr">
        <is>
          <t>$850</t>
        </is>
      </c>
      <c r="E23" t="inlineStr">
        <is>
          <t>Blackstone</t>
        </is>
      </c>
      <c r="F23" t="inlineStr">
        <is>
          <t>Posting for a friend: 3 furnished rooms available in a 5br, 2.5 bath house for the spring semester. The house has 3 floors + a basement with laundry units + a garage. The location is near OMAC and super convenient for testing. [living room photos to be added] Please DM for more info!</t>
        </is>
      </c>
      <c r="G23" t="inlineStr">
        <is>
          <t>January 5</t>
        </is>
      </c>
      <c r="H23">
        <f>HYPERLINK("https://web.facebook.com/groups/683411031786289/permalink/3402212929906072/", "View Post")</f>
        <v/>
      </c>
    </row>
    <row r="24">
      <c r="A24" t="inlineStr">
        <is>
          <t>Lucy Spahr</t>
        </is>
      </c>
      <c r="B24">
        <f>HYPERLINK("https://web.facebook.com/lucy.spahr", "View Profile")</f>
        <v/>
      </c>
      <c r="C24" t="inlineStr">
        <is>
          <t>Subletting 257 Thayer Room</t>
        </is>
      </c>
      <c r="D24" t="inlineStr">
        <is>
          <t>$990</t>
        </is>
      </c>
      <c r="E24" t="inlineStr">
        <is>
          <t>02906</t>
        </is>
      </c>
      <c r="F24" t="inlineStr">
        <is>
          <t>Hi everyone, I am looking for a subletter to take over my lease in a three bedroom apartment at 257 Thayer. Available immediately and terms are negotiable. I am in room 2 on the 3rd floor with an exterior view. You will have your own bathroom, AC, dishwasher, and in unit washer and dryer. Cable TV, wifi, heat/AC and electricity are all included. The building has its own gym, study rooms, lounges, bike storage, grill and fire pit. Parking is available for an additional fee. Your roommates would...</t>
        </is>
      </c>
      <c r="G24" t="inlineStr">
        <is>
          <t>January 4</t>
        </is>
      </c>
      <c r="H24">
        <f>HYPERLINK("https://web.facebook.com/groups/683411031786289/permalink/3400063213454377/", "View Post")</f>
        <v/>
      </c>
    </row>
    <row r="25">
      <c r="A25" t="inlineStr">
        <is>
          <t>Aiden Meyer</t>
        </is>
      </c>
      <c r="B25">
        <f>HYPERLINK("https://web.facebook.com/aiden.meyer.58", "View Profile")</f>
        <v/>
      </c>
      <c r="C25" t="inlineStr">
        <is>
          <t>Hello, My roommates and I are searching for a 3 bedroom apartment for the 2021-2022 school year. We are looking to keep our total cost, including utilities, below $2400 a month though the cheaper the better! Furnished places would be a plus but are not necessary. Thank you!</t>
        </is>
      </c>
      <c r="D25" t="inlineStr">
        <is>
          <t>$2400</t>
        </is>
      </c>
      <c r="E25" t="inlineStr">
        <is>
          <t>02912</t>
        </is>
      </c>
      <c r="F25" t="inlineStr">
        <is>
          <t>Hello, My roommates and I are searching for a 3 bedroom apartment for the 2021-2022 school year. We are looking to keep our total cost, including utilities, below $2400 a month though the cheaper the better! Furnished places would be a plus but are not necessary. Thank you!</t>
        </is>
      </c>
      <c r="G25" t="inlineStr">
        <is>
          <t>January 5</t>
        </is>
      </c>
      <c r="H25">
        <f>HYPERLINK("https://web.facebook.com/groups/683411031786289/permalink/3401491833311515/", "View Post")</f>
        <v/>
      </c>
    </row>
    <row r="26">
      <c r="A26" t="inlineStr">
        <is>
          <t>Ray Gnay</t>
        </is>
      </c>
      <c r="B26">
        <f>HYPERLINK("https://web.facebook.com/ray.gnay", "View Profile")</f>
        <v/>
      </c>
      <c r="C26" t="inlineStr">
        <is>
          <t>3 Beds 2 Baths Apartment</t>
        </is>
      </c>
      <c r="D26" t="inlineStr">
        <is>
          <t>$2800</t>
        </is>
      </c>
      <c r="E26" t="inlineStr">
        <is>
          <t>Allston</t>
        </is>
      </c>
      <c r="F26" t="inlineStr">
        <is>
          <t>Beautifully remodeled spacious 3 bedroom 2 full bathroom in a very convenient and quiet Allston location close to Harvard Business School and Harvard Engineer School. Beautiful kitchen with all brand new stainless appliances including fridge, stove, dishwasher and microwave etc. Gleaming granite counter-top with beautiful pendant lights, breakfast bar, open floor plan living room, dining area and kitchen,entire apartment with brand new hardwood floor. Spacious master bedroom with full brand new...</t>
        </is>
      </c>
      <c r="G26" t="inlineStr">
        <is>
          <t>January 4</t>
        </is>
      </c>
      <c r="H26">
        <f>HYPERLINK("https://web.facebook.com/groups/683411031786289/permalink/3400005396793492/", "View Post")</f>
        <v/>
      </c>
    </row>
    <row r="27">
      <c r="A27" t="inlineStr">
        <is>
          <t>Lisa Yang</t>
        </is>
      </c>
      <c r="B27">
        <f>HYPERLINK("https://web.facebook.com/profile.php?id=100007315219430", "View Profile")</f>
        <v/>
      </c>
      <c r="C27" t="inlineStr">
        <is>
          <t>Summer sublet</t>
        </is>
      </c>
      <c r="D27" t="inlineStr">
        <is>
          <t>$875</t>
        </is>
      </c>
      <c r="E27" t="inlineStr">
        <is>
          <t>Downtown Providence</t>
        </is>
      </c>
      <c r="F27" t="inlineStr">
        <is>
          <t>Lease my apartment in summer 2021! very new building, central air, dishwasher, in-unit laundry, and super spacious bedrooms. message me for details! Available 6/1</t>
        </is>
      </c>
      <c r="G27" t="inlineStr">
        <is>
          <t>January 3</t>
        </is>
      </c>
      <c r="H27">
        <f>HYPERLINK("https://web.facebook.com/groups/683411031786289/permalink/3397980176996014/", "View Post")</f>
        <v/>
      </c>
    </row>
    <row r="28">
      <c r="A28" t="inlineStr">
        <is>
          <t>Zandra Ho</t>
        </is>
      </c>
      <c r="B28">
        <f>HYPERLINK("https://web.facebook.com/zandra.ho", "View Profile")</f>
        <v/>
      </c>
      <c r="C28" t="inlineStr">
        <is>
          <t>Sublet Available in Fox Point, March - May, $800/month (negotiable)</t>
        </is>
      </c>
      <c r="D28" t="inlineStr">
        <is>
          <t>$800</t>
        </is>
      </c>
      <c r="E28" t="inlineStr">
        <is>
          <t>Downtown Providence</t>
        </is>
      </c>
      <c r="F28" t="inlineStr">
        <is>
          <t>Dates: March 8 to May 31 Hey everyone, I’m looking for someone to fill my room for two months in a 4 bed/2 bath apartment with stunning hardwood floors and huge windows on Wickenden St. It’s one of 7 apartments in a new complex. My 3 housemates (2 F, 1 M) are medical students who will be studying furiously for board exams, so we’re looking for a quiet, respectful individual. You can find more details here: https://docs.google.com/document/d/1_pRw13cuiWI2_gl9rb8g6z2vSzc1C3P5fIZJj49L8ls/...</t>
        </is>
      </c>
      <c r="G28" t="inlineStr">
        <is>
          <t>January 3</t>
        </is>
      </c>
      <c r="H28">
        <f>HYPERLINK("https://web.facebook.com/groups/683411031786289/permalink/3398046293656069/", "View Post")</f>
        <v/>
      </c>
    </row>
    <row r="29">
      <c r="A29" t="inlineStr">
        <is>
          <t>Aaron Traylor</t>
        </is>
      </c>
      <c r="B29">
        <f>HYPERLINK("https://web.facebook.com/errant.railer", "View Profile")</f>
        <v/>
      </c>
      <c r="C29" t="inlineStr">
        <is>
          <t>Looking for whole apartment/studio sublet</t>
        </is>
      </c>
      <c r="D29" t="inlineStr">
        <is>
          <t>$1200</t>
        </is>
      </c>
      <c r="E29" t="inlineStr">
        <is>
          <t>Providence, RI</t>
        </is>
      </c>
      <c r="F29" t="inlineStr">
        <is>
          <t>Posting for a friend— anyone subletting a whole apartment or studio as soon as possible? Needs to be furnished and have a kitchen but no other requirements. No roommates. Please let me know!</t>
        </is>
      </c>
      <c r="G29" t="inlineStr">
        <is>
          <t>January 3</t>
        </is>
      </c>
      <c r="H29">
        <f>HYPERLINK("https://web.facebook.com/groups/683411031786289/permalink/3397701450357220/", "View Post")</f>
        <v/>
      </c>
    </row>
    <row r="30">
      <c r="A30" t="inlineStr">
        <is>
          <t>Rafael Lima</t>
        </is>
      </c>
      <c r="B30">
        <f>HYPERLINK("https://web.facebook.com/rafael.lima.7311352", "View Profile")</f>
        <v/>
      </c>
      <c r="C30" t="inlineStr">
        <is>
          <t>Master Bedroom w/ Private bath</t>
        </is>
      </c>
      <c r="D30" t="inlineStr">
        <is>
          <t>$1200</t>
        </is>
      </c>
      <c r="E30" t="inlineStr">
        <is>
          <t>Providence, RI</t>
        </is>
      </c>
      <c r="F30" t="inlineStr">
        <is>
          <t>Master Bedroom w/ Private bath 12 Eagle St, Providence, RI 02908-5605, United States Im looking for someone to take over my part of the lease - Utilities included, Private Master Bedroom &amp; bath at the US RUBBER LOFTS. https://bradysullivan.com/rhode-island-residential-rent/us-rubber-lofts On the link, go to “Apartments” then “Rhode Island”, then scroll til you find the Providence RI location. Once you’re there, you’ll able to click play on a video on the top of your screen. The apartment that...</t>
        </is>
      </c>
      <c r="G30" t="inlineStr">
        <is>
          <t>January 2</t>
        </is>
      </c>
      <c r="H30">
        <f>HYPERLINK("https://web.facebook.com/groups/683411031786289/permalink/3396146453846053/", "View Post")</f>
        <v/>
      </c>
    </row>
    <row r="31">
      <c r="A31" t="inlineStr">
        <is>
          <t>Esha Sraboni</t>
        </is>
      </c>
      <c r="B31">
        <f>HYPERLINK("https://web.facebook.com/esha.sraboni", "View Profile")</f>
        <v/>
      </c>
      <c r="C31" t="inlineStr">
        <is>
          <t>Hello! I am looking to sublet one room in my 2-bedroom, 1-bathroom apartment in East Providence for the spring semester (January-April 2021). - sunny, fully-furnished room on the 3rd floor - well-stocked kitchen - monthly rent is $620 (including utilities and internet) - coin-operated washer and dryer in basement - street parking available if you have a car - location: East Providence. The bus stop is right around the corner. Downtown Providence/Brown University is a 10-12 minute bus ride away. The nearest supermarket is a 5-minute bus ride/15-minute walk away. - no pets unfortunately - my partner, a working professional in his thirties will be your flatmate. He is clean, Covid-conscious, and respectful of your privacy. Feel free to contact me or my partner (shah.monzur@gmail.com) if you're interested!</t>
        </is>
      </c>
      <c r="D31" t="inlineStr">
        <is>
          <t>$620</t>
        </is>
      </c>
      <c r="E31" t="inlineStr">
        <is>
          <t>East Providence</t>
        </is>
      </c>
      <c r="F31" t="inlineStr">
        <is>
          <t>Hello! I am looking to sublet one room in my 2-bedroom, 1-bathroom apartment in East Providence for the spring semester (January-April 2021). - sunny, fully-furnished room on the 3rd floor - well-stocked kitchen - monthly rent is $620 (including utilities and internet) - coin-operated washer and dryer in basement - street parking available if you have a car - location: East Providence. The bus stop is right around the corner. Downtown Providence/Brown University is a 10-12 minute bus ride away....</t>
        </is>
      </c>
      <c r="G31" t="inlineStr">
        <is>
          <t>December 31, 2020</t>
        </is>
      </c>
      <c r="H31">
        <f>HYPERLINK("https://web.facebook.com/groups/683411031786289/permalink/3390154404445258/", "View Post")</f>
        <v/>
      </c>
    </row>
    <row r="32">
      <c r="A32" t="inlineStr">
        <is>
          <t>Hal Triedman</t>
        </is>
      </c>
      <c r="B32">
        <f>HYPERLINK("https://web.facebook.com/hal.triedman", "View Profile")</f>
        <v/>
      </c>
      <c r="C32" t="inlineStr">
        <is>
          <t>ISO 3 bedroom sublet for spring</t>
        </is>
      </c>
      <c r="D32" t="inlineStr">
        <is>
          <t>$2100</t>
        </is>
      </c>
      <c r="E32" t="inlineStr">
        <is>
          <t>Downtown Providence</t>
        </is>
      </c>
      <c r="F32" t="inlineStr">
        <is>
          <t>Hi all! I'm searching for a 3 bedroom sublet in PVD for this coming spring (Feb 1 to June 1), ideally taking an entire floor/unit. All three of us are recent Brown grads and hoping to kick around Providence a little bit longer. We'll all be working remotely and don't have to be close to campus. Trying to keep rent to $700/month per person. Feel free to message me with any leads!</t>
        </is>
      </c>
      <c r="G32" t="inlineStr">
        <is>
          <t>December 30, 2020</t>
        </is>
      </c>
      <c r="H32">
        <f>HYPERLINK("https://web.facebook.com/groups/683411031786289/permalink/3389128277881204/", "View Post")</f>
        <v/>
      </c>
    </row>
    <row r="33">
      <c r="A33" t="inlineStr">
        <is>
          <t>Lisa Marie</t>
        </is>
      </c>
      <c r="B33">
        <f>HYPERLINK("https://web.facebook.com/profile.php?id=667325014", "View Profile")</f>
        <v/>
      </c>
      <c r="C33" t="inlineStr">
        <is>
          <t>4 Beds 2 Baths Apartment</t>
        </is>
      </c>
      <c r="D33" t="inlineStr">
        <is>
          <t>$600</t>
        </is>
      </c>
      <c r="E33" t="inlineStr">
        <is>
          <t>Federal Hill</t>
        </is>
      </c>
      <c r="F33" t="inlineStr">
        <is>
          <t>**PRIVATE BEDROOM FOR RENT** located in a four bedroom, two bath unit that has been completely remodeled - Central air &amp; laundry in unit! **AVAILABLE 1/1/21** **Female roommate requested** Features include: * Stainless steel appliances, including dishwasher, gas range and refrigerator * Granite counter tops * Gleaming hardwood floors * Laundry located in the unit * Central Air Conditioning and brand new gas heat * Located just minutes from shopping, restaurants, and Johnson and Wales University...</t>
        </is>
      </c>
      <c r="G33" t="inlineStr">
        <is>
          <t>December 30, 2020</t>
        </is>
      </c>
      <c r="H33">
        <f>HYPERLINK("https://web.facebook.com/groups/683411031786289/permalink/3388579887936043/", "View Post")</f>
        <v/>
      </c>
    </row>
    <row r="34">
      <c r="A34" t="inlineStr">
        <is>
          <t>Ching Lam</t>
        </is>
      </c>
      <c r="B34">
        <f>HYPERLINK("https://web.facebook.com/chinglam0903", "View Profile")</f>
        <v/>
      </c>
      <c r="C34" t="inlineStr">
        <is>
          <t>Price negotiable! Newly renovated apartment! Across from Chipotle!</t>
        </is>
      </c>
      <c r="D34" t="inlineStr">
        <is>
          <t>$950</t>
        </is>
      </c>
      <c r="E34" t="inlineStr">
        <is>
          <t>Downtown Providence</t>
        </is>
      </c>
      <c r="F34" t="inlineStr">
        <is>
          <t>Looking to sublet my room in a 3 bedroom/1.5 bathroom fully furnished apartment at PRIME LOCATION 185 Angell Street from Jan-May. Air conditioning, wifi, and dishwasher included in the unit. Super spacious living room/ kitchen/ dining room area. $950 (w/o utilities) but price totally negotiable! Feel free to contact me for further inquiries.</t>
        </is>
      </c>
      <c r="G34" t="inlineStr">
        <is>
          <t>December 29, 2020</t>
        </is>
      </c>
      <c r="H34">
        <f>HYPERLINK("https://web.facebook.com/groups/683411031786289/permalink/3386797621447603/", "View Post")</f>
        <v/>
      </c>
    </row>
    <row r="35">
      <c r="A35" t="inlineStr">
        <is>
          <t>Imran A Siddiqui</t>
        </is>
      </c>
      <c r="B35">
        <f>HYPERLINK("https://web.facebook.com/imranksiddiqui", "View Profile")</f>
        <v/>
      </c>
      <c r="C35" t="inlineStr">
        <is>
          <t>Muratec MFX-C2280 Color Copier Printer Scanner</t>
        </is>
      </c>
      <c r="D35" t="inlineStr">
        <is>
          <t>$2600</t>
        </is>
      </c>
      <c r="E35" t="inlineStr">
        <is>
          <t>02860</t>
        </is>
      </c>
      <c r="F35" t="inlineStr">
        <is>
          <t>Muratec MFX-C2280 Color Copier Printer Scanner and fax. Low meter . Great working condition, great for office or religious place or home. Call me if interested at 7184968466. Serious inquiries only.</t>
        </is>
      </c>
      <c r="G35" t="inlineStr">
        <is>
          <t>December 29, 2020</t>
        </is>
      </c>
      <c r="H35">
        <f>HYPERLINK("https://web.facebook.com/groups/683411031786289/permalink/3385767744883924/", "View Post")</f>
        <v/>
      </c>
    </row>
    <row r="36">
      <c r="A36" t="inlineStr">
        <is>
          <t>Vy M Pham</t>
        </is>
      </c>
      <c r="B36">
        <f>HYPERLINK("https://web.facebook.com/vypham120", "View Profile")</f>
        <v/>
      </c>
      <c r="C36" t="inlineStr">
        <is>
          <t>Sunshine Filled Room</t>
        </is>
      </c>
      <c r="D36" t="inlineStr">
        <is>
          <t>$700</t>
        </is>
      </c>
      <c r="E36" t="inlineStr">
        <is>
          <t>02904-2337</t>
        </is>
      </c>
      <c r="F36" t="inlineStr">
        <is>
          <t>Fully furnished, sunshine filled room for rent.☺️ You love to be independent and effective for your own time with school and work, nice and clean environment with three young professionals who are respectful and thriving to be great in life. I have one room fully furnished available on January 1st. It will include internet, heat, hot water, laundry in the unit (not coin operated- I know, right?☺️) and fully furnished. All you need is your books and your beautiful dreams ☺️. Check this baby...</t>
        </is>
      </c>
      <c r="G36" t="inlineStr">
        <is>
          <t>December 28, 2020</t>
        </is>
      </c>
      <c r="H36">
        <f>HYPERLINK("https://web.facebook.com/groups/683411031786289/permalink/3384083028385729/", "View Post")</f>
        <v/>
      </c>
    </row>
    <row r="37">
      <c r="A37" t="inlineStr">
        <is>
          <t>Patrizio Persechino</t>
        </is>
      </c>
      <c r="B37">
        <f>HYPERLINK("https://web.facebook.com/pat.persechino", "View Profile")</f>
        <v/>
      </c>
      <c r="C37" t="inlineStr">
        <is>
          <t>3 Beds 1 Bath - Apartment</t>
        </is>
      </c>
      <c r="D37" t="inlineStr">
        <is>
          <t>$1950</t>
        </is>
      </c>
      <c r="E37" t="inlineStr">
        <is>
          <t>02906-2533</t>
        </is>
      </c>
      <c r="F37" t="inlineStr">
        <is>
          <t>First floor 3 bedroom 1 bath apartment recently renovated. Has beautiful hardwoods throughout, tons of natural sunlight, living room, dining room, kitchen features stainless steel appliances including wine fridge, &amp; granite countertops. It is steps from Hope Village, walk to all that Hope street has to offer - shops, restaurants, library, etc. Also enjoy a small backyard, private deck and extra storage space in a partially finished basement with washer and dryer. This apartment is a few blocks...</t>
        </is>
      </c>
      <c r="G37" t="inlineStr">
        <is>
          <t>December 28, 2020</t>
        </is>
      </c>
      <c r="H37">
        <f>HYPERLINK("https://web.facebook.com/groups/683411031786289/permalink/3383927808401251/", "View Post")</f>
        <v/>
      </c>
    </row>
    <row r="38">
      <c r="A38" t="inlineStr">
        <is>
          <t>Sandra Huaringa</t>
        </is>
      </c>
      <c r="B38">
        <f>HYPERLINK("https://web.facebook.com/sandramelissah", "View Profile")</f>
        <v/>
      </c>
      <c r="C38" t="inlineStr">
        <is>
          <t>Room (flexible rent)</t>
        </is>
      </c>
      <c r="D38" t="inlineStr">
        <is>
          <t>$800</t>
        </is>
      </c>
      <c r="E38" t="inlineStr">
        <is>
          <t>Downtown Providence</t>
        </is>
      </c>
      <c r="F38" t="inlineStr">
        <is>
          <t>Hi. I am looking for a room in a house or apartment to rent during the months of February, March and April. I need a furnished room with a closet (if it had a TV would be excellent) and a good kitchen, as I hope to cook frequently. My budget is USD 800. If you are interested and have an option, please let me know.</t>
        </is>
      </c>
      <c r="G38" t="inlineStr">
        <is>
          <t>December 28, 2020</t>
        </is>
      </c>
      <c r="H38">
        <f>HYPERLINK("https://web.facebook.com/groups/683411031786289/permalink/3383506365110062/", "View Post")</f>
        <v/>
      </c>
    </row>
    <row r="39">
      <c r="A39" t="inlineStr">
        <is>
          <t>Tal Shahar Frieden</t>
        </is>
      </c>
      <c r="B39">
        <f>HYPERLINK("https://web.facebook.com/talshaha", "View Profile")</f>
        <v/>
      </c>
      <c r="C39" t="inlineStr">
        <is>
          <t>looking for 1br sublet</t>
        </is>
      </c>
      <c r="D39" t="inlineStr">
        <is>
          <t>$1000</t>
        </is>
      </c>
      <c r="E39" t="inlineStr">
        <is>
          <t>Fox Point</t>
        </is>
      </c>
      <c r="F39" t="inlineStr">
        <is>
          <t>Posting for a friend! “Hi! I’m an NYU graduate student searching for a one bedroom /one bath (or an empty apartment) to stay in for 10-14 days. Sometime starting around January 13th and ending before January 30th. If anyone is subletting/ renting their place please shoot me an email and we can connect! Mbg438@nyu.edu”</t>
        </is>
      </c>
      <c r="G39" t="inlineStr">
        <is>
          <t>December 27, 2020</t>
        </is>
      </c>
      <c r="H39">
        <f>HYPERLINK("https://web.facebook.com/groups/683411031786289/permalink/3382375495223149/", "View Post")</f>
        <v/>
      </c>
    </row>
    <row r="40">
      <c r="A40" t="inlineStr">
        <is>
          <t>Drew Solomon</t>
        </is>
      </c>
      <c r="B40">
        <f>HYPERLINK("https://web.facebook.com/drewfksolomon", "View Profile")</f>
        <v/>
      </c>
      <c r="C40" t="inlineStr">
        <is>
          <t>Looking for a subletter in Hope St. apartment! $550/month</t>
        </is>
      </c>
      <c r="D40" t="inlineStr">
        <is>
          <t>$550</t>
        </is>
      </c>
      <c r="E40" t="inlineStr">
        <is>
          <t>College Hill</t>
        </is>
      </c>
      <c r="F40" t="inlineStr">
        <is>
          <t>Hey everyone! I'm looking for a subletter for an apartment on 539 Hope St to move in this January (15th onwards). The rent is $550/month and utilities are split evenly (between 3 total). Both current roommates are grad students at Brown. (One is a first-year Ph.D. student in Earth, Environmental, and Planetary Sciences, and the other is a master's student in Computer Science.) Everyone is friendly and respectful (including of COVID safety and guidelines). The apartment was a great find, but I'm...</t>
        </is>
      </c>
      <c r="G40" t="inlineStr">
        <is>
          <t>December 28, 2020</t>
        </is>
      </c>
      <c r="H40">
        <f>HYPERLINK("https://web.facebook.com/groups/683411031786289/permalink/3383597761767589/", "View Post")</f>
        <v/>
      </c>
    </row>
    <row r="41">
      <c r="A41" t="inlineStr">
        <is>
          <t>Ray Gnay</t>
        </is>
      </c>
      <c r="B41">
        <f>HYPERLINK("https://web.facebook.com/ray.gnay", "View Profile")</f>
        <v/>
      </c>
      <c r="C41" t="inlineStr">
        <is>
          <t>3 Beds 2 Baths Apartment</t>
        </is>
      </c>
      <c r="D41" t="inlineStr">
        <is>
          <t>$2950</t>
        </is>
      </c>
      <c r="E41" t="inlineStr">
        <is>
          <t>Allston</t>
        </is>
      </c>
      <c r="F41" t="inlineStr">
        <is>
          <t>Beautifully remodeled spacious 3 bedroom 2 full bathroom in a very convenient and quiet Allston location close to Harvard Business School and Harvard Engineer School. Beautiful kitchen with all brand new stainless appliances including fridge, stove, dishwasher and microwave etc. Gleaming granite counter-top with beautiful pendant lights, breakfast bar, open floor plan living room, dining area and kitchen, entire apartment with brand new hardwood floor. Spacious master bedroom with full brand...</t>
        </is>
      </c>
      <c r="G41" t="inlineStr">
        <is>
          <t>December 26, 2020</t>
        </is>
      </c>
      <c r="H41">
        <f>HYPERLINK("https://web.facebook.com/groups/683411031786289/permalink/3380164365444262/", "View Post")</f>
        <v/>
      </c>
    </row>
    <row r="42">
      <c r="A42" t="inlineStr">
        <is>
          <t>Arun Akshat Sharma</t>
        </is>
      </c>
      <c r="B42">
        <f>HYPERLINK("https://web.facebook.com/desertmirage91", "View Profile")</f>
        <v/>
      </c>
      <c r="C42" t="inlineStr">
        <is>
          <t>Room available</t>
        </is>
      </c>
      <c r="D42" t="inlineStr">
        <is>
          <t>$1100</t>
        </is>
      </c>
      <c r="E42" t="inlineStr">
        <is>
          <t>Plainville, Massachusetts</t>
        </is>
      </c>
      <c r="F42" t="inlineStr">
        <is>
          <t>Hello everyone! Hope everyone is staying safe. I have 1 bed 1 bath available in a 2 bed 2 bath luxury apartment for the short term. The apartment is located on 85 Washington St, Plainville, MA 02762. It is available mid Feb/end of Feb onwards. The current lease lasts till April 2021. The apartment is at the intersection of Route 1 and 106 and is close to 95, 495 and 295. The rent is $1100 + utilities. The kitchen is an open floor plan with lots of storage space. The apartment is full furnished...</t>
        </is>
      </c>
      <c r="G42" t="inlineStr">
        <is>
          <t>December 27, 2020</t>
        </is>
      </c>
      <c r="H42">
        <f>HYPERLINK("https://web.facebook.com/groups/683411031786289/permalink/3381660548627977/", "View Post")</f>
        <v/>
      </c>
    </row>
    <row r="43">
      <c r="A43" t="inlineStr">
        <is>
          <t>Ray Gnay</t>
        </is>
      </c>
      <c r="B43">
        <f>HYPERLINK("https://web.facebook.com/ray.gnay", "View Profile")</f>
        <v/>
      </c>
      <c r="C43" t="inlineStr">
        <is>
          <t>Beautiful Renovated 3 Bedroom 2 Bathroom in Allston Near Harvard New Campus</t>
        </is>
      </c>
      <c r="D43" t="inlineStr">
        <is>
          <t>$2950</t>
        </is>
      </c>
      <c r="E43" t="inlineStr">
        <is>
          <t>South End</t>
        </is>
      </c>
      <c r="F43" t="inlineStr">
        <is>
          <t>Beautifully remodeled spacious 3 bedroom 2 full bathroom in a very convenient and quiet Allston location close to Harvard Business School and Harvard Engineer School. Beautiful kitchen with all brand new stainless appliances including fridge, stove, dishwasher and microwave etc. Gleaming granite counter-top with beautiful pendant lights, breakfast bar, open floor plan living room, dining area and kitchen, entire apartment with brand new hardwood floor. Spacious master bedroom with full brand...</t>
        </is>
      </c>
      <c r="G43" t="inlineStr">
        <is>
          <t>December 26, 2020</t>
        </is>
      </c>
      <c r="H43">
        <f>HYPERLINK("https://web.facebook.com/groups/683411031786289/permalink/3380149625445736/", "View Post")</f>
        <v/>
      </c>
    </row>
    <row r="44">
      <c r="A44" t="inlineStr">
        <is>
          <t>Ashley Lynne Collins</t>
        </is>
      </c>
      <c r="B44">
        <f>HYPERLINK("https://web.facebook.com/ashley.l.collins.96", "View Profile")</f>
        <v/>
      </c>
      <c r="C44" t="inlineStr">
        <is>
          <t>1 Bed 1 Bath Apartment</t>
        </is>
      </c>
      <c r="D44" t="inlineStr">
        <is>
          <t>$950</t>
        </is>
      </c>
      <c r="E44" t="inlineStr">
        <is>
          <t>Fox Point</t>
        </is>
      </c>
      <c r="F44" t="inlineStr">
        <is>
          <t>1 bedroom furnished or unfurnished available in a SHARED 2 bed 2 bath apartment. Utilities (up to $200) and 100Mbps internet included! - Wayland Square - easy walk to Eastside Market, Whole Foods, Fox Point, India Point, and Brown! - Luxury building with concierge and elevator - Laundry in unit - Central AC - 1 assigned off-street parking spot in a private lit lot - Huge private balcony! Start January 1st, 2021! We’ve been social distancing (one of us is immunocompromised) and can do online showings!</t>
        </is>
      </c>
      <c r="G44" t="inlineStr">
        <is>
          <t>December 27, 2020</t>
        </is>
      </c>
      <c r="H44">
        <f>HYPERLINK("https://web.facebook.com/groups/683411031786289/permalink/3381810261946339/", "View Post")</f>
        <v/>
      </c>
    </row>
    <row r="45">
      <c r="A45" t="inlineStr">
        <is>
          <t>Paul Krupski</t>
        </is>
      </c>
      <c r="B45">
        <f>HYPERLINK("https://web.facebook.com/paul.krupski.1", "View Profile")</f>
        <v/>
      </c>
      <c r="C45" t="inlineStr">
        <is>
          <t>2 Bedroom Apartment</t>
        </is>
      </c>
      <c r="D45" t="inlineStr">
        <is>
          <t>$600</t>
        </is>
      </c>
      <c r="E45" t="inlineStr">
        <is>
          <t>College Hill</t>
        </is>
      </c>
      <c r="F45" t="inlineStr">
        <is>
          <t>Hi everyone! I have just moved into a two bedroom apartment and am currently looking for a roommate to fill the second room. The apartment is 949 sqft and is on the second floor of 50 Pitman Street (about a 8 min walk from campus) There is off street parking available as well as washer/dryer on site for laundry. The apartment comes with garbage collection and includes water and electric. I am paying $1,300 per month for rent not including gas and am hoping to rent out the second bedroom to...</t>
        </is>
      </c>
      <c r="G45" t="inlineStr">
        <is>
          <t>December 26, 2020</t>
        </is>
      </c>
      <c r="H45">
        <f>HYPERLINK("https://web.facebook.com/groups/683411031786289/permalink/3379294438864588/", "View Post")</f>
        <v/>
      </c>
    </row>
    <row r="46">
      <c r="A46" t="inlineStr">
        <is>
          <t>Lilian Zhang</t>
        </is>
      </c>
      <c r="B46">
        <f>HYPERLINK("https://web.facebook.com/lilian.zhang.1600", "View Profile")</f>
        <v/>
      </c>
      <c r="C46" t="inlineStr">
        <is>
          <t>Subletting 257 Thayer Room</t>
        </is>
      </c>
      <c r="D46" t="inlineStr">
        <is>
          <t>$1600</t>
        </is>
      </c>
      <c r="E46" t="inlineStr">
        <is>
          <t>Downtown Providence</t>
        </is>
      </c>
      <c r="F46" t="inlineStr">
        <is>
          <t>Hi everyone, I am looking for a subletter to take over my lease in a three bedroom apartment at 257 Thayer from Jan to April or/and from April to August. I am in room 1. You will have have your own bathroom, AC, dishwasher, and in unit washer and dryer. Your roommates would be two female Brown students, and we prefer female subletters. Message me for details! Price is negotiable.</t>
        </is>
      </c>
      <c r="G46" t="inlineStr">
        <is>
          <t>December 25, 2020</t>
        </is>
      </c>
      <c r="H46">
        <f>HYPERLINK("https://web.facebook.com/groups/683411031786289/permalink/3376757099118322/", "View Post")</f>
        <v/>
      </c>
    </row>
    <row r="47">
      <c r="A47" t="inlineStr">
        <is>
          <t>Eric Larson</t>
        </is>
      </c>
      <c r="B47">
        <f>HYPERLINK("https://web.facebook.com/eric.larson.108889", "View Profile")</f>
        <v/>
      </c>
      <c r="C47" t="inlineStr">
        <is>
          <t>Spring Sublet: Fully Furnished 3 Br / 2 Ba near coffee shops, parks, Brown</t>
        </is>
      </c>
      <c r="D47" t="inlineStr">
        <is>
          <t>$2300</t>
        </is>
      </c>
      <c r="E47" t="inlineStr">
        <is>
          <t>Downtown Providence</t>
        </is>
      </c>
      <c r="F47" t="inlineStr">
        <is>
          <t>Fully Furnished with a washer &amp; dryer in unit and backyard/front yard, and one block from Lippitt Park and Blackstone Blvd. Sublet Includes all utilities, WiFi, off-street parking, and snow removal. Two dedicated parking spots; and a 30-second walk to the #1 Bus line, which will get you to Brown University/RISD in 7 minutes. (Bus line is no cost for Brown students and faculty.) Available Jan - May-- Flexible dates. FEATURES: Spacious and light-filled space with original 1930’s wood and...</t>
        </is>
      </c>
      <c r="G47" t="inlineStr">
        <is>
          <t>December 23, 2020</t>
        </is>
      </c>
      <c r="H47">
        <f>HYPERLINK("https://web.facebook.com/groups/683411031786289/permalink/3372715882855777/", "View Post")</f>
        <v/>
      </c>
    </row>
    <row r="48">
      <c r="A48" t="inlineStr">
        <is>
          <t>Eric Larson</t>
        </is>
      </c>
      <c r="B48">
        <f>HYPERLINK("https://web.facebook.com/eric.larson.108889", "View Profile")</f>
        <v/>
      </c>
      <c r="C48" t="inlineStr">
        <is>
          <t>Spring 2021: Fully Furnished 3Br / 2 Ba, close to coffee shops and Brown</t>
        </is>
      </c>
      <c r="D48" t="inlineStr">
        <is>
          <t>$2300</t>
        </is>
      </c>
      <c r="E48" t="inlineStr">
        <is>
          <t>Downtown Providence</t>
        </is>
      </c>
      <c r="F48" t="inlineStr">
        <is>
          <t>Fully Furnished with a washer &amp; dryer in unit and backyard/front yard, and one block from Lippitt Park and Blackstone Blvd. Sublet Includes all utilities, WiFi, off-street parking, and snow removal. Two dedicated parking spots; and a 30-second walk to the #1 Bus line, which will get you to Brown University/RISD in 7 minutes. (Bus line is no cost for Brown students and faculty.) Available Jan - May-- Flexible dates. FEATURES: Spacious and light-filled space with original 1930’s wood and...</t>
        </is>
      </c>
      <c r="G48" t="inlineStr">
        <is>
          <t>December 23, 2020</t>
        </is>
      </c>
      <c r="H48">
        <f>HYPERLINK("https://web.facebook.com/groups/683411031786289/permalink/3372704319523600/", "View Post")</f>
        <v/>
      </c>
    </row>
    <row r="49">
      <c r="A49" t="inlineStr">
        <is>
          <t>Ray Gnay</t>
        </is>
      </c>
      <c r="B49">
        <f>HYPERLINK("https://web.facebook.com/ray.gnay", "View Profile")</f>
        <v/>
      </c>
      <c r="C49" t="inlineStr">
        <is>
          <t>Harvard Square Beautiful 2 Bedroom and 1.5 bathroom, Heating/Hot Water Included</t>
        </is>
      </c>
      <c r="D49" t="inlineStr">
        <is>
          <t>$2600</t>
        </is>
      </c>
      <c r="E49" t="inlineStr">
        <is>
          <t>South End</t>
        </is>
      </c>
      <c r="F49" t="inlineStr">
        <is>
          <t>Harvard Square! This beautiful renovated contemporary 2 bedroom, 1.5 bathroom condo with elevator in brick building with hardwood floors throughout. Open living and dining area with wall to wall window and sliding glass door leading to private terrace. Beautiful kitchen with granite counter-tops, stainless steel appliances and plenty of cabinets. Rent includes heat, hot water, water, elevator, extra storage space, quick access to public transportation, shops, grocery stores, parks.</t>
        </is>
      </c>
      <c r="G49" t="inlineStr">
        <is>
          <t>December 22, 2020</t>
        </is>
      </c>
      <c r="H49">
        <f>HYPERLINK("https://web.facebook.com/groups/683411031786289/permalink/3370937703033595/", "View Post")</f>
        <v/>
      </c>
    </row>
    <row r="50">
      <c r="A50" t="inlineStr">
        <is>
          <t>Isabelle Towle</t>
        </is>
      </c>
      <c r="B50">
        <f>HYPERLINK("https://web.facebook.com/isabelle.towle.1", "View Profile")</f>
        <v/>
      </c>
      <c r="C50" t="inlineStr">
        <is>
          <t>Sublet Available at 257 Thayer - $1,313/mo</t>
        </is>
      </c>
      <c r="D50" t="inlineStr">
        <is>
          <t>$1313</t>
        </is>
      </c>
      <c r="E50" t="inlineStr">
        <is>
          <t>Downtown Providence</t>
        </is>
      </c>
      <c r="F50" t="inlineStr">
        <is>
          <t>I'm looking for a female to sublet my room at 257 Thayer from January through May, June or July. End date is flexible. The room is #1 in the picture and has its own bathroom, double bed, two closets and a desk included. The unit has a furnished living room with TV, full kitchen and washer/dryer. Cable TV, wifi, heat/AC and electricity are all included. The building has its own gym, study rooms, lounges, bike storage, grill and fire pit. Garage parking is available for an additional fee. ...</t>
        </is>
      </c>
      <c r="G50" t="inlineStr">
        <is>
          <t>December 23, 2020</t>
        </is>
      </c>
      <c r="H50">
        <f>HYPERLINK("https://web.facebook.com/groups/683411031786289/permalink/3372283856232313/", "View Post")</f>
        <v/>
      </c>
    </row>
    <row r="51">
      <c r="A51" t="inlineStr">
        <is>
          <t>Sajal Jain</t>
        </is>
      </c>
      <c r="B51">
        <f>HYPERLINK("https://web.facebook.com/sajal.jain.39", "View Profile")</f>
        <v/>
      </c>
      <c r="C51" t="inlineStr">
        <is>
          <t>Looking for an apartment with a private room</t>
        </is>
      </c>
      <c r="D51" t="inlineStr">
        <is>
          <t>$700</t>
        </is>
      </c>
      <c r="E51" t="inlineStr">
        <is>
          <t>Downtown Providence</t>
        </is>
      </c>
      <c r="F51" t="inlineStr">
        <is>
          <t>Hi All, I am looking for a private room in an apartment/house starting January. I have lived in Providence for 2 years and made the mistake of moving to Woonsocket so deciding to come back to the city. I am super clean, have a full-time job, no pets, no smoking/drugs. Please let me know if you have anything available or if anyone else is looking for a place and we can look for an entire apartment.</t>
        </is>
      </c>
      <c r="G51" t="inlineStr">
        <is>
          <t>December 21, 2020</t>
        </is>
      </c>
      <c r="H51">
        <f>HYPERLINK("https://web.facebook.com/groups/683411031786289/permalink/3368080949985937/", "View Post")</f>
        <v/>
      </c>
    </row>
    <row r="52">
      <c r="A52" t="inlineStr">
        <is>
          <t>Amy Jennifer</t>
        </is>
      </c>
      <c r="B52">
        <f>HYPERLINK("https://web.facebook.com/amy.kobyfox", "View Profile")</f>
        <v/>
      </c>
      <c r="C52" t="inlineStr">
        <is>
          <t>Beautiful, Newly Renovated 3 Bedroom. 1 Bath Apartment - Great Location!</t>
        </is>
      </c>
      <c r="D52" t="inlineStr">
        <is>
          <t>$2095</t>
        </is>
      </c>
      <c r="E52" t="inlineStr">
        <is>
          <t>Downtown Providence</t>
        </is>
      </c>
      <c r="F52" t="inlineStr">
        <is>
          <t>Beautiful, newly renovated apartment in the heart of Fox point. The perfect location is 1 block from Wickenden st., 1 block from India Point Park, just a few blocks from the Brown campus. Features include: - Newly Glazed Clawfoot Tub - Restored Original Millwork - Finished Hardwood Floors - Italian Quartz Countertops - Maple Butcher Block Island / Bar - Huge Pantry - Large Closets Throughout - Lots of Light - Newly Finished Back Patio for Outdoor Seating - Comes with Whole-apartment Window A/C...</t>
        </is>
      </c>
      <c r="G52" t="inlineStr">
        <is>
          <t>December 21, 2020</t>
        </is>
      </c>
      <c r="H52">
        <f>HYPERLINK("https://web.facebook.com/groups/683411031786289/permalink/3367487603378605/", "View Post")</f>
        <v/>
      </c>
    </row>
    <row r="53">
      <c r="A53" t="inlineStr">
        <is>
          <t>Selena Zhang</t>
        </is>
      </c>
      <c r="B53">
        <f>HYPERLINK("https://web.facebook.com/selenaz834", "View Profile")</f>
        <v/>
      </c>
      <c r="C53" t="inlineStr">
        <is>
          <t>Three Summer Sublets (June 1st- August 31st)</t>
        </is>
      </c>
      <c r="D53" t="inlineStr">
        <is>
          <t>$850</t>
        </is>
      </c>
      <c r="E53" t="inlineStr">
        <is>
          <t>Providence, RI</t>
        </is>
      </c>
      <c r="F53" t="inlineStr">
        <is>
          <t>Quirky 3-bedroom apartment available for a summer sublease! - Close to Wayland Square (~5 minute walk to Whole Foods, 8 minutes to Brown’s campus) - Fully furnished - All utilities included! - Free in-unit laundry - Free-parking - Great natural lighting, amazing landlord 🙂 - Room A: Large room with queen bed ($850); Room B: Smaller room with full bed ($700); Room C ($850, not pictured): identical to room A in size with full bed Please message if you would like more information (address, videos, etc.)!</t>
        </is>
      </c>
      <c r="G53" t="inlineStr">
        <is>
          <t>December 21, 2020</t>
        </is>
      </c>
      <c r="H53">
        <f>HYPERLINK("https://web.facebook.com/groups/683411031786289/permalink/3368236969970335/", "View Post")</f>
        <v/>
      </c>
    </row>
    <row r="54">
      <c r="A54" t="inlineStr">
        <is>
          <t>Muhammed Amoush</t>
        </is>
      </c>
      <c r="B54">
        <f>HYPERLINK("https://web.facebook.com/muhammed.amoush.1", "View Profile")</f>
        <v/>
      </c>
      <c r="C54" t="inlineStr">
        <is>
          <t>1 bedroom available in centrally located sublet for January-May</t>
        </is>
      </c>
      <c r="D54" t="inlineStr">
        <is>
          <t>$1000</t>
        </is>
      </c>
      <c r="E54" t="inlineStr">
        <is>
          <t>Downtown Providence</t>
        </is>
      </c>
      <c r="F54" t="inlineStr">
        <is>
          <t>Take a look at this awesome, fully furnished 3 bedroom, 1 bathroom sublet on the corner of Angell and Thayer, stocked with TVs, stainless steel appliances, an in unit washer / dryer, as well as water and wifi included in the cost of rent. Looking for one subletter to take my place. Other 2 tenants are Brown Students. You can’t really beat the location, about a 1 minute walk from most central campus locations (not to mention a 15 second walk from Bajas). Please message if you’re interested, and...</t>
        </is>
      </c>
      <c r="G54" t="inlineStr">
        <is>
          <t>December 22, 2020</t>
        </is>
      </c>
      <c r="H54">
        <f>HYPERLINK("https://web.facebook.com/groups/683411031786289/permalink/3370612356399463/", "View Post")</f>
        <v/>
      </c>
    </row>
    <row r="55">
      <c r="A55" t="inlineStr">
        <is>
          <t>Ray Gnay</t>
        </is>
      </c>
      <c r="B55">
        <f>HYPERLINK("https://web.facebook.com/ray.gnay", "View Profile")</f>
        <v/>
      </c>
      <c r="C55" t="inlineStr">
        <is>
          <t>Private bedroom and full bathroom in a 2 Bedroom 2 bathroom apartment</t>
        </is>
      </c>
      <c r="D55" t="inlineStr">
        <is>
          <t>$1235</t>
        </is>
      </c>
      <c r="E55" t="inlineStr">
        <is>
          <t>South End</t>
        </is>
      </c>
      <c r="F55" t="inlineStr">
        <is>
          <t>One private bedroom 1 full bathroom in a spacious two bedroom 2 bathroom condo complex near Wellington T stop, on the Orange line. You will share the kitchen, living room/dining room with the roommate who is a young professional. The laundry is in the unit in the bathroom you will be using so the roommmate will access it for laundry. The Willington condominium provides great amenities including in ground swimming pool, , hot tub, gym, tennis courts, club room, meeting room, storage spaces etc....</t>
        </is>
      </c>
      <c r="G55" t="inlineStr">
        <is>
          <t>December 22, 2020</t>
        </is>
      </c>
      <c r="H55">
        <f>HYPERLINK("https://web.facebook.com/groups/683411031786289/permalink/3369679149826117/", "View Post")</f>
        <v/>
      </c>
    </row>
    <row r="56">
      <c r="A56" t="inlineStr">
        <is>
          <t>David Tersegno</t>
        </is>
      </c>
      <c r="B56">
        <f>HYPERLINK("https://web.facebook.com/david.tersegno", "View Profile")</f>
        <v/>
      </c>
      <c r="C56" t="inlineStr">
        <is>
          <t>Two open rooms in near Hope X Rochambeau</t>
        </is>
      </c>
      <c r="D56" t="inlineStr">
        <is>
          <t>$680</t>
        </is>
      </c>
      <c r="E56" t="inlineStr">
        <is>
          <t>Downtown Providence</t>
        </is>
      </c>
      <c r="F56" t="inlineStr">
        <is>
          <t>(Open again, last one fell through. If you reached out this December and are still interested, please feel free to do so again!) I'm looking to sublet two open rooms in my 3-bedroom, 1-bathroom apartment for the spring semester. I will continue to occupy the 3rd room and share the fully furnished common spaces. I have two spare mattresses, one bedframe with linens, and a dresser for the open rooms. The home is on the East Side near the intersection of Hope and Rochambeau, and the apartment is...</t>
        </is>
      </c>
      <c r="G56" t="inlineStr">
        <is>
          <t>December 21, 2020</t>
        </is>
      </c>
      <c r="H56">
        <f>HYPERLINK("https://web.facebook.com/groups/683411031786289/permalink/3367823200011712/", "View Post")</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2021-01-15T13:08:14Z</dcterms:created>
  <dcterms:modified xsi:type="dcterms:W3CDTF">2021-01-15T13:08:14Z</dcterms:modified>
</cp:coreProperties>
</file>