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Financial 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2" l="1"/>
  <c r="E15" i="2"/>
  <c r="F15" i="2" s="1"/>
  <c r="G15" i="2" s="1"/>
  <c r="G16" i="2" s="1"/>
  <c r="E16" i="2" l="1"/>
  <c r="H15" i="2"/>
  <c r="H16" i="2" s="1"/>
  <c r="J21" i="2"/>
  <c r="F21" i="2"/>
  <c r="G21" i="2"/>
  <c r="H21" i="2"/>
  <c r="I21" i="2"/>
  <c r="E21" i="2"/>
  <c r="E18" i="2"/>
  <c r="F18" i="2"/>
  <c r="G18" i="2"/>
  <c r="H18" i="2"/>
  <c r="I18" i="2"/>
  <c r="J18" i="2"/>
  <c r="D17" i="2"/>
  <c r="D9" i="2"/>
  <c r="C9" i="2"/>
  <c r="D8" i="2"/>
  <c r="C8" i="2"/>
  <c r="D7" i="2"/>
  <c r="C7" i="2"/>
  <c r="D6" i="2"/>
  <c r="C6" i="2"/>
  <c r="D5" i="2"/>
  <c r="C19" i="2"/>
  <c r="C22" i="2"/>
  <c r="C24" i="2" s="1"/>
  <c r="D19" i="2"/>
  <c r="D22" i="2" s="1"/>
  <c r="C17" i="2"/>
  <c r="I15" i="2" l="1"/>
  <c r="I16" i="2" s="1"/>
  <c r="C10" i="2"/>
  <c r="E17" i="2"/>
  <c r="E19" i="2" s="1"/>
  <c r="E20" i="2"/>
  <c r="D24" i="2"/>
  <c r="D10" i="2"/>
  <c r="E22" i="2" l="1"/>
  <c r="E23" i="2" s="1"/>
  <c r="E24" i="2" s="1"/>
  <c r="G39" i="2" s="1"/>
  <c r="J15" i="2"/>
  <c r="J16" i="2" s="1"/>
  <c r="F20" i="2"/>
  <c r="F17" i="2" l="1"/>
  <c r="F19" i="2" s="1"/>
  <c r="F22" i="2" s="1"/>
  <c r="F23" i="2" s="1"/>
  <c r="F24" i="2" s="1"/>
  <c r="D30" i="2"/>
  <c r="D39" i="2"/>
  <c r="G17" i="2"/>
  <c r="G19" i="2" s="1"/>
  <c r="G20" i="2"/>
  <c r="G22" i="2" l="1"/>
  <c r="G23" i="2" s="1"/>
  <c r="G24" i="2" s="1"/>
  <c r="H20" i="2"/>
  <c r="H17" i="2"/>
  <c r="H19" i="2" s="1"/>
  <c r="H22" i="2" l="1"/>
  <c r="H23" i="2" s="1"/>
  <c r="H24" i="2" s="1"/>
  <c r="I20" i="2"/>
  <c r="I17" i="2"/>
  <c r="I19" i="2" s="1"/>
  <c r="I22" i="2" s="1"/>
  <c r="I23" i="2" s="1"/>
  <c r="I24" i="2" s="1"/>
  <c r="J20" i="2" l="1"/>
  <c r="J17" i="2"/>
  <c r="J19" i="2" s="1"/>
  <c r="J22" i="2" l="1"/>
  <c r="J23" i="2" s="1"/>
  <c r="J24" i="2" s="1"/>
</calcChain>
</file>

<file path=xl/sharedStrings.xml><?xml version="1.0" encoding="utf-8"?>
<sst xmlns="http://schemas.openxmlformats.org/spreadsheetml/2006/main" count="42" uniqueCount="25">
  <si>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</si>
  <si>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</si>
  <si>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</si>
  <si>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</si>
  <si>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</si>
  <si>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</si>
  <si>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</si>
  <si>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</si>
  <si>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</si>
  <si>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</si>
  <si>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</si>
  <si>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SG&amp;A - Selling general and administration</t>
  </si>
  <si>
    <t>EBITDA - Earning before interest, taxes,depreciation,</t>
  </si>
  <si>
    <t>EBT - Earning before taxes</t>
  </si>
  <si>
    <t>Forecasted Data</t>
  </si>
  <si>
    <t>Assumptions</t>
  </si>
  <si>
    <t xml:space="preserve">  Historical Data</t>
  </si>
  <si>
    <t>Revenue Growth</t>
  </si>
  <si>
    <t>COGS % of revenue</t>
  </si>
  <si>
    <t>Depriciation % of Revenue</t>
  </si>
  <si>
    <t>Tax Rate</t>
  </si>
  <si>
    <t>-</t>
  </si>
  <si>
    <t>Cogs % of revenue</t>
  </si>
  <si>
    <t>Sensitive Analysis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</si>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</sst>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9" fontId="0" fillId="0" borderId="0" xfId="1" applyFont="1"/>
    <xf numFmtId="165" fontId="0" fillId="0" borderId="0" xfId="0" applyNumberFormat="1"/>
    <xf numFmtId="0" fontId="0" fillId="4" borderId="0" xfId="0" applyFill="1" applyAlignmen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1" applyFont="1" applyFill="1"/>
    <xf numFmtId="9" fontId="3" fillId="4" borderId="0" xfId="1" applyFont="1" applyFill="1"/>
    <xf numFmtId="0" fontId="3" fillId="4" borderId="0" xfId="0" applyFont="1" applyFill="1"/>
    <xf numFmtId="164" fontId="0" fillId="4" borderId="0" xfId="1" applyNumberFormat="1" applyFont="1" applyFill="1"/>
    <xf numFmtId="0" fontId="3" fillId="4" borderId="0" xfId="1" applyNumberFormat="1" applyFont="1" applyFill="1"/>
    <xf numFmtId="9" fontId="0" fillId="4" borderId="0" xfId="1" applyNumberFormat="1" applyFont="1" applyFill="1"/>
    <xf numFmtId="165" fontId="2" fillId="4" borderId="0" xfId="0" applyNumberFormat="1" applyFont="1" applyFill="1"/>
    <xf numFmtId="165" fontId="0" fillId="4" borderId="0" xfId="0" applyNumberFormat="1" applyFill="1"/>
    <xf numFmtId="0" fontId="0" fillId="4" borderId="3" xfId="0" applyFill="1" applyBorder="1"/>
    <xf numFmtId="165" fontId="0" fillId="4" borderId="3" xfId="0" applyNumberFormat="1" applyFill="1" applyBorder="1"/>
    <xf numFmtId="0" fontId="0" fillId="4" borderId="1" xfId="0" applyFill="1" applyBorder="1"/>
    <xf numFmtId="165" fontId="0" fillId="4" borderId="1" xfId="0" applyNumberFormat="1" applyFill="1" applyBorder="1"/>
    <xf numFmtId="165" fontId="2" fillId="4" borderId="1" xfId="0" applyNumberFormat="1" applyFont="1" applyFill="1" applyBorder="1"/>
    <xf numFmtId="0" fontId="0" fillId="4" borderId="0" xfId="0" applyFill="1" applyBorder="1"/>
    <xf numFmtId="165" fontId="0" fillId="4" borderId="0" xfId="0" applyNumberFormat="1" applyFill="1" applyBorder="1"/>
    <xf numFmtId="0" fontId="0" fillId="4" borderId="2" xfId="0" applyFill="1" applyBorder="1"/>
    <xf numFmtId="165" fontId="0" fillId="4" borderId="2" xfId="0" applyNumberForma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center" textRotation="90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"/>
  <sheetViews>
    <sheetView zoomScale="130" zoomScaleNormal="130" workbookViewId="0">
      <selection activeCell="A6" sqref="A6:D15"/>
    </sheetView>
  </sheetViews>
  <sheetFormatPr defaultRowHeight="15" x14ac:dyDescent="0.25"/>
  <cols>
    <col min="6" max="6" width="15.42578125" customWidth="1"/>
    <col min="8" max="8" width="31.85546875" customWidth="1"/>
  </cols>
  <sheetData>
    <row r="5" spans="1:8" x14ac:dyDescent="0.25">
      <c r="A5" s="24" t="s">
        <v>0</v>
      </c>
      <c r="B5" s="24"/>
      <c r="C5" s="1">
        <v>2016</v>
      </c>
      <c r="D5" s="1">
        <v>2017</v>
      </c>
    </row>
    <row r="6" spans="1:8" x14ac:dyDescent="0.25">
      <c r="A6" t="s">
        <v>1</v>
      </c>
      <c r="C6">
        <v>150000</v>
      </c>
      <c r="D6">
        <v>165000</v>
      </c>
      <c r="F6" s="25" t="s">
        <v>11</v>
      </c>
      <c r="G6" s="25"/>
      <c r="H6" s="25"/>
    </row>
    <row r="7" spans="1:8" x14ac:dyDescent="0.25">
      <c r="A7" t="s">
        <v>2</v>
      </c>
      <c r="C7">
        <v>67500</v>
      </c>
      <c r="D7">
        <v>74250</v>
      </c>
      <c r="F7" s="25" t="s">
        <v>12</v>
      </c>
      <c r="G7" s="25"/>
      <c r="H7" s="25"/>
    </row>
    <row r="8" spans="1:8" x14ac:dyDescent="0.25">
      <c r="A8" t="s">
        <v>3</v>
      </c>
      <c r="F8" s="25" t="s">
        <v>13</v>
      </c>
      <c r="G8" s="25"/>
      <c r="H8" s="25"/>
    </row>
    <row r="9" spans="1:8" x14ac:dyDescent="0.25">
      <c r="A9" t="s">
        <v>4</v>
      </c>
      <c r="C9">
        <v>16500</v>
      </c>
      <c r="D9">
        <v>18150</v>
      </c>
    </row>
    <row r="10" spans="1:8" x14ac:dyDescent="0.25">
      <c r="A10" t="s">
        <v>5</v>
      </c>
    </row>
    <row r="11" spans="1:8" x14ac:dyDescent="0.25">
      <c r="A11" t="s">
        <v>6</v>
      </c>
      <c r="C11">
        <v>6600</v>
      </c>
      <c r="D11">
        <v>7260</v>
      </c>
    </row>
    <row r="12" spans="1:8" x14ac:dyDescent="0.25">
      <c r="A12" t="s">
        <v>7</v>
      </c>
      <c r="C12">
        <v>1000</v>
      </c>
      <c r="D12">
        <v>1000</v>
      </c>
    </row>
    <row r="13" spans="1:8" x14ac:dyDescent="0.25">
      <c r="A13" t="s">
        <v>8</v>
      </c>
    </row>
    <row r="14" spans="1:8" x14ac:dyDescent="0.25">
      <c r="A14" t="s">
        <v>9</v>
      </c>
      <c r="C14">
        <v>17520</v>
      </c>
      <c r="D14">
        <v>19302</v>
      </c>
    </row>
    <row r="15" spans="1:8" x14ac:dyDescent="0.25">
      <c r="A15" t="s">
        <v>10</v>
      </c>
    </row>
  </sheetData>
  <mergeCells count="4">
    <mergeCell ref="A5:B5"/>
    <mergeCell ref="F6:H6"/>
    <mergeCell ref="F7:H7"/>
    <mergeCell ref="F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showGridLines="0"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:J16"/>
    </sheetView>
  </sheetViews>
  <sheetFormatPr defaultRowHeight="15" x14ac:dyDescent="0.25"/>
  <cols>
    <col min="1" max="1" width="24.85546875" style="5" bestFit="1" customWidth="1"/>
    <col min="2" max="2" width="9.140625" style="5"/>
    <col min="3" max="5" width="10.42578125" style="5" bestFit="1" customWidth="1"/>
    <col min="6" max="6" width="14.42578125" style="5" bestFit="1" customWidth="1"/>
    <col min="7" max="10" width="10.42578125" style="5" bestFit="1" customWidth="1"/>
    <col min="11" max="16384" width="9.140625" style="5"/>
  </cols>
  <sheetData>
    <row r="1" spans="1:15" x14ac:dyDescent="0.25">
      <c r="A1" s="30" t="s">
        <v>16</v>
      </c>
      <c r="B1" s="30"/>
      <c r="C1" s="30"/>
      <c r="D1" s="30"/>
      <c r="E1" s="30" t="s">
        <v>14</v>
      </c>
      <c r="F1" s="30"/>
      <c r="G1" s="30"/>
      <c r="H1" s="30"/>
      <c r="I1" s="30"/>
      <c r="J1" s="30"/>
      <c r="K1" s="4"/>
      <c r="L1" s="4"/>
      <c r="M1" s="4"/>
      <c r="N1" s="4"/>
      <c r="O1" s="4"/>
    </row>
    <row r="2" spans="1:15" x14ac:dyDescent="0.25"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</row>
    <row r="4" spans="1:15" x14ac:dyDescent="0.25">
      <c r="A4" s="26" t="s">
        <v>15</v>
      </c>
      <c r="B4" s="26"/>
      <c r="C4" s="26"/>
      <c r="D4" s="26"/>
      <c r="E4" s="26"/>
      <c r="F4" s="26"/>
      <c r="G4" s="26"/>
      <c r="H4" s="26"/>
      <c r="I4" s="26"/>
      <c r="J4" s="26"/>
    </row>
    <row r="5" spans="1:15" x14ac:dyDescent="0.25">
      <c r="A5" s="5" t="s">
        <v>17</v>
      </c>
      <c r="C5" s="6" t="s">
        <v>21</v>
      </c>
      <c r="D5" s="7">
        <f>((D15-C15)/C15)</f>
        <v>0.1</v>
      </c>
      <c r="E5" s="8">
        <v>0.1</v>
      </c>
      <c r="F5" s="8">
        <v>0.1</v>
      </c>
      <c r="G5" s="8">
        <v>0.1</v>
      </c>
      <c r="H5" s="8">
        <v>0.1</v>
      </c>
      <c r="I5" s="8">
        <v>0.1</v>
      </c>
      <c r="J5" s="8">
        <v>0.1</v>
      </c>
    </row>
    <row r="6" spans="1:15" x14ac:dyDescent="0.25">
      <c r="A6" s="5" t="s">
        <v>18</v>
      </c>
      <c r="C6" s="7">
        <f>C16/C15</f>
        <v>0.45</v>
      </c>
      <c r="D6" s="7">
        <f>D16/D15</f>
        <v>0.45</v>
      </c>
      <c r="E6" s="8">
        <v>0.45</v>
      </c>
      <c r="F6" s="8">
        <v>0.45</v>
      </c>
      <c r="G6" s="8">
        <v>0.45</v>
      </c>
      <c r="H6" s="8">
        <v>0.45</v>
      </c>
      <c r="I6" s="8">
        <v>0.45</v>
      </c>
      <c r="J6" s="8">
        <v>0.45</v>
      </c>
    </row>
    <row r="7" spans="1:15" x14ac:dyDescent="0.25">
      <c r="A7" s="5" t="s">
        <v>4</v>
      </c>
      <c r="C7" s="5">
        <f>C18</f>
        <v>16500</v>
      </c>
      <c r="D7" s="5">
        <f>D18</f>
        <v>18150</v>
      </c>
      <c r="E7" s="9">
        <v>19000</v>
      </c>
      <c r="F7" s="9">
        <v>19500</v>
      </c>
      <c r="G7" s="9">
        <v>20000</v>
      </c>
      <c r="H7" s="9">
        <v>20000</v>
      </c>
      <c r="I7" s="9">
        <v>20000</v>
      </c>
      <c r="J7" s="9">
        <v>20000</v>
      </c>
    </row>
    <row r="8" spans="1:15" x14ac:dyDescent="0.25">
      <c r="A8" s="5" t="s">
        <v>19</v>
      </c>
      <c r="C8" s="10">
        <f>C20/C15</f>
        <v>4.3999999999999997E-2</v>
      </c>
      <c r="D8" s="10">
        <f>D20/D15</f>
        <v>4.3999999999999997E-2</v>
      </c>
      <c r="E8" s="8">
        <v>0.05</v>
      </c>
      <c r="F8" s="8">
        <v>0.05</v>
      </c>
      <c r="G8" s="8">
        <v>0.05</v>
      </c>
      <c r="H8" s="8">
        <v>0.05</v>
      </c>
      <c r="I8" s="8">
        <v>0.05</v>
      </c>
      <c r="J8" s="8">
        <v>0.05</v>
      </c>
    </row>
    <row r="9" spans="1:15" x14ac:dyDescent="0.25">
      <c r="A9" s="5" t="s">
        <v>7</v>
      </c>
      <c r="C9" s="5">
        <f>C21</f>
        <v>1000</v>
      </c>
      <c r="D9" s="5">
        <f>D21</f>
        <v>1000</v>
      </c>
      <c r="E9" s="11">
        <v>1000</v>
      </c>
      <c r="F9" s="11">
        <v>1000</v>
      </c>
      <c r="G9" s="11">
        <v>1000</v>
      </c>
      <c r="H9" s="11">
        <v>1000</v>
      </c>
      <c r="I9" s="11">
        <v>1000</v>
      </c>
      <c r="J9" s="11">
        <v>1000</v>
      </c>
    </row>
    <row r="10" spans="1:15" x14ac:dyDescent="0.25">
      <c r="A10" s="5" t="s">
        <v>20</v>
      </c>
      <c r="C10" s="12">
        <f>C23/C22</f>
        <v>0.3</v>
      </c>
      <c r="D10" s="12">
        <f>D23/D22</f>
        <v>0.3</v>
      </c>
      <c r="E10" s="8">
        <v>0.3</v>
      </c>
      <c r="F10" s="8">
        <v>0.3</v>
      </c>
      <c r="G10" s="8">
        <v>0.3</v>
      </c>
      <c r="H10" s="8">
        <v>0.3</v>
      </c>
      <c r="I10" s="8">
        <v>0.3</v>
      </c>
      <c r="J10" s="8">
        <v>0.3</v>
      </c>
    </row>
    <row r="14" spans="1:15" x14ac:dyDescent="0.25">
      <c r="A14" s="26" t="s">
        <v>0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5" x14ac:dyDescent="0.25">
      <c r="A15" s="5" t="s">
        <v>1</v>
      </c>
      <c r="C15" s="13">
        <v>150000</v>
      </c>
      <c r="D15" s="13">
        <v>165000</v>
      </c>
      <c r="E15" s="14">
        <f>D15*(E5+1+$C$39)</f>
        <v>181500.00000000003</v>
      </c>
      <c r="F15" s="14">
        <f t="shared" ref="F15:J15" si="0">E15*(F5+1+$C$39)</f>
        <v>199650.00000000006</v>
      </c>
      <c r="G15" s="14">
        <f t="shared" si="0"/>
        <v>219615.00000000009</v>
      </c>
      <c r="H15" s="14">
        <f t="shared" si="0"/>
        <v>241576.50000000012</v>
      </c>
      <c r="I15" s="14">
        <f t="shared" si="0"/>
        <v>265734.15000000014</v>
      </c>
      <c r="J15" s="14">
        <f t="shared" si="0"/>
        <v>292307.56500000018</v>
      </c>
    </row>
    <row r="16" spans="1:15" x14ac:dyDescent="0.25">
      <c r="A16" s="5" t="s">
        <v>2</v>
      </c>
      <c r="C16" s="13">
        <v>67500</v>
      </c>
      <c r="D16" s="13">
        <v>74250</v>
      </c>
      <c r="E16" s="14">
        <f>E15*(E6+$F$39)</f>
        <v>81675.000000000015</v>
      </c>
      <c r="F16" s="14">
        <f t="shared" ref="F16:J16" si="1">F15*(F6+$F$39)</f>
        <v>89842.500000000029</v>
      </c>
      <c r="G16" s="14">
        <f t="shared" si="1"/>
        <v>98826.750000000044</v>
      </c>
      <c r="H16" s="14">
        <f t="shared" si="1"/>
        <v>108709.42500000006</v>
      </c>
      <c r="I16" s="14">
        <f t="shared" si="1"/>
        <v>119580.36750000007</v>
      </c>
      <c r="J16" s="14">
        <f t="shared" si="1"/>
        <v>131538.40425000008</v>
      </c>
    </row>
    <row r="17" spans="1:10" x14ac:dyDescent="0.25">
      <c r="A17" s="15" t="s">
        <v>3</v>
      </c>
      <c r="B17" s="15"/>
      <c r="C17" s="16">
        <f>C15-C16</f>
        <v>82500</v>
      </c>
      <c r="D17" s="16">
        <f t="shared" ref="D17:J17" si="2">D15-D16</f>
        <v>90750</v>
      </c>
      <c r="E17" s="16">
        <f t="shared" si="2"/>
        <v>99825.000000000015</v>
      </c>
      <c r="F17" s="16">
        <f t="shared" si="2"/>
        <v>109807.50000000003</v>
      </c>
      <c r="G17" s="16">
        <f t="shared" si="2"/>
        <v>120788.25000000004</v>
      </c>
      <c r="H17" s="16">
        <f t="shared" si="2"/>
        <v>132867.07500000007</v>
      </c>
      <c r="I17" s="16">
        <f t="shared" si="2"/>
        <v>146153.78250000009</v>
      </c>
      <c r="J17" s="16">
        <f t="shared" si="2"/>
        <v>160769.1607500001</v>
      </c>
    </row>
    <row r="18" spans="1:10" x14ac:dyDescent="0.25">
      <c r="A18" s="5" t="s">
        <v>4</v>
      </c>
      <c r="C18" s="13">
        <v>16500</v>
      </c>
      <c r="D18" s="13">
        <v>18150</v>
      </c>
      <c r="E18" s="14">
        <f>E7</f>
        <v>19000</v>
      </c>
      <c r="F18" s="14">
        <f t="shared" ref="F18:J18" si="3">F7</f>
        <v>19500</v>
      </c>
      <c r="G18" s="14">
        <f t="shared" si="3"/>
        <v>20000</v>
      </c>
      <c r="H18" s="14">
        <f t="shared" si="3"/>
        <v>20000</v>
      </c>
      <c r="I18" s="14">
        <f t="shared" si="3"/>
        <v>20000</v>
      </c>
      <c r="J18" s="14">
        <f t="shared" si="3"/>
        <v>20000</v>
      </c>
    </row>
    <row r="19" spans="1:10" x14ac:dyDescent="0.25">
      <c r="A19" s="17" t="s">
        <v>5</v>
      </c>
      <c r="B19" s="17"/>
      <c r="C19" s="18">
        <f>C17-C18</f>
        <v>66000</v>
      </c>
      <c r="D19" s="18">
        <f>D17-D18</f>
        <v>72600</v>
      </c>
      <c r="E19" s="18">
        <f t="shared" ref="E19:J19" si="4">E17-E18</f>
        <v>80825.000000000015</v>
      </c>
      <c r="F19" s="18">
        <f t="shared" si="4"/>
        <v>90307.500000000029</v>
      </c>
      <c r="G19" s="18">
        <f t="shared" si="4"/>
        <v>100788.25000000004</v>
      </c>
      <c r="H19" s="18">
        <f t="shared" si="4"/>
        <v>112867.07500000007</v>
      </c>
      <c r="I19" s="18">
        <f t="shared" si="4"/>
        <v>126153.78250000009</v>
      </c>
      <c r="J19" s="18">
        <f t="shared" si="4"/>
        <v>140769.1607500001</v>
      </c>
    </row>
    <row r="20" spans="1:10" x14ac:dyDescent="0.25">
      <c r="A20" s="5" t="s">
        <v>6</v>
      </c>
      <c r="C20" s="13">
        <v>6600</v>
      </c>
      <c r="D20" s="13">
        <v>7260</v>
      </c>
      <c r="E20" s="14">
        <f>E8*E15</f>
        <v>9075.0000000000018</v>
      </c>
      <c r="F20" s="14">
        <f t="shared" ref="F20:J20" si="5">F8*F15</f>
        <v>9982.5000000000036</v>
      </c>
      <c r="G20" s="14">
        <f t="shared" si="5"/>
        <v>10980.750000000005</v>
      </c>
      <c r="H20" s="14">
        <f t="shared" si="5"/>
        <v>12078.825000000006</v>
      </c>
      <c r="I20" s="14">
        <f t="shared" si="5"/>
        <v>13286.707500000008</v>
      </c>
      <c r="J20" s="14">
        <f t="shared" si="5"/>
        <v>14615.378250000009</v>
      </c>
    </row>
    <row r="21" spans="1:10" x14ac:dyDescent="0.25">
      <c r="A21" s="17" t="s">
        <v>7</v>
      </c>
      <c r="B21" s="17"/>
      <c r="C21" s="19">
        <v>1000</v>
      </c>
      <c r="D21" s="19">
        <v>1000</v>
      </c>
      <c r="E21" s="18">
        <f>E9</f>
        <v>1000</v>
      </c>
      <c r="F21" s="18">
        <f t="shared" ref="F21:I21" si="6">F9</f>
        <v>1000</v>
      </c>
      <c r="G21" s="18">
        <f t="shared" si="6"/>
        <v>1000</v>
      </c>
      <c r="H21" s="18">
        <f t="shared" si="6"/>
        <v>1000</v>
      </c>
      <c r="I21" s="18">
        <f t="shared" si="6"/>
        <v>1000</v>
      </c>
      <c r="J21" s="18">
        <f>J9</f>
        <v>1000</v>
      </c>
    </row>
    <row r="22" spans="1:10" x14ac:dyDescent="0.25">
      <c r="A22" s="20" t="s">
        <v>8</v>
      </c>
      <c r="B22" s="20"/>
      <c r="C22" s="21">
        <f>C19-SUM(C20,C21)</f>
        <v>58400</v>
      </c>
      <c r="D22" s="21">
        <f>D19-SUM(D20,D21)</f>
        <v>64340</v>
      </c>
      <c r="E22" s="21">
        <f t="shared" ref="E22:J22" si="7">E19-SUM(E20,E21)</f>
        <v>70750.000000000015</v>
      </c>
      <c r="F22" s="21">
        <f t="shared" si="7"/>
        <v>79325.000000000029</v>
      </c>
      <c r="G22" s="21">
        <f t="shared" si="7"/>
        <v>88807.500000000044</v>
      </c>
      <c r="H22" s="21">
        <f t="shared" si="7"/>
        <v>99788.250000000058</v>
      </c>
      <c r="I22" s="21">
        <f t="shared" si="7"/>
        <v>111867.07500000008</v>
      </c>
      <c r="J22" s="21">
        <f t="shared" si="7"/>
        <v>125153.78250000009</v>
      </c>
    </row>
    <row r="23" spans="1:10" x14ac:dyDescent="0.25">
      <c r="A23" s="17" t="s">
        <v>9</v>
      </c>
      <c r="B23" s="17"/>
      <c r="C23" s="19">
        <v>17520</v>
      </c>
      <c r="D23" s="19">
        <v>19302</v>
      </c>
      <c r="E23" s="18">
        <f>E10*E22</f>
        <v>21225.000000000004</v>
      </c>
      <c r="F23" s="18">
        <f t="shared" ref="F23:J23" si="8">F10*F22</f>
        <v>23797.500000000007</v>
      </c>
      <c r="G23" s="18">
        <f t="shared" si="8"/>
        <v>26642.250000000011</v>
      </c>
      <c r="H23" s="18">
        <f t="shared" si="8"/>
        <v>29936.475000000017</v>
      </c>
      <c r="I23" s="18">
        <f t="shared" si="8"/>
        <v>33560.122500000027</v>
      </c>
      <c r="J23" s="18">
        <f t="shared" si="8"/>
        <v>37546.134750000027</v>
      </c>
    </row>
    <row r="24" spans="1:10" ht="15.75" thickBot="1" x14ac:dyDescent="0.3">
      <c r="A24" s="22" t="s">
        <v>10</v>
      </c>
      <c r="B24" s="22"/>
      <c r="C24" s="23">
        <f>C22-C23</f>
        <v>40880</v>
      </c>
      <c r="D24" s="23">
        <f>D22-D23</f>
        <v>45038</v>
      </c>
      <c r="E24" s="23">
        <f>E22-E23</f>
        <v>49525.000000000015</v>
      </c>
      <c r="F24" s="23">
        <f t="shared" ref="F24:G24" si="9">F22-F23</f>
        <v>55527.500000000022</v>
      </c>
      <c r="G24" s="23">
        <f t="shared" si="9"/>
        <v>62165.250000000029</v>
      </c>
      <c r="H24" s="23">
        <f>H22-H23</f>
        <v>69851.775000000038</v>
      </c>
      <c r="I24" s="23">
        <f>I22-I23</f>
        <v>78306.952500000058</v>
      </c>
      <c r="J24" s="23">
        <f>J22-J23</f>
        <v>87607.647750000062</v>
      </c>
    </row>
    <row r="25" spans="1:10" ht="15.75" thickTop="1" x14ac:dyDescent="0.25"/>
    <row r="28" spans="1:10" x14ac:dyDescent="0.25">
      <c r="C28" s="29" t="s">
        <v>23</v>
      </c>
      <c r="D28" s="29"/>
      <c r="E28" s="29"/>
      <c r="F28" s="29"/>
      <c r="G28" s="29"/>
      <c r="H28" s="29"/>
    </row>
    <row r="29" spans="1:10" x14ac:dyDescent="0.25">
      <c r="C29" s="27" t="s">
        <v>22</v>
      </c>
      <c r="D29" s="28" t="s">
        <v>17</v>
      </c>
      <c r="E29" s="28"/>
      <c r="F29" s="28"/>
      <c r="G29" s="28"/>
      <c r="H29" s="28"/>
    </row>
    <row r="30" spans="1:10" x14ac:dyDescent="0.25">
      <c r="C30" s="27"/>
      <c r="D30" s="3">
        <f>'Financial Model'!E24</f>
        <v>49525.000000000015</v>
      </c>
      <c r="E30" s="2">
        <v>0.05</v>
      </c>
      <c r="F30" s="2">
        <v>0.1</v>
      </c>
      <c r="G30" s="2">
        <v>0.15</v>
      </c>
      <c r="H30" s="2">
        <v>0.2</v>
      </c>
    </row>
    <row r="31" spans="1:10" x14ac:dyDescent="0.25">
      <c r="C31" s="27"/>
      <c r="D31" s="2">
        <v>0.5</v>
      </c>
      <c r="E31">
        <f t="dataTable" ref="E31:H35" dt2D="1" dtr="1" r1="E5" r2="E6"/>
        <v>40573.75</v>
      </c>
      <c r="F31">
        <v>43172.500000000015</v>
      </c>
      <c r="G31">
        <v>45771.249999999985</v>
      </c>
      <c r="H31">
        <v>48370</v>
      </c>
    </row>
    <row r="32" spans="1:10" x14ac:dyDescent="0.25">
      <c r="C32" s="27"/>
      <c r="D32" s="2">
        <v>0.45</v>
      </c>
      <c r="E32">
        <v>46637.5</v>
      </c>
      <c r="F32">
        <v>49525.000000000015</v>
      </c>
      <c r="G32">
        <v>52412.499999999985</v>
      </c>
      <c r="H32">
        <v>55300</v>
      </c>
    </row>
    <row r="33" spans="3:8" x14ac:dyDescent="0.25">
      <c r="C33" s="27"/>
      <c r="D33" s="2">
        <v>0.4</v>
      </c>
      <c r="E33">
        <v>52701.25</v>
      </c>
      <c r="F33">
        <v>55877.500000000015</v>
      </c>
      <c r="G33">
        <v>59053.749999999985</v>
      </c>
      <c r="H33">
        <v>62230</v>
      </c>
    </row>
    <row r="34" spans="3:8" x14ac:dyDescent="0.25">
      <c r="C34" s="27"/>
      <c r="D34" s="2">
        <v>0.35</v>
      </c>
      <c r="E34">
        <v>58765</v>
      </c>
      <c r="F34">
        <v>62230.000000000022</v>
      </c>
      <c r="G34">
        <v>65694.999999999985</v>
      </c>
      <c r="H34">
        <v>69160</v>
      </c>
    </row>
    <row r="35" spans="3:8" x14ac:dyDescent="0.25">
      <c r="C35" s="27"/>
      <c r="D35" s="2">
        <v>0.3</v>
      </c>
      <c r="E35">
        <v>64828.75</v>
      </c>
      <c r="F35">
        <v>68582.500000000029</v>
      </c>
      <c r="G35">
        <v>72336.249999999985</v>
      </c>
      <c r="H35">
        <v>76090</v>
      </c>
    </row>
    <row r="38" spans="3:8" x14ac:dyDescent="0.25">
      <c r="C38" s="5" t="s">
        <v>1</v>
      </c>
      <c r="D38" s="5" t="s">
        <v>10</v>
      </c>
      <c r="F38" s="5" t="s">
        <v>24</v>
      </c>
      <c r="G38" s="5" t="s">
        <v>10</v>
      </c>
    </row>
    <row r="39" spans="3:8" x14ac:dyDescent="0.25">
      <c r="C39" s="7">
        <v>0</v>
      </c>
      <c r="D39" s="14">
        <f>E24</f>
        <v>49525.000000000015</v>
      </c>
      <c r="F39" s="7">
        <v>0</v>
      </c>
      <c r="G39" s="14">
        <f>E24</f>
        <v>49525.000000000015</v>
      </c>
    </row>
    <row r="40" spans="3:8" x14ac:dyDescent="0.25">
      <c r="C40" s="7">
        <v>-0.05</v>
      </c>
      <c r="D40" s="5">
        <f t="dataTable" ref="D40:D41" dt2D="0" dtr="0" r1="C39" ca="1"/>
        <v>46637.5</v>
      </c>
      <c r="F40" s="7">
        <v>-0.05</v>
      </c>
      <c r="G40" s="5">
        <f t="dataTable" ref="G40:G41" dt2D="0" dtr="0" r1="F39" ca="1"/>
        <v>55877.500000000015</v>
      </c>
    </row>
    <row r="41" spans="3:8" x14ac:dyDescent="0.25">
      <c r="C41" s="7">
        <v>0.05</v>
      </c>
      <c r="D41" s="5">
        <v>52412.500000000015</v>
      </c>
      <c r="F41" s="7">
        <v>0.05</v>
      </c>
      <c r="G41" s="5">
        <v>43172.500000000015</v>
      </c>
    </row>
  </sheetData>
  <mergeCells count="7">
    <mergeCell ref="A14:J14"/>
    <mergeCell ref="C29:C35"/>
    <mergeCell ref="D29:H29"/>
    <mergeCell ref="C28:H28"/>
    <mergeCell ref="A1:D1"/>
    <mergeCell ref="E1:J1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2019-10-03T09:24:11Z</dcterms:modified>
</cp:coreProperties>
</file>