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tudy Material\Semester 5\INT 217\PPT\A1046022336_23614_30_2019_KEM093\KEM093\"/>
    </mc:Choice>
  </mc:AlternateContent>
  <bookViews>
    <workbookView xWindow="0" yWindow="0" windowWidth="16455" windowHeight="5445"/>
  </bookViews>
  <sheets>
    <sheet name="Q1" sheetId="5" r:id="rId1"/>
    <sheet name="Q2" sheetId="2" r:id="rId2"/>
    <sheet name="Q3" sheetId="3" r:id="rId3"/>
    <sheet name="Q4" sheetId="4" r:id="rId4"/>
  </sheets>
  <definedNames>
    <definedName name="Achieved">'Q3'!$C$4:$C$12</definedName>
    <definedName name="Price">#REF!</definedName>
    <definedName name="Target">'Q3'!$B$4:$B$12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4" l="1"/>
  <c r="K8" i="4"/>
  <c r="M7" i="4"/>
  <c r="B19" i="2"/>
  <c r="D4" i="5"/>
  <c r="K7" i="4"/>
  <c r="D5" i="5"/>
  <c r="D6" i="5"/>
  <c r="D7" i="5"/>
  <c r="D8" i="5"/>
  <c r="D9" i="5"/>
  <c r="D10" i="5"/>
  <c r="D11" i="5"/>
  <c r="D12" i="5"/>
  <c r="J1" i="2"/>
  <c r="G4" i="2" s="1"/>
  <c r="B21" i="2"/>
  <c r="B20" i="2"/>
  <c r="D5" i="3"/>
  <c r="D4" i="3"/>
  <c r="D6" i="3"/>
  <c r="D7" i="3"/>
  <c r="D8" i="3"/>
  <c r="D9" i="3"/>
  <c r="D10" i="3"/>
  <c r="D11" i="3"/>
  <c r="D12" i="3"/>
  <c r="K9" i="4"/>
  <c r="K10" i="4"/>
  <c r="G12" i="2" l="1"/>
  <c r="G15" i="2"/>
  <c r="G11" i="2"/>
  <c r="G7" i="2"/>
  <c r="G10" i="2"/>
  <c r="B22" i="2" s="1"/>
  <c r="G6" i="2"/>
  <c r="G8" i="2"/>
  <c r="G14" i="2"/>
  <c r="G13" i="2"/>
  <c r="G9" i="2"/>
  <c r="G5" i="2"/>
  <c r="F15" i="2"/>
  <c r="F14" i="2"/>
  <c r="F13" i="2"/>
  <c r="F12" i="2"/>
  <c r="F11" i="2"/>
  <c r="F10" i="2"/>
  <c r="F9" i="2"/>
  <c r="F8" i="2"/>
  <c r="F7" i="2"/>
  <c r="F6" i="2"/>
  <c r="F5" i="2"/>
  <c r="F4" i="2"/>
</calcChain>
</file>

<file path=xl/sharedStrings.xml><?xml version="1.0" encoding="utf-8"?>
<sst xmlns="http://schemas.openxmlformats.org/spreadsheetml/2006/main" count="156" uniqueCount="115">
  <si>
    <t>Price</t>
  </si>
  <si>
    <t>Sales Reps - Annual Summary</t>
  </si>
  <si>
    <t>Name</t>
  </si>
  <si>
    <t>Target</t>
  </si>
  <si>
    <t>Achieved</t>
  </si>
  <si>
    <t>Percentage</t>
  </si>
  <si>
    <t>Jerry Mouse</t>
  </si>
  <si>
    <t>Ivor Cricket</t>
  </si>
  <si>
    <t>Curly Sue</t>
  </si>
  <si>
    <t>Randy Cunningham</t>
  </si>
  <si>
    <t>Arthur Shilling</t>
  </si>
  <si>
    <t>Hugh Jass</t>
  </si>
  <si>
    <t>Wendy House</t>
  </si>
  <si>
    <t>Carol Service</t>
  </si>
  <si>
    <t>Christmas T. Rees</t>
  </si>
  <si>
    <t>5 MARKS</t>
  </si>
  <si>
    <t>10 MARKS</t>
  </si>
  <si>
    <t>Country</t>
  </si>
  <si>
    <t>Resort Name</t>
  </si>
  <si>
    <t>No of Days</t>
  </si>
  <si>
    <t>Travel Method</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</si>
  <si>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</si>
  <si>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</si>
  <si>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</si>
  <si>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</si>
  <si>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</si>
  <si>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</si>
  <si>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</si>
  <si>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</si>
  <si>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</si>
  <si>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</si>
  <si>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</si>
  <si>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</si>
  <si>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</si>
  <si>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</si>
  <si>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</si>
  <si>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</si>
  <si>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</si>
  <si>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</si>
  <si>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</si>
  <si>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</si>
  <si>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</si>
  <si>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</si>
  <si>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</si>
  <si>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</si>
  <si>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</si>
  <si>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</si>
  <si>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</si>
  <si>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</si>
  <si>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</si>
  <si>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 xml:space="preserve">Holiday Travel Agents </t>
  </si>
  <si>
    <t>Community Library Database</t>
  </si>
  <si>
    <t>Book ISBN</t>
  </si>
  <si>
    <t>Status</t>
  </si>
  <si>
    <t>Category</t>
  </si>
  <si>
    <t>Purchase Cost</t>
  </si>
  <si>
    <t>Purchase Date</t>
  </si>
  <si>
    <t>Expiry Date</t>
  </si>
  <si>
    <t>Days to Expiry</t>
  </si>
  <si>
    <t>978-0-331-95055-01-4</t>
  </si>
  <si>
    <t>Out</t>
  </si>
  <si>
    <t>Crime</t>
  </si>
  <si>
    <t>978-1-40020-96298-02-1</t>
  </si>
  <si>
    <t>Medical</t>
  </si>
  <si>
    <t>978-0-553-81762-01-5</t>
  </si>
  <si>
    <t>In</t>
  </si>
  <si>
    <t>Travel</t>
  </si>
  <si>
    <t>978-0-662-95055-01-2</t>
  </si>
  <si>
    <t>Cookery</t>
  </si>
  <si>
    <t>978-1-128-95055-01-3</t>
  </si>
  <si>
    <t>978-0-419-96298-02-3</t>
  </si>
  <si>
    <t>Architecture</t>
  </si>
  <si>
    <t>978-1-40020-81762-01-6</t>
  </si>
  <si>
    <t>978-0-518-96298-01-2</t>
  </si>
  <si>
    <t>978-0-447-96298-02-6</t>
  </si>
  <si>
    <t>Gardening</t>
  </si>
  <si>
    <t>978-0-394-81762-02-1</t>
  </si>
  <si>
    <t>978-1-119-95055-02-4</t>
  </si>
  <si>
    <t>978-0-261-81762-01-2</t>
  </si>
  <si>
    <t>Astronomy</t>
  </si>
  <si>
    <t>Search:</t>
  </si>
  <si>
    <t>Book ISBN:</t>
  </si>
  <si>
    <t>Status:</t>
  </si>
  <si>
    <t>Category:</t>
  </si>
  <si>
    <t>Expiry Date:</t>
  </si>
  <si>
    <t>No Days to Expiry:</t>
  </si>
  <si>
    <t xml:space="preserve">a) Consider the Community Library Database
We search using Book ISBN Number
so that whenever we put any ISBN number it should give right value for Status, Category, Expiry Date and No Days to Expiry. </t>
  </si>
  <si>
    <t>b) Calculate Days to Expiry- which is the number of days left from today to Expiry Date</t>
  </si>
  <si>
    <t>Today's Date</t>
  </si>
  <si>
    <t>Apply conditional formatting rules, so that:
Anyone achieving more than 95% of their target is shown in green
Anyone achieving less than 95% and more than 90% of their target is shown in red
Anyone achieving less than 90% of their target is shown in yellow</t>
  </si>
  <si>
    <t>Maximum Price</t>
  </si>
  <si>
    <t>Camberly Scientific Services Lab Test Results for Samples 151 - 170</t>
  </si>
  <si>
    <t>Sample</t>
  </si>
  <si>
    <t>Test</t>
  </si>
  <si>
    <t>Result</t>
  </si>
  <si>
    <t>Test Status</t>
  </si>
  <si>
    <t>If it was test 1 use test 1 min/max</t>
  </si>
  <si>
    <t>151/A5</t>
  </si>
  <si>
    <t>If test 2 use test 2 min/max</t>
  </si>
  <si>
    <t>158/F7</t>
  </si>
  <si>
    <t>159/G1</t>
  </si>
  <si>
    <t>Test 1 Min</t>
  </si>
  <si>
    <t>159/T3</t>
  </si>
  <si>
    <t>Test 1 Max</t>
  </si>
  <si>
    <t>162/R8</t>
  </si>
  <si>
    <t>Test 2 Min</t>
  </si>
  <si>
    <t>162/W1</t>
  </si>
  <si>
    <t>Test 2 Max</t>
  </si>
  <si>
    <t>165/K7</t>
  </si>
  <si>
    <t>165/M4</t>
  </si>
  <si>
    <t>Careful - what if test is not 1 or 2?</t>
  </si>
  <si>
    <t>165/P5</t>
  </si>
  <si>
    <t>Message to say "not Test 1 or 2"</t>
  </si>
  <si>
    <t xml:space="preserve">Create formula that :
Checks that it is Test 1 or Test 2 (if not, the formula should return the text Not Test 1 or Test 2)
Checks that the value is between the minimum and maximum for that test;
If it is between the minimum and maximum for the test, the formula should calculate how close it is to the maximum value - otherwise, it should display the message INVALID.
</t>
  </si>
  <si>
    <t>Consider Holiday Travel agents data. We are given with Resort Name.
Find out  Price for all.
Also Calculate Maximum Price of all resorts from 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</si>
</sst>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0.00"/>
    <numFmt numFmtId="165" formatCode="&quot;£&quot;#,##0"/>
    <numFmt numFmtId="166" formatCode="&quot;£&quot;#,##0;[Red]\-&quot;£&quot;#,##0"/>
    <numFmt numFmtId="167" formatCode="0.000000"/>
    <numFmt numFmtId="168" formatCode="_-[$£-809]* #,##0.00_-;\-[$£-809]* #,##0.00_-;_-[$£-809]* &quot;-&quot;??_-;_-@_-"/>
  </numFmts>
  <fonts count="21" x14ac:knownFonts="1">
    <font>
      <sz val="11"/>
      <color theme="1"/>
      <name val="Calibri"/>
      <family val="2"/>
      <scheme val="minor"/>
    </font>
    <font>
      <b/>
      <sz val="11"/>
      <color theme="1"/>
      <name val="Calibri"/>
      <family val="2"/>
      <scheme val="minor"/>
    </font>
    <font>
      <b/>
      <sz val="12"/>
      <color theme="1"/>
      <name val="Bahnschrift"/>
      <family val="2"/>
    </font>
    <font>
      <b/>
      <sz val="24"/>
      <color rgb="FFFF0000"/>
      <name val="Calibri"/>
      <family val="2"/>
      <scheme val="minor"/>
    </font>
    <font>
      <b/>
      <sz val="24"/>
      <color rgb="FFFF0000"/>
      <name val="Bahnschrift"/>
      <family val="2"/>
    </font>
    <font>
      <sz val="10"/>
      <name val="Arial"/>
      <family val="2"/>
    </font>
    <font>
      <b/>
      <sz val="10"/>
      <name val="Arial"/>
      <family val="2"/>
    </font>
    <font>
      <b/>
      <sz val="14"/>
      <color theme="5"/>
      <name val="Calibri"/>
      <family val="2"/>
      <scheme val="minor"/>
    </font>
    <font>
      <sz val="16"/>
      <color theme="9" tint="-0.249977111117893"/>
      <name val="Bahnschrift"/>
      <family val="2"/>
    </font>
    <font>
      <b/>
      <u/>
      <sz val="16"/>
      <color rgb="FFFF0000"/>
      <name val="Calibri"/>
      <family val="2"/>
      <scheme val="minor"/>
    </font>
    <font>
      <b/>
      <sz val="8"/>
      <color theme="1"/>
      <name val="Calibri"/>
      <family val="2"/>
      <scheme val="minor"/>
    </font>
    <font>
      <b/>
      <u/>
      <sz val="16"/>
      <color theme="1"/>
      <name val="Calibri"/>
      <family val="2"/>
      <scheme val="minor"/>
    </font>
    <font>
      <b/>
      <sz val="14"/>
      <color theme="7" tint="-0.249977111117893"/>
      <name val="Bahnschrift"/>
      <family val="2"/>
    </font>
    <font>
      <b/>
      <sz val="26"/>
      <color rgb="FFFF0000"/>
      <name val="Bahnschrift"/>
      <family val="2"/>
    </font>
    <font>
      <b/>
      <i/>
      <sz val="12"/>
      <color theme="1"/>
      <name val="Calibri"/>
      <family val="2"/>
      <scheme val="minor"/>
    </font>
    <font>
      <b/>
      <u/>
      <sz val="11"/>
      <color rgb="FFFF0000"/>
      <name val="Calibri"/>
      <family val="2"/>
      <scheme val="minor"/>
    </font>
    <font>
      <sz val="11"/>
      <color theme="9" tint="-0.249977111117893"/>
      <name val="Calibri"/>
      <family val="2"/>
      <scheme val="minor"/>
    </font>
    <font>
      <b/>
      <sz val="11"/>
      <name val="Calibri"/>
      <family val="2"/>
      <scheme val="minor"/>
    </font>
    <font>
      <sz val="8"/>
      <color theme="1"/>
      <name val="Calibri"/>
      <family val="2"/>
      <scheme val="minor"/>
    </font>
    <font>
      <sz val="11"/>
      <color theme="5" tint="-0.249977111117893"/>
      <name val="Calibri"/>
      <family val="2"/>
      <scheme val="minor"/>
    </font>
    <font>
      <b/>
      <sz val="12"/>
      <color theme="7" tint="-0.499984740745262"/>
      <name val="Bahnschrift"/>
      <family val="2"/>
    </font>
  </fonts>
  <fills count="13">
    <fill>
      <patternFill patternType="none"/>
    </fill>
    <fill>
      <patternFill patternType="gray125"/>
    </fill>
    <fill>
      <patternFill patternType="solid">
        <fgColor theme="7" tint="0.79998168889431442"/>
        <bgColor indexed="64"/>
      </patternFill>
    </fill>
    <fill>
      <patternFill patternType="solid">
        <fgColor theme="6"/>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indexed="22"/>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56">
    <xf numFmtId="0" fontId="0" fillId="0" borderId="0" xfId="0"/>
    <xf numFmtId="0" fontId="0" fillId="0" borderId="1" xfId="0" applyBorder="1"/>
    <xf numFmtId="164" fontId="0" fillId="0" borderId="1" xfId="0" applyNumberFormat="1" applyBorder="1"/>
    <xf numFmtId="0" fontId="0" fillId="0" borderId="0" xfId="0" applyAlignment="1">
      <alignment vertical="center" wrapText="1"/>
    </xf>
    <xf numFmtId="0" fontId="1" fillId="0" borderId="0" xfId="0" applyFont="1" applyAlignment="1">
      <alignment horizontal="center"/>
    </xf>
    <xf numFmtId="165" fontId="0" fillId="0" borderId="0" xfId="0" applyNumberFormat="1"/>
    <xf numFmtId="10" fontId="0" fillId="0" borderId="0" xfId="0" applyNumberFormat="1"/>
    <xf numFmtId="0" fontId="1" fillId="4" borderId="0" xfId="0" applyFont="1" applyFill="1" applyAlignment="1">
      <alignment horizontal="center"/>
    </xf>
    <xf numFmtId="0" fontId="6" fillId="7" borderId="1" xfId="1" applyFont="1" applyFill="1" applyBorder="1" applyAlignment="1">
      <alignment horizontal="center"/>
    </xf>
    <xf numFmtId="0" fontId="5" fillId="0" borderId="1" xfId="1" applyBorder="1" applyAlignment="1">
      <alignment horizontal="center"/>
    </xf>
    <xf numFmtId="166" fontId="5" fillId="0" borderId="1" xfId="1" applyNumberFormat="1" applyBorder="1" applyAlignment="1">
      <alignment horizontal="center"/>
    </xf>
    <xf numFmtId="0" fontId="1" fillId="3" borderId="0" xfId="0" applyFont="1" applyFill="1"/>
    <xf numFmtId="0" fontId="9" fillId="0" borderId="0" xfId="0" applyFont="1"/>
    <xf numFmtId="0" fontId="0" fillId="0" borderId="0" xfId="0" applyAlignment="1">
      <alignment horizontal="center"/>
    </xf>
    <xf numFmtId="0" fontId="10" fillId="0" borderId="0" xfId="0" applyFont="1" applyAlignment="1">
      <alignment horizontal="right"/>
    </xf>
    <xf numFmtId="0" fontId="1" fillId="9" borderId="1" xfId="0" applyFont="1" applyFill="1" applyBorder="1" applyAlignment="1">
      <alignment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right" vertical="center" wrapText="1"/>
    </xf>
    <xf numFmtId="0" fontId="0" fillId="0" borderId="1" xfId="0" applyBorder="1" applyAlignment="1">
      <alignment horizontal="center"/>
    </xf>
    <xf numFmtId="14" fontId="0" fillId="0" borderId="1" xfId="0" applyNumberFormat="1" applyBorder="1"/>
    <xf numFmtId="0" fontId="0" fillId="0" borderId="0" xfId="0" applyBorder="1"/>
    <xf numFmtId="0" fontId="0" fillId="0" borderId="0" xfId="0" applyBorder="1" applyAlignment="1">
      <alignment horizontal="center"/>
    </xf>
    <xf numFmtId="164" fontId="0" fillId="0" borderId="0" xfId="0" applyNumberFormat="1" applyBorder="1"/>
    <xf numFmtId="14" fontId="0" fillId="0" borderId="0" xfId="0" applyNumberFormat="1" applyBorder="1"/>
    <xf numFmtId="0" fontId="11" fillId="0" borderId="0" xfId="0" applyFont="1" applyAlignment="1">
      <alignment horizontal="right" indent="2"/>
    </xf>
    <xf numFmtId="0" fontId="0" fillId="0" borderId="0" xfId="0" applyAlignment="1">
      <alignment horizontal="right" indent="2"/>
    </xf>
    <xf numFmtId="14" fontId="14" fillId="2" borderId="1" xfId="0" applyNumberFormat="1" applyFont="1" applyFill="1" applyBorder="1"/>
    <xf numFmtId="0" fontId="1" fillId="10" borderId="0" xfId="0" applyFont="1" applyFill="1"/>
    <xf numFmtId="0" fontId="15" fillId="0" borderId="0" xfId="0" applyFont="1"/>
    <xf numFmtId="0" fontId="0" fillId="0" borderId="0" xfId="0" applyAlignment="1">
      <alignment horizontal="right"/>
    </xf>
    <xf numFmtId="0" fontId="1" fillId="6" borderId="1" xfId="0" applyFont="1" applyFill="1" applyBorder="1"/>
    <xf numFmtId="0" fontId="1" fillId="6" borderId="1" xfId="0" applyFont="1" applyFill="1" applyBorder="1" applyAlignment="1">
      <alignment horizontal="center"/>
    </xf>
    <xf numFmtId="0" fontId="1" fillId="6" borderId="1" xfId="0" applyFont="1" applyFill="1" applyBorder="1" applyAlignment="1">
      <alignment horizontal="right"/>
    </xf>
    <xf numFmtId="167" fontId="0" fillId="0" borderId="1" xfId="0" applyNumberFormat="1" applyBorder="1" applyAlignment="1">
      <alignment horizontal="right"/>
    </xf>
    <xf numFmtId="0" fontId="16" fillId="0" borderId="0" xfId="0" applyFont="1"/>
    <xf numFmtId="0" fontId="17" fillId="11" borderId="1" xfId="0" applyFont="1" applyFill="1" applyBorder="1"/>
    <xf numFmtId="0" fontId="18" fillId="0" borderId="0" xfId="0" applyFont="1" applyAlignment="1">
      <alignment horizontal="right"/>
    </xf>
    <xf numFmtId="0" fontId="19" fillId="0" borderId="0" xfId="0" applyFont="1"/>
    <xf numFmtId="0" fontId="1" fillId="9" borderId="1" xfId="0" applyFont="1" applyFill="1" applyBorder="1"/>
    <xf numFmtId="167" fontId="0" fillId="0" borderId="0" xfId="0" applyNumberFormat="1"/>
    <xf numFmtId="0" fontId="20" fillId="12" borderId="0" xfId="0" applyFont="1" applyFill="1" applyAlignment="1">
      <alignment horizontal="center" wrapText="1"/>
    </xf>
    <xf numFmtId="0" fontId="3" fillId="12" borderId="0" xfId="0" applyFont="1" applyFill="1" applyAlignment="1">
      <alignment horizontal="center"/>
    </xf>
    <xf numFmtId="0" fontId="12" fillId="9" borderId="0" xfId="0" applyFont="1" applyFill="1" applyAlignment="1">
      <alignment horizontal="center" wrapText="1"/>
    </xf>
    <xf numFmtId="0" fontId="13" fillId="9" borderId="0" xfId="0" applyFont="1" applyFill="1" applyAlignment="1">
      <alignment horizontal="center"/>
    </xf>
    <xf numFmtId="0" fontId="1" fillId="9" borderId="1" xfId="0" applyFont="1" applyFill="1" applyBorder="1" applyAlignment="1">
      <alignment horizontal="center"/>
    </xf>
    <xf numFmtId="0" fontId="0" fillId="9" borderId="1" xfId="0" applyFill="1" applyBorder="1" applyAlignment="1">
      <alignment horizontal="center"/>
    </xf>
    <xf numFmtId="0" fontId="0" fillId="5" borderId="0" xfId="0" applyFill="1" applyAlignment="1">
      <alignment horizontal="center"/>
    </xf>
    <xf numFmtId="0" fontId="2" fillId="6" borderId="0" xfId="0" applyFont="1" applyFill="1" applyAlignment="1">
      <alignment horizontal="center" wrapText="1"/>
    </xf>
    <xf numFmtId="0" fontId="3" fillId="6" borderId="0" xfId="0" applyFont="1" applyFill="1" applyAlignment="1">
      <alignment horizontal="center"/>
    </xf>
    <xf numFmtId="0" fontId="7" fillId="8" borderId="0" xfId="0" applyFont="1" applyFill="1" applyAlignment="1">
      <alignment horizontal="center"/>
    </xf>
    <xf numFmtId="0" fontId="4" fillId="0" borderId="0" xfId="0" applyFont="1" applyAlignment="1">
      <alignment horizontal="center"/>
    </xf>
    <xf numFmtId="0" fontId="8" fillId="8" borderId="0" xfId="0" applyFont="1" applyFill="1" applyAlignment="1">
      <alignment horizontal="center" wrapText="1"/>
    </xf>
    <xf numFmtId="166" fontId="0" fillId="0" borderId="0" xfId="0" applyNumberFormat="1"/>
    <xf numFmtId="168" fontId="0" fillId="0" borderId="0" xfId="0" applyNumberFormat="1"/>
    <xf numFmtId="14" fontId="0" fillId="9" borderId="1" xfId="0" applyNumberFormat="1" applyFill="1" applyBorder="1" applyAlignment="1">
      <alignment horizontal="center"/>
    </xf>
    <xf numFmtId="14" fontId="0" fillId="0" borderId="0" xfId="0" applyNumberFormat="1"/>
  </cellXfs>
  <cellStyles count="2">
    <cellStyle name="Normal" xfId="0" builtinId="0"/>
    <cellStyle name="Normal_Sheet1" xfId="1"/>
  </cellStyles>
  <dxfs count="17">
    <dxf>
      <font>
        <color rgb="FF006100"/>
      </font>
      <fill>
        <patternFill>
          <bgColor rgb="FFC6EFCE"/>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006100"/>
      </font>
      <fill>
        <patternFill>
          <bgColor rgb="FFC6EFCE"/>
        </patternFill>
      </fill>
    </dxf>
    <dxf>
      <fill>
        <patternFill>
          <bgColor rgb="FF92D050"/>
        </patternFill>
      </fill>
    </dxf>
    <dxf>
      <fill>
        <patternFill>
          <bgColor rgb="FFFF000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abSelected="1" workbookViewId="0">
      <selection activeCell="L17" sqref="L17"/>
    </sheetView>
  </sheetViews>
  <sheetFormatPr defaultRowHeight="15" x14ac:dyDescent="0.25"/>
  <cols>
    <col min="4" max="4" width="13.7109375" bestFit="1" customWidth="1"/>
  </cols>
  <sheetData>
    <row r="1" spans="1:18" x14ac:dyDescent="0.25">
      <c r="A1" s="28" t="s">
        <v>91</v>
      </c>
      <c r="C1" s="29"/>
      <c r="D1" s="13"/>
    </row>
    <row r="2" spans="1:18" x14ac:dyDescent="0.25">
      <c r="C2" s="29"/>
      <c r="D2" s="13"/>
    </row>
    <row r="3" spans="1:18" x14ac:dyDescent="0.25">
      <c r="A3" s="30" t="s">
        <v>92</v>
      </c>
      <c r="B3" s="31" t="s">
        <v>93</v>
      </c>
      <c r="C3" s="32" t="s">
        <v>94</v>
      </c>
      <c r="D3" s="31" t="s">
        <v>95</v>
      </c>
      <c r="F3" t="s">
        <v>96</v>
      </c>
    </row>
    <row r="4" spans="1:18" ht="14.45" customHeight="1" x14ac:dyDescent="0.25">
      <c r="A4" s="1" t="s">
        <v>97</v>
      </c>
      <c r="B4" s="18">
        <v>1</v>
      </c>
      <c r="C4" s="33">
        <v>4.6600000000000001E-3</v>
      </c>
      <c r="D4" s="18">
        <f>IF(OR(B4=1,B4=2),IF(B4=1,IF(AND(B4=1,C4&gt;G6,C4&lt;$G$7),ABS($G$7-C4),"INVALID"),IF(AND(B4=2,C4&gt;$G$8,C4&lt;$G$9),ABS($G$9-C4),"INVALID")),"Not Test 1 or 2")</f>
        <v>1.7000000000000001E-4</v>
      </c>
      <c r="F4" t="s">
        <v>98</v>
      </c>
      <c r="K4" s="40" t="s">
        <v>113</v>
      </c>
      <c r="L4" s="40"/>
      <c r="M4" s="40"/>
      <c r="N4" s="40"/>
      <c r="O4" s="40"/>
      <c r="P4" s="40"/>
      <c r="Q4" s="40"/>
      <c r="R4" s="40"/>
    </row>
    <row r="5" spans="1:18" x14ac:dyDescent="0.25">
      <c r="A5" s="1" t="s">
        <v>99</v>
      </c>
      <c r="B5" s="18">
        <v>4</v>
      </c>
      <c r="C5" s="33">
        <v>9.9799999999999993E-3</v>
      </c>
      <c r="D5" s="18" t="str">
        <f t="shared" ref="D5:D12" si="0">IF(OR(B5=1,B5=2),IF(B5=1,IF(AND(B5=1,C5&gt;G7,C5&lt;$G$7),ABS($G$7-C5),"INVALID"),IF(AND(B5=2,C5&gt;$G$8,C5&lt;$G$9),ABS($G$9-C5),"INVALID")),"Not Test 1 or 2")</f>
        <v>Not Test 1 or 2</v>
      </c>
      <c r="K5" s="40"/>
      <c r="L5" s="40"/>
      <c r="M5" s="40"/>
      <c r="N5" s="40"/>
      <c r="O5" s="40"/>
      <c r="P5" s="40"/>
      <c r="Q5" s="40"/>
      <c r="R5" s="40"/>
    </row>
    <row r="6" spans="1:18" x14ac:dyDescent="0.25">
      <c r="A6" s="1" t="s">
        <v>100</v>
      </c>
      <c r="B6" s="18">
        <v>2</v>
      </c>
      <c r="C6" s="33">
        <v>3.3100000000000002E-4</v>
      </c>
      <c r="D6" s="18" t="str">
        <f t="shared" si="0"/>
        <v>INVALID</v>
      </c>
      <c r="F6" s="34" t="s">
        <v>101</v>
      </c>
      <c r="G6" s="35">
        <v>4.5100000000000001E-3</v>
      </c>
      <c r="H6" s="36"/>
      <c r="K6" s="40"/>
      <c r="L6" s="40"/>
      <c r="M6" s="40"/>
      <c r="N6" s="40"/>
      <c r="O6" s="40"/>
      <c r="P6" s="40"/>
      <c r="Q6" s="40"/>
      <c r="R6" s="40"/>
    </row>
    <row r="7" spans="1:18" x14ac:dyDescent="0.25">
      <c r="A7" s="1" t="s">
        <v>102</v>
      </c>
      <c r="B7" s="18">
        <v>1</v>
      </c>
      <c r="C7" s="33">
        <v>4.6600000000000001E-3</v>
      </c>
      <c r="D7" s="18">
        <f t="shared" si="0"/>
        <v>1.7000000000000001E-4</v>
      </c>
      <c r="F7" s="34" t="s">
        <v>103</v>
      </c>
      <c r="G7" s="35">
        <v>4.8300000000000001E-3</v>
      </c>
      <c r="H7" s="36"/>
      <c r="K7" s="40"/>
      <c r="L7" s="40"/>
      <c r="M7" s="40"/>
      <c r="N7" s="40"/>
      <c r="O7" s="40"/>
      <c r="P7" s="40"/>
      <c r="Q7" s="40"/>
      <c r="R7" s="40"/>
    </row>
    <row r="8" spans="1:18" x14ac:dyDescent="0.25">
      <c r="A8" s="1" t="s">
        <v>104</v>
      </c>
      <c r="B8" s="18">
        <v>6</v>
      </c>
      <c r="C8" s="33">
        <v>3.9199999999999999E-4</v>
      </c>
      <c r="D8" s="18" t="str">
        <f t="shared" si="0"/>
        <v>Not Test 1 or 2</v>
      </c>
      <c r="F8" s="37" t="s">
        <v>105</v>
      </c>
      <c r="G8" s="38">
        <v>3.8900000000000002E-4</v>
      </c>
      <c r="H8" s="36"/>
      <c r="K8" s="40"/>
      <c r="L8" s="40"/>
      <c r="M8" s="40"/>
      <c r="N8" s="40"/>
      <c r="O8" s="40"/>
      <c r="P8" s="40"/>
      <c r="Q8" s="40"/>
      <c r="R8" s="40"/>
    </row>
    <row r="9" spans="1:18" x14ac:dyDescent="0.25">
      <c r="A9" s="1" t="s">
        <v>106</v>
      </c>
      <c r="B9" s="18">
        <v>1</v>
      </c>
      <c r="C9" s="33">
        <v>3.9899999999999999E-4</v>
      </c>
      <c r="D9" s="18">
        <f t="shared" si="0"/>
        <v>4.431E-3</v>
      </c>
      <c r="F9" s="37" t="s">
        <v>107</v>
      </c>
      <c r="G9" s="38">
        <v>4.0700000000000003E-4</v>
      </c>
      <c r="H9" s="36"/>
      <c r="K9" s="40"/>
      <c r="L9" s="40"/>
      <c r="M9" s="40"/>
      <c r="N9" s="40"/>
      <c r="O9" s="40"/>
      <c r="P9" s="40"/>
      <c r="Q9" s="40"/>
      <c r="R9" s="40"/>
    </row>
    <row r="10" spans="1:18" x14ac:dyDescent="0.25">
      <c r="A10" s="1" t="s">
        <v>108</v>
      </c>
      <c r="B10" s="18">
        <v>1</v>
      </c>
      <c r="C10" s="33">
        <v>4.6299999999999996E-3</v>
      </c>
      <c r="D10" s="18">
        <f t="shared" si="0"/>
        <v>2.0000000000000052E-4</v>
      </c>
      <c r="I10" s="39"/>
      <c r="K10" s="40"/>
      <c r="L10" s="40"/>
      <c r="M10" s="40"/>
      <c r="N10" s="40"/>
      <c r="O10" s="40"/>
      <c r="P10" s="40"/>
      <c r="Q10" s="40"/>
      <c r="R10" s="40"/>
    </row>
    <row r="11" spans="1:18" x14ac:dyDescent="0.25">
      <c r="A11" s="1" t="s">
        <v>109</v>
      </c>
      <c r="B11" s="18">
        <v>2</v>
      </c>
      <c r="C11" s="33">
        <v>4.6299999999999996E-3</v>
      </c>
      <c r="D11" s="18" t="str">
        <f t="shared" si="0"/>
        <v>INVALID</v>
      </c>
      <c r="F11" t="s">
        <v>110</v>
      </c>
      <c r="K11" s="40"/>
      <c r="L11" s="40"/>
      <c r="M11" s="40"/>
      <c r="N11" s="40"/>
      <c r="O11" s="40"/>
      <c r="P11" s="40"/>
      <c r="Q11" s="40"/>
      <c r="R11" s="40"/>
    </row>
    <row r="12" spans="1:18" x14ac:dyDescent="0.25">
      <c r="A12" s="1" t="s">
        <v>111</v>
      </c>
      <c r="B12" s="18">
        <v>3</v>
      </c>
      <c r="C12" s="33">
        <v>4.08E-4</v>
      </c>
      <c r="D12" s="18" t="str">
        <f t="shared" si="0"/>
        <v>Not Test 1 or 2</v>
      </c>
      <c r="F12" t="s">
        <v>112</v>
      </c>
      <c r="K12" s="40"/>
      <c r="L12" s="40"/>
      <c r="M12" s="40"/>
      <c r="N12" s="40"/>
      <c r="O12" s="40"/>
      <c r="P12" s="40"/>
      <c r="Q12" s="40"/>
      <c r="R12" s="40"/>
    </row>
    <row r="13" spans="1:18" x14ac:dyDescent="0.25">
      <c r="C13" s="29"/>
      <c r="D13" s="13"/>
      <c r="K13" s="40"/>
      <c r="L13" s="40"/>
      <c r="M13" s="40"/>
      <c r="N13" s="40"/>
      <c r="O13" s="40"/>
      <c r="P13" s="40"/>
      <c r="Q13" s="40"/>
      <c r="R13" s="40"/>
    </row>
    <row r="14" spans="1:18" x14ac:dyDescent="0.25">
      <c r="C14" s="18"/>
      <c r="D14" s="13"/>
      <c r="K14" s="40"/>
      <c r="L14" s="40"/>
      <c r="M14" s="40"/>
      <c r="N14" s="40"/>
      <c r="O14" s="40"/>
      <c r="P14" s="40"/>
      <c r="Q14" s="40"/>
      <c r="R14" s="40"/>
    </row>
    <row r="15" spans="1:18" x14ac:dyDescent="0.25">
      <c r="C15" s="29"/>
    </row>
    <row r="17" spans="13:16" x14ac:dyDescent="0.25">
      <c r="M17" s="41" t="s">
        <v>16</v>
      </c>
      <c r="N17" s="41"/>
      <c r="O17" s="41"/>
      <c r="P17" s="41"/>
    </row>
    <row r="18" spans="13:16" x14ac:dyDescent="0.25">
      <c r="M18" s="41"/>
      <c r="N18" s="41"/>
      <c r="O18" s="41"/>
      <c r="P18" s="41"/>
    </row>
    <row r="19" spans="13:16" x14ac:dyDescent="0.25">
      <c r="M19" s="41"/>
      <c r="N19" s="41"/>
      <c r="O19" s="41"/>
      <c r="P19" s="41"/>
    </row>
  </sheetData>
  <mergeCells count="2">
    <mergeCell ref="K4:R14"/>
    <mergeCell ref="M17:P1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D22" sqref="D22"/>
    </sheetView>
  </sheetViews>
  <sheetFormatPr defaultRowHeight="15" x14ac:dyDescent="0.25"/>
  <cols>
    <col min="1" max="1" width="21.28515625" customWidth="1"/>
    <col min="2" max="2" width="6" style="13" bestFit="1" customWidth="1"/>
    <col min="3" max="3" width="11.140625" style="13" bestFit="1" customWidth="1"/>
    <col min="4" max="4" width="8.85546875" customWidth="1"/>
    <col min="5" max="6" width="10.7109375" customWidth="1"/>
    <col min="7" max="7" width="7.85546875" style="13" customWidth="1"/>
    <col min="8" max="8" width="7.28515625" customWidth="1"/>
    <col min="9" max="9" width="17.85546875" customWidth="1"/>
  </cols>
  <sheetData>
    <row r="1" spans="1:16" ht="21" x14ac:dyDescent="0.35">
      <c r="A1" s="12" t="s">
        <v>51</v>
      </c>
      <c r="H1" s="14"/>
      <c r="I1" s="26" t="s">
        <v>88</v>
      </c>
      <c r="J1" s="55">
        <f ca="1">TODAY()</f>
        <v>43707</v>
      </c>
    </row>
    <row r="3" spans="1:16" s="3" customFormat="1" ht="30" x14ac:dyDescent="0.25">
      <c r="A3" s="15" t="s">
        <v>52</v>
      </c>
      <c r="B3" s="16" t="s">
        <v>53</v>
      </c>
      <c r="C3" s="16" t="s">
        <v>54</v>
      </c>
      <c r="D3" s="17" t="s">
        <v>55</v>
      </c>
      <c r="E3" s="17" t="s">
        <v>56</v>
      </c>
      <c r="F3" s="17" t="s">
        <v>57</v>
      </c>
      <c r="G3" s="16" t="s">
        <v>58</v>
      </c>
    </row>
    <row r="4" spans="1:16" ht="14.45" customHeight="1" x14ac:dyDescent="0.25">
      <c r="A4" s="1" t="s">
        <v>59</v>
      </c>
      <c r="B4" s="18" t="s">
        <v>60</v>
      </c>
      <c r="C4" s="18" t="s">
        <v>61</v>
      </c>
      <c r="D4" s="2">
        <v>25.99</v>
      </c>
      <c r="E4" s="19">
        <v>42412</v>
      </c>
      <c r="F4" s="19">
        <f>E4+(365*8)</f>
        <v>45332</v>
      </c>
      <c r="G4">
        <f ca="1">_xlfn.DAYS(F4,$J$1)</f>
        <v>1625</v>
      </c>
      <c r="J4" s="42" t="s">
        <v>86</v>
      </c>
      <c r="K4" s="42"/>
      <c r="L4" s="42"/>
      <c r="M4" s="42"/>
      <c r="N4" s="42"/>
      <c r="O4" s="42"/>
      <c r="P4" s="42"/>
    </row>
    <row r="5" spans="1:16" x14ac:dyDescent="0.25">
      <c r="A5" s="1" t="s">
        <v>62</v>
      </c>
      <c r="B5" s="18" t="s">
        <v>60</v>
      </c>
      <c r="C5" s="18" t="s">
        <v>63</v>
      </c>
      <c r="D5" s="2">
        <v>12.99</v>
      </c>
      <c r="E5" s="19">
        <v>41505</v>
      </c>
      <c r="F5" s="19">
        <f t="shared" ref="F5:F15" si="0">E5+(365*8)</f>
        <v>44425</v>
      </c>
      <c r="G5">
        <f t="shared" ref="G5:G15" ca="1" si="1">_xlfn.DAYS(F5,$J$1)</f>
        <v>718</v>
      </c>
      <c r="J5" s="42"/>
      <c r="K5" s="42"/>
      <c r="L5" s="42"/>
      <c r="M5" s="42"/>
      <c r="N5" s="42"/>
      <c r="O5" s="42"/>
      <c r="P5" s="42"/>
    </row>
    <row r="6" spans="1:16" x14ac:dyDescent="0.25">
      <c r="A6" s="1" t="s">
        <v>64</v>
      </c>
      <c r="B6" s="18" t="s">
        <v>65</v>
      </c>
      <c r="C6" s="18" t="s">
        <v>66</v>
      </c>
      <c r="D6" s="2">
        <v>14</v>
      </c>
      <c r="E6" s="19">
        <v>41008</v>
      </c>
      <c r="F6" s="19">
        <f t="shared" si="0"/>
        <v>43928</v>
      </c>
      <c r="G6">
        <f t="shared" ca="1" si="1"/>
        <v>221</v>
      </c>
      <c r="J6" s="42"/>
      <c r="K6" s="42"/>
      <c r="L6" s="42"/>
      <c r="M6" s="42"/>
      <c r="N6" s="42"/>
      <c r="O6" s="42"/>
      <c r="P6" s="42"/>
    </row>
    <row r="7" spans="1:16" x14ac:dyDescent="0.25">
      <c r="A7" s="1" t="s">
        <v>67</v>
      </c>
      <c r="B7" s="18" t="s">
        <v>60</v>
      </c>
      <c r="C7" s="18" t="s">
        <v>68</v>
      </c>
      <c r="D7" s="2">
        <v>18.989999999999998</v>
      </c>
      <c r="E7" s="19">
        <v>40123</v>
      </c>
      <c r="F7" s="19">
        <f t="shared" si="0"/>
        <v>43043</v>
      </c>
      <c r="G7">
        <f t="shared" ca="1" si="1"/>
        <v>-664</v>
      </c>
      <c r="J7" s="42"/>
      <c r="K7" s="42"/>
      <c r="L7" s="42"/>
      <c r="M7" s="42"/>
      <c r="N7" s="42"/>
      <c r="O7" s="42"/>
      <c r="P7" s="42"/>
    </row>
    <row r="8" spans="1:16" x14ac:dyDescent="0.25">
      <c r="A8" s="1" t="s">
        <v>69</v>
      </c>
      <c r="B8" s="18" t="s">
        <v>60</v>
      </c>
      <c r="C8" s="18" t="s">
        <v>61</v>
      </c>
      <c r="D8" s="2">
        <v>11.99</v>
      </c>
      <c r="E8" s="19">
        <v>42952</v>
      </c>
      <c r="F8" s="19">
        <f t="shared" si="0"/>
        <v>45872</v>
      </c>
      <c r="G8">
        <f t="shared" ca="1" si="1"/>
        <v>2165</v>
      </c>
      <c r="J8" s="42"/>
      <c r="K8" s="42"/>
      <c r="L8" s="42"/>
      <c r="M8" s="42"/>
      <c r="N8" s="42"/>
      <c r="O8" s="42"/>
      <c r="P8" s="42"/>
    </row>
    <row r="9" spans="1:16" x14ac:dyDescent="0.25">
      <c r="A9" s="1" t="s">
        <v>70</v>
      </c>
      <c r="B9" s="18" t="s">
        <v>60</v>
      </c>
      <c r="C9" s="18" t="s">
        <v>71</v>
      </c>
      <c r="D9" s="2">
        <v>35</v>
      </c>
      <c r="E9" s="19">
        <v>42094</v>
      </c>
      <c r="F9" s="19">
        <f t="shared" si="0"/>
        <v>45014</v>
      </c>
      <c r="G9">
        <f t="shared" ca="1" si="1"/>
        <v>1307</v>
      </c>
      <c r="J9" s="42"/>
      <c r="K9" s="42"/>
      <c r="L9" s="42"/>
      <c r="M9" s="42"/>
      <c r="N9" s="42"/>
      <c r="O9" s="42"/>
      <c r="P9" s="42"/>
    </row>
    <row r="10" spans="1:16" x14ac:dyDescent="0.25">
      <c r="A10" s="1" t="s">
        <v>72</v>
      </c>
      <c r="B10" s="18" t="s">
        <v>65</v>
      </c>
      <c r="C10" s="18" t="s">
        <v>66</v>
      </c>
      <c r="D10" s="2">
        <v>17</v>
      </c>
      <c r="E10" s="19">
        <v>40720</v>
      </c>
      <c r="F10" s="19">
        <f t="shared" si="0"/>
        <v>43640</v>
      </c>
      <c r="G10">
        <f t="shared" ca="1" si="1"/>
        <v>-67</v>
      </c>
      <c r="J10" s="42"/>
      <c r="K10" s="42"/>
      <c r="L10" s="42"/>
      <c r="M10" s="42"/>
      <c r="N10" s="42"/>
      <c r="O10" s="42"/>
      <c r="P10" s="42"/>
    </row>
    <row r="11" spans="1:16" x14ac:dyDescent="0.25">
      <c r="A11" s="1" t="s">
        <v>73</v>
      </c>
      <c r="B11" s="18" t="s">
        <v>60</v>
      </c>
      <c r="C11" s="18" t="s">
        <v>66</v>
      </c>
      <c r="D11" s="2">
        <v>9.99</v>
      </c>
      <c r="E11" s="19">
        <v>42961</v>
      </c>
      <c r="F11" s="19">
        <f t="shared" si="0"/>
        <v>45881</v>
      </c>
      <c r="G11">
        <f t="shared" ca="1" si="1"/>
        <v>2174</v>
      </c>
      <c r="J11" s="42"/>
      <c r="K11" s="42"/>
      <c r="L11" s="42"/>
      <c r="M11" s="42"/>
      <c r="N11" s="42"/>
      <c r="O11" s="42"/>
      <c r="P11" s="42"/>
    </row>
    <row r="12" spans="1:16" x14ac:dyDescent="0.25">
      <c r="A12" s="1" t="s">
        <v>74</v>
      </c>
      <c r="B12" s="18" t="s">
        <v>60</v>
      </c>
      <c r="C12" s="18" t="s">
        <v>75</v>
      </c>
      <c r="D12" s="2">
        <v>12.5</v>
      </c>
      <c r="E12" s="19">
        <v>41941</v>
      </c>
      <c r="F12" s="19">
        <f t="shared" si="0"/>
        <v>44861</v>
      </c>
      <c r="G12">
        <f t="shared" ca="1" si="1"/>
        <v>1154</v>
      </c>
      <c r="J12" s="42"/>
      <c r="K12" s="42"/>
      <c r="L12" s="42"/>
      <c r="M12" s="42"/>
      <c r="N12" s="42"/>
      <c r="O12" s="42"/>
      <c r="P12" s="42"/>
    </row>
    <row r="13" spans="1:16" x14ac:dyDescent="0.25">
      <c r="A13" s="1" t="s">
        <v>76</v>
      </c>
      <c r="B13" s="18" t="s">
        <v>65</v>
      </c>
      <c r="C13" s="18" t="s">
        <v>68</v>
      </c>
      <c r="D13" s="2">
        <v>17.5</v>
      </c>
      <c r="E13" s="19">
        <v>43103</v>
      </c>
      <c r="F13" s="19">
        <f t="shared" si="0"/>
        <v>46023</v>
      </c>
      <c r="G13">
        <f t="shared" ca="1" si="1"/>
        <v>2316</v>
      </c>
    </row>
    <row r="14" spans="1:16" ht="14.45" customHeight="1" x14ac:dyDescent="0.25">
      <c r="A14" s="1" t="s">
        <v>77</v>
      </c>
      <c r="B14" s="18" t="s">
        <v>65</v>
      </c>
      <c r="C14" s="18" t="s">
        <v>75</v>
      </c>
      <c r="D14" s="2">
        <v>13.5</v>
      </c>
      <c r="E14" s="19">
        <v>39636</v>
      </c>
      <c r="F14" s="19">
        <f t="shared" si="0"/>
        <v>42556</v>
      </c>
      <c r="G14">
        <f t="shared" ca="1" si="1"/>
        <v>-1151</v>
      </c>
      <c r="J14" s="42" t="s">
        <v>87</v>
      </c>
      <c r="K14" s="42"/>
      <c r="L14" s="42"/>
      <c r="M14" s="42"/>
      <c r="N14" s="42"/>
      <c r="O14" s="42"/>
      <c r="P14" s="42"/>
    </row>
    <row r="15" spans="1:16" ht="14.45" customHeight="1" x14ac:dyDescent="0.25">
      <c r="A15" s="1" t="s">
        <v>78</v>
      </c>
      <c r="B15" s="18" t="s">
        <v>60</v>
      </c>
      <c r="C15" s="18" t="s">
        <v>79</v>
      </c>
      <c r="D15" s="2">
        <v>24.5</v>
      </c>
      <c r="E15" s="19">
        <v>42154</v>
      </c>
      <c r="F15" s="19">
        <f t="shared" si="0"/>
        <v>45074</v>
      </c>
      <c r="G15">
        <f t="shared" ca="1" si="1"/>
        <v>1367</v>
      </c>
      <c r="J15" s="42"/>
      <c r="K15" s="42"/>
      <c r="L15" s="42"/>
      <c r="M15" s="42"/>
      <c r="N15" s="42"/>
      <c r="O15" s="42"/>
      <c r="P15" s="42"/>
    </row>
    <row r="16" spans="1:16" ht="14.45" customHeight="1" x14ac:dyDescent="0.25">
      <c r="A16" s="20"/>
      <c r="B16" s="21"/>
      <c r="C16" s="21"/>
      <c r="D16" s="22"/>
      <c r="E16" s="23"/>
      <c r="F16" s="23"/>
      <c r="G16" s="21"/>
      <c r="J16" s="42"/>
      <c r="K16" s="42"/>
      <c r="L16" s="42"/>
      <c r="M16" s="42"/>
      <c r="N16" s="42"/>
      <c r="O16" s="42"/>
      <c r="P16" s="42"/>
    </row>
    <row r="17" spans="1:16" ht="21" x14ac:dyDescent="0.35">
      <c r="A17" s="24" t="s">
        <v>80</v>
      </c>
      <c r="J17" s="42"/>
      <c r="K17" s="42"/>
      <c r="L17" s="42"/>
      <c r="M17" s="42"/>
      <c r="N17" s="42"/>
      <c r="O17" s="42"/>
      <c r="P17" s="42"/>
    </row>
    <row r="18" spans="1:16" x14ac:dyDescent="0.25">
      <c r="A18" s="25" t="s">
        <v>81</v>
      </c>
      <c r="B18" s="44" t="s">
        <v>72</v>
      </c>
      <c r="C18" s="44"/>
      <c r="D18" s="44"/>
      <c r="E18" s="44"/>
    </row>
    <row r="19" spans="1:16" x14ac:dyDescent="0.25">
      <c r="A19" s="25" t="s">
        <v>82</v>
      </c>
      <c r="B19" s="45" t="str">
        <f>INDEX(B4:B15,MATCH(B18,A4:A15,0))</f>
        <v>In</v>
      </c>
      <c r="C19" s="45"/>
    </row>
    <row r="20" spans="1:16" x14ac:dyDescent="0.25">
      <c r="A20" s="25" t="s">
        <v>83</v>
      </c>
      <c r="B20" s="45" t="str">
        <f>INDEX(C4:C15,MATCH(B18,A4:A15,0))</f>
        <v>Travel</v>
      </c>
      <c r="C20" s="45"/>
      <c r="K20" s="43" t="s">
        <v>16</v>
      </c>
      <c r="L20" s="43"/>
      <c r="M20" s="43"/>
      <c r="N20" s="43"/>
    </row>
    <row r="21" spans="1:16" x14ac:dyDescent="0.25">
      <c r="A21" s="25" t="s">
        <v>84</v>
      </c>
      <c r="B21" s="54">
        <f>INDEX(F4:F15,MATCH(B18,A4:A15,0))</f>
        <v>43640</v>
      </c>
      <c r="C21" s="54"/>
      <c r="K21" s="43"/>
      <c r="L21" s="43"/>
      <c r="M21" s="43"/>
      <c r="N21" s="43"/>
    </row>
    <row r="22" spans="1:16" x14ac:dyDescent="0.25">
      <c r="A22" s="25" t="s">
        <v>85</v>
      </c>
      <c r="B22" s="45">
        <f ca="1">INDEX(G4:G15,MATCH(B18,A4:A15,0))</f>
        <v>-67</v>
      </c>
      <c r="C22" s="45"/>
      <c r="K22" s="43"/>
      <c r="L22" s="43"/>
      <c r="M22" s="43"/>
      <c r="N22" s="43"/>
    </row>
    <row r="23" spans="1:16" x14ac:dyDescent="0.25">
      <c r="K23" s="43"/>
      <c r="L23" s="43"/>
      <c r="M23" s="43"/>
      <c r="N23" s="43"/>
    </row>
  </sheetData>
  <mergeCells count="8">
    <mergeCell ref="J4:P12"/>
    <mergeCell ref="J14:P17"/>
    <mergeCell ref="K20:N23"/>
    <mergeCell ref="B18:E18"/>
    <mergeCell ref="B19:C19"/>
    <mergeCell ref="B20:C20"/>
    <mergeCell ref="B21:C21"/>
    <mergeCell ref="B22: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D10" sqref="D10"/>
    </sheetView>
  </sheetViews>
  <sheetFormatPr defaultRowHeight="15" x14ac:dyDescent="0.25"/>
  <cols>
    <col min="1" max="1" width="18.28515625" bestFit="1" customWidth="1"/>
    <col min="2" max="2" width="8.5703125" bestFit="1" customWidth="1"/>
    <col min="3" max="3" width="9.28515625" bestFit="1" customWidth="1"/>
    <col min="4" max="4" width="11" bestFit="1" customWidth="1"/>
  </cols>
  <sheetData>
    <row r="1" spans="1:12" x14ac:dyDescent="0.25">
      <c r="A1" s="46" t="s">
        <v>1</v>
      </c>
      <c r="B1" s="46"/>
      <c r="C1" s="46"/>
      <c r="D1" s="46"/>
      <c r="E1" s="46"/>
    </row>
    <row r="3" spans="1:12" x14ac:dyDescent="0.25">
      <c r="A3" s="7" t="s">
        <v>2</v>
      </c>
      <c r="B3" s="7" t="s">
        <v>3</v>
      </c>
      <c r="C3" s="7" t="s">
        <v>4</v>
      </c>
      <c r="D3" s="7" t="s">
        <v>5</v>
      </c>
      <c r="E3" s="4"/>
    </row>
    <row r="4" spans="1:12" x14ac:dyDescent="0.25">
      <c r="A4" t="s">
        <v>6</v>
      </c>
      <c r="B4" s="5">
        <v>85000</v>
      </c>
      <c r="C4" s="5">
        <v>94500</v>
      </c>
      <c r="D4" s="6">
        <f>Achieved/Target</f>
        <v>1.111764705882353</v>
      </c>
    </row>
    <row r="5" spans="1:12" ht="14.45" customHeight="1" x14ac:dyDescent="0.25">
      <c r="A5" t="s">
        <v>7</v>
      </c>
      <c r="B5" s="5">
        <v>120000</v>
      </c>
      <c r="C5" s="5">
        <v>118000</v>
      </c>
      <c r="D5" s="6">
        <f>Achieved/Target</f>
        <v>0.98333333333333328</v>
      </c>
      <c r="G5" s="47" t="s">
        <v>89</v>
      </c>
      <c r="H5" s="47"/>
      <c r="I5" s="47"/>
      <c r="J5" s="47"/>
      <c r="K5" s="47"/>
      <c r="L5" s="47"/>
    </row>
    <row r="6" spans="1:12" x14ac:dyDescent="0.25">
      <c r="A6" t="s">
        <v>8</v>
      </c>
      <c r="B6" s="5">
        <v>100000</v>
      </c>
      <c r="C6" s="5">
        <v>107000</v>
      </c>
      <c r="D6" s="6">
        <f t="shared" ref="D4:D12" si="0">Achieved/Target</f>
        <v>1.07</v>
      </c>
      <c r="G6" s="47"/>
      <c r="H6" s="47"/>
      <c r="I6" s="47"/>
      <c r="J6" s="47"/>
      <c r="K6" s="47"/>
      <c r="L6" s="47"/>
    </row>
    <row r="7" spans="1:12" x14ac:dyDescent="0.25">
      <c r="A7" t="s">
        <v>9</v>
      </c>
      <c r="B7" s="5">
        <v>65000</v>
      </c>
      <c r="C7" s="5">
        <v>29000</v>
      </c>
      <c r="D7" s="6">
        <f t="shared" si="0"/>
        <v>0.44615384615384618</v>
      </c>
      <c r="G7" s="47"/>
      <c r="H7" s="47"/>
      <c r="I7" s="47"/>
      <c r="J7" s="47"/>
      <c r="K7" s="47"/>
      <c r="L7" s="47"/>
    </row>
    <row r="8" spans="1:12" x14ac:dyDescent="0.25">
      <c r="A8" t="s">
        <v>10</v>
      </c>
      <c r="B8" s="5">
        <v>50000</v>
      </c>
      <c r="C8" s="5">
        <v>67000</v>
      </c>
      <c r="D8" s="6">
        <f t="shared" si="0"/>
        <v>1.34</v>
      </c>
      <c r="G8" s="47"/>
      <c r="H8" s="47"/>
      <c r="I8" s="47"/>
      <c r="J8" s="47"/>
      <c r="K8" s="47"/>
      <c r="L8" s="47"/>
    </row>
    <row r="9" spans="1:12" x14ac:dyDescent="0.25">
      <c r="A9" t="s">
        <v>11</v>
      </c>
      <c r="B9" s="5">
        <v>150000</v>
      </c>
      <c r="C9" s="5">
        <v>198000</v>
      </c>
      <c r="D9" s="6">
        <f t="shared" si="0"/>
        <v>1.32</v>
      </c>
      <c r="G9" s="47"/>
      <c r="H9" s="47"/>
      <c r="I9" s="47"/>
      <c r="J9" s="47"/>
      <c r="K9" s="47"/>
      <c r="L9" s="47"/>
    </row>
    <row r="10" spans="1:12" x14ac:dyDescent="0.25">
      <c r="A10" t="s">
        <v>12</v>
      </c>
      <c r="B10" s="5">
        <v>95000</v>
      </c>
      <c r="C10" s="5">
        <v>124750</v>
      </c>
      <c r="D10" s="6">
        <f t="shared" si="0"/>
        <v>1.3131578947368421</v>
      </c>
      <c r="G10" s="47"/>
      <c r="H10" s="47"/>
      <c r="I10" s="47"/>
      <c r="J10" s="47"/>
      <c r="K10" s="47"/>
      <c r="L10" s="47"/>
    </row>
    <row r="11" spans="1:12" x14ac:dyDescent="0.25">
      <c r="A11" t="s">
        <v>13</v>
      </c>
      <c r="B11" s="5">
        <v>95000</v>
      </c>
      <c r="C11" s="5">
        <v>94750</v>
      </c>
      <c r="D11" s="6">
        <f t="shared" si="0"/>
        <v>0.99736842105263157</v>
      </c>
      <c r="G11" s="47"/>
      <c r="H11" s="47"/>
      <c r="I11" s="47"/>
      <c r="J11" s="47"/>
      <c r="K11" s="47"/>
      <c r="L11" s="47"/>
    </row>
    <row r="12" spans="1:12" x14ac:dyDescent="0.25">
      <c r="A12" t="s">
        <v>14</v>
      </c>
      <c r="B12" s="5">
        <v>75000</v>
      </c>
      <c r="C12" s="5">
        <v>75000</v>
      </c>
      <c r="D12" s="6">
        <f t="shared" si="0"/>
        <v>1</v>
      </c>
      <c r="G12" s="47"/>
      <c r="H12" s="47"/>
      <c r="I12" s="47"/>
      <c r="J12" s="47"/>
      <c r="K12" s="47"/>
      <c r="L12" s="47"/>
    </row>
    <row r="13" spans="1:12" x14ac:dyDescent="0.25">
      <c r="G13" s="47"/>
      <c r="H13" s="47"/>
      <c r="I13" s="47"/>
      <c r="J13" s="47"/>
      <c r="K13" s="47"/>
      <c r="L13" s="47"/>
    </row>
    <row r="16" spans="1:12" x14ac:dyDescent="0.25">
      <c r="H16" s="48" t="s">
        <v>15</v>
      </c>
      <c r="I16" s="48"/>
      <c r="J16" s="48"/>
      <c r="K16" s="48"/>
    </row>
    <row r="17" spans="8:11" x14ac:dyDescent="0.25">
      <c r="H17" s="48"/>
      <c r="I17" s="48"/>
      <c r="J17" s="48"/>
      <c r="K17" s="48"/>
    </row>
    <row r="18" spans="8:11" x14ac:dyDescent="0.25">
      <c r="H18" s="48"/>
      <c r="I18" s="48"/>
      <c r="J18" s="48"/>
      <c r="K18" s="48"/>
    </row>
    <row r="19" spans="8:11" x14ac:dyDescent="0.25">
      <c r="H19" s="48"/>
      <c r="I19" s="48"/>
      <c r="J19" s="48"/>
      <c r="K19" s="48"/>
    </row>
  </sheetData>
  <mergeCells count="3">
    <mergeCell ref="A1:E1"/>
    <mergeCell ref="G5:L13"/>
    <mergeCell ref="H16:K19"/>
  </mergeCells>
  <conditionalFormatting sqref="D4:D12">
    <cfRule type="cellIs" dxfId="2" priority="1" operator="lessThan">
      <formula>0.9</formula>
    </cfRule>
    <cfRule type="cellIs" dxfId="1" priority="2" operator="between">
      <formula>0.9</formula>
      <formula>0.95</formula>
    </cfRule>
    <cfRule type="cellIs" dxfId="0" priority="3" operator="greaterThan">
      <formula>0.95</formula>
    </cfRule>
  </conditionalFormatting>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L7" sqref="L7"/>
    </sheetView>
  </sheetViews>
  <sheetFormatPr defaultRowHeight="15" x14ac:dyDescent="0.25"/>
  <cols>
    <col min="2" max="2" width="24.7109375" customWidth="1"/>
    <col min="10" max="10" width="12.42578125" customWidth="1"/>
    <col min="11" max="11" width="14.85546875" customWidth="1"/>
    <col min="12" max="12" width="13.5703125" customWidth="1"/>
    <col min="13" max="13" width="16.85546875" customWidth="1"/>
  </cols>
  <sheetData>
    <row r="1" spans="1:13" x14ac:dyDescent="0.25">
      <c r="B1" s="49" t="s">
        <v>50</v>
      </c>
      <c r="C1" s="49"/>
      <c r="D1" s="49"/>
      <c r="E1" s="49"/>
    </row>
    <row r="2" spans="1:13" x14ac:dyDescent="0.25">
      <c r="B2" s="49"/>
      <c r="C2" s="49"/>
      <c r="D2" s="49"/>
      <c r="E2" s="49"/>
    </row>
    <row r="4" spans="1:13" x14ac:dyDescent="0.25">
      <c r="A4" s="8" t="s">
        <v>17</v>
      </c>
      <c r="B4" s="8" t="s">
        <v>18</v>
      </c>
      <c r="C4" s="8" t="s">
        <v>19</v>
      </c>
      <c r="D4" s="8" t="s">
        <v>20</v>
      </c>
      <c r="E4" s="8" t="s">
        <v>0</v>
      </c>
      <c r="F4" s="8" t="s">
        <v>21</v>
      </c>
    </row>
    <row r="5" spans="1:13" x14ac:dyDescent="0.25">
      <c r="A5" s="9" t="s">
        <v>22</v>
      </c>
      <c r="B5" s="9" t="s">
        <v>23</v>
      </c>
      <c r="C5" s="9">
        <v>32</v>
      </c>
      <c r="D5" s="9" t="s">
        <v>24</v>
      </c>
      <c r="E5" s="10">
        <v>750</v>
      </c>
      <c r="F5" s="9" t="s">
        <v>25</v>
      </c>
    </row>
    <row r="6" spans="1:13" x14ac:dyDescent="0.25">
      <c r="A6" s="9" t="s">
        <v>22</v>
      </c>
      <c r="B6" s="9" t="s">
        <v>26</v>
      </c>
      <c r="C6" s="9">
        <v>28</v>
      </c>
      <c r="D6" s="9" t="s">
        <v>24</v>
      </c>
      <c r="E6" s="10">
        <v>985</v>
      </c>
      <c r="F6" s="9" t="s">
        <v>27</v>
      </c>
      <c r="J6" s="11" t="s">
        <v>18</v>
      </c>
      <c r="K6" s="11" t="s">
        <v>0</v>
      </c>
      <c r="L6" s="27"/>
      <c r="M6" s="11" t="s">
        <v>90</v>
      </c>
    </row>
    <row r="7" spans="1:13" x14ac:dyDescent="0.25">
      <c r="A7" s="9" t="s">
        <v>28</v>
      </c>
      <c r="B7" s="9" t="s">
        <v>29</v>
      </c>
      <c r="C7" s="9">
        <v>21</v>
      </c>
      <c r="D7" s="9" t="s">
        <v>24</v>
      </c>
      <c r="E7" s="10">
        <v>1259</v>
      </c>
      <c r="F7" s="9" t="s">
        <v>30</v>
      </c>
      <c r="I7" t="s">
        <v>22</v>
      </c>
      <c r="J7" s="9" t="s">
        <v>26</v>
      </c>
      <c r="K7" s="53">
        <f>INDEX($E$5:$E$15,MATCH(J7,$B$5:$B$15,0))</f>
        <v>985</v>
      </c>
      <c r="L7">
        <f>INDEX(C5:C15,MATCH(J7,B5:B15,0),MATCH(I7,A5:A15,0))</f>
        <v>28</v>
      </c>
      <c r="M7" s="52">
        <f>MAX(E5:E15)</f>
        <v>1259</v>
      </c>
    </row>
    <row r="8" spans="1:13" x14ac:dyDescent="0.25">
      <c r="A8" s="9" t="s">
        <v>31</v>
      </c>
      <c r="B8" s="9" t="s">
        <v>32</v>
      </c>
      <c r="C8" s="9">
        <v>3</v>
      </c>
      <c r="D8" s="9" t="s">
        <v>33</v>
      </c>
      <c r="E8" s="10">
        <v>69</v>
      </c>
      <c r="F8" s="9" t="s">
        <v>34</v>
      </c>
      <c r="J8" s="9" t="s">
        <v>44</v>
      </c>
      <c r="K8" s="53">
        <f>INDEX($E$5:$E$15,MATCH(J8,$B$5:$B$15,0))</f>
        <v>289</v>
      </c>
    </row>
    <row r="9" spans="1:13" x14ac:dyDescent="0.25">
      <c r="A9" s="9" t="s">
        <v>31</v>
      </c>
      <c r="B9" s="9" t="s">
        <v>35</v>
      </c>
      <c r="C9" s="9">
        <v>1</v>
      </c>
      <c r="D9" s="9" t="s">
        <v>36</v>
      </c>
      <c r="E9" s="10">
        <v>12</v>
      </c>
      <c r="F9" s="9" t="s">
        <v>37</v>
      </c>
      <c r="J9" s="9" t="s">
        <v>48</v>
      </c>
      <c r="K9" s="53">
        <f t="shared" ref="K8:K10" si="0">INDEX($E$5:$E$15,MATCH(J9,$B$5:$B$15,0))</f>
        <v>287</v>
      </c>
    </row>
    <row r="10" spans="1:13" x14ac:dyDescent="0.25">
      <c r="A10" s="9" t="s">
        <v>38</v>
      </c>
      <c r="B10" s="9" t="s">
        <v>39</v>
      </c>
      <c r="C10" s="9">
        <v>14</v>
      </c>
      <c r="D10" s="9" t="s">
        <v>24</v>
      </c>
      <c r="E10" s="10">
        <v>399</v>
      </c>
      <c r="F10" s="9" t="s">
        <v>40</v>
      </c>
      <c r="J10" s="9" t="s">
        <v>39</v>
      </c>
      <c r="K10" s="53">
        <f t="shared" si="0"/>
        <v>399</v>
      </c>
    </row>
    <row r="11" spans="1:13" x14ac:dyDescent="0.25">
      <c r="A11" s="9" t="s">
        <v>38</v>
      </c>
      <c r="B11" s="9" t="s">
        <v>41</v>
      </c>
      <c r="C11" s="9">
        <v>5</v>
      </c>
      <c r="D11" s="9" t="s">
        <v>33</v>
      </c>
      <c r="E11" s="10">
        <v>269</v>
      </c>
      <c r="F11" s="9" t="s">
        <v>42</v>
      </c>
    </row>
    <row r="12" spans="1:13" x14ac:dyDescent="0.25">
      <c r="A12" s="9" t="s">
        <v>38</v>
      </c>
      <c r="B12" s="9" t="s">
        <v>41</v>
      </c>
      <c r="C12" s="9">
        <v>3</v>
      </c>
      <c r="D12" s="9" t="s">
        <v>33</v>
      </c>
      <c r="E12" s="10">
        <v>125</v>
      </c>
      <c r="F12" s="9" t="s">
        <v>43</v>
      </c>
    </row>
    <row r="13" spans="1:13" x14ac:dyDescent="0.25">
      <c r="A13" s="9" t="s">
        <v>38</v>
      </c>
      <c r="B13" s="9" t="s">
        <v>44</v>
      </c>
      <c r="C13" s="9">
        <v>7</v>
      </c>
      <c r="D13" s="9" t="s">
        <v>24</v>
      </c>
      <c r="E13" s="10">
        <v>289</v>
      </c>
      <c r="F13" s="9" t="s">
        <v>45</v>
      </c>
    </row>
    <row r="14" spans="1:13" ht="14.45" customHeight="1" x14ac:dyDescent="0.25">
      <c r="A14" s="9" t="s">
        <v>38</v>
      </c>
      <c r="B14" s="9" t="s">
        <v>46</v>
      </c>
      <c r="C14" s="9">
        <v>7</v>
      </c>
      <c r="D14" s="9" t="s">
        <v>33</v>
      </c>
      <c r="E14" s="10">
        <v>256</v>
      </c>
      <c r="F14" s="9" t="s">
        <v>47</v>
      </c>
      <c r="H14" s="51" t="s">
        <v>114</v>
      </c>
      <c r="I14" s="51"/>
      <c r="J14" s="51"/>
      <c r="K14" s="51"/>
      <c r="L14" s="51"/>
    </row>
    <row r="15" spans="1:13" ht="14.45" customHeight="1" x14ac:dyDescent="0.25">
      <c r="A15" s="9" t="s">
        <v>38</v>
      </c>
      <c r="B15" s="9" t="s">
        <v>48</v>
      </c>
      <c r="C15" s="9">
        <v>7</v>
      </c>
      <c r="D15" s="9" t="s">
        <v>24</v>
      </c>
      <c r="E15" s="10">
        <v>287</v>
      </c>
      <c r="F15" s="9" t="s">
        <v>49</v>
      </c>
      <c r="H15" s="51"/>
      <c r="I15" s="51"/>
      <c r="J15" s="51"/>
      <c r="K15" s="51"/>
      <c r="L15" s="51"/>
    </row>
    <row r="16" spans="1:13" ht="14.45" customHeight="1" x14ac:dyDescent="0.25">
      <c r="H16" s="51"/>
      <c r="I16" s="51"/>
      <c r="J16" s="51"/>
      <c r="K16" s="51"/>
      <c r="L16" s="51"/>
    </row>
    <row r="17" spans="8:12" ht="14.45" customHeight="1" x14ac:dyDescent="0.25">
      <c r="H17" s="51"/>
      <c r="I17" s="51"/>
      <c r="J17" s="51"/>
      <c r="K17" s="51"/>
      <c r="L17" s="51"/>
    </row>
    <row r="18" spans="8:12" ht="14.45" customHeight="1" x14ac:dyDescent="0.25">
      <c r="H18" s="51"/>
      <c r="I18" s="51"/>
      <c r="J18" s="51"/>
      <c r="K18" s="51"/>
      <c r="L18" s="51"/>
    </row>
    <row r="19" spans="8:12" ht="14.45" customHeight="1" x14ac:dyDescent="0.25">
      <c r="H19" s="51"/>
      <c r="I19" s="51"/>
      <c r="J19" s="51"/>
      <c r="K19" s="51"/>
      <c r="L19" s="51"/>
    </row>
    <row r="20" spans="8:12" x14ac:dyDescent="0.25">
      <c r="H20" s="51"/>
      <c r="I20" s="51"/>
      <c r="J20" s="51"/>
      <c r="K20" s="51"/>
      <c r="L20" s="51"/>
    </row>
    <row r="21" spans="8:12" x14ac:dyDescent="0.25">
      <c r="H21" s="51"/>
      <c r="I21" s="51"/>
      <c r="J21" s="51"/>
      <c r="K21" s="51"/>
      <c r="L21" s="51"/>
    </row>
    <row r="22" spans="8:12" x14ac:dyDescent="0.25">
      <c r="I22" s="50" t="s">
        <v>15</v>
      </c>
      <c r="J22" s="50"/>
      <c r="K22" s="50"/>
    </row>
    <row r="23" spans="8:12" x14ac:dyDescent="0.25">
      <c r="I23" s="50"/>
      <c r="J23" s="50"/>
      <c r="K23" s="50"/>
    </row>
    <row r="24" spans="8:12" x14ac:dyDescent="0.25">
      <c r="I24" s="50"/>
      <c r="J24" s="50"/>
      <c r="K24" s="50"/>
    </row>
  </sheetData>
  <mergeCells count="3">
    <mergeCell ref="B1:E2"/>
    <mergeCell ref="I22:K24"/>
    <mergeCell ref="H14:L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Q1</vt:lpstr>
      <vt:lpstr>Q2</vt:lpstr>
      <vt:lpstr>Q3</vt:lpstr>
      <vt:lpstr>Q4</vt:lpstr>
      <vt:lpstr>Achieved</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Manas Bhardwaj</cp:lastModifiedBy>
  <dcterms:created xsi:type="dcterms:W3CDTF">2018-02-07T09:43:13Z</dcterms:created>
  <dcterms:modified xsi:type="dcterms:W3CDTF">2019-08-30T08:23:53Z</dcterms:modified>
</cp:coreProperties>
</file>