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ERN\APD\IPMC\Schematic\svn\trunk\"/>
    </mc:Choice>
  </mc:AlternateContent>
  <bookViews>
    <workbookView xWindow="0" yWindow="0" windowWidth="16548" windowHeight="6036" activeTab="5"/>
  </bookViews>
  <sheets>
    <sheet name="Pin delays - All" sheetId="4" r:id="rId1"/>
    <sheet name="io_1" sheetId="1" r:id="rId2"/>
    <sheet name="DDR3" sheetId="2" r:id="rId3"/>
    <sheet name="QSPI" sheetId="5" r:id="rId4"/>
    <sheet name="RGMII" sheetId="6" r:id="rId5"/>
    <sheet name="Ethernet" sheetId="7" r:id="rId6"/>
    <sheet name="Sheet2" sheetId="3" state="hidden" r:id="rId7"/>
  </sheets>
  <calcPr calcId="152511" concurrentCalc="0"/>
</workbook>
</file>

<file path=xl/calcChain.xml><?xml version="1.0" encoding="utf-8"?>
<calcChain xmlns="http://schemas.openxmlformats.org/spreadsheetml/2006/main">
  <c r="K17" i="7" l="1"/>
  <c r="K18" i="7"/>
  <c r="M18" i="7"/>
  <c r="O18" i="7"/>
  <c r="K15" i="7"/>
  <c r="K16" i="7"/>
  <c r="M16" i="7"/>
  <c r="O16" i="7"/>
  <c r="K13" i="7"/>
  <c r="K14" i="7"/>
  <c r="M14" i="7"/>
  <c r="O14" i="7"/>
  <c r="K11" i="7"/>
  <c r="K12" i="7"/>
  <c r="M12" i="7"/>
  <c r="O12" i="7"/>
  <c r="L18" i="7"/>
  <c r="L16" i="7"/>
  <c r="L14" i="7"/>
  <c r="L12" i="7"/>
  <c r="M9" i="7"/>
  <c r="M7" i="7"/>
  <c r="M5" i="7"/>
  <c r="M3" i="7"/>
  <c r="K8" i="7"/>
  <c r="K9" i="7"/>
  <c r="L9" i="7"/>
  <c r="K6" i="7"/>
  <c r="K7" i="7"/>
  <c r="L7" i="7"/>
  <c r="L5" i="7"/>
  <c r="L3" i="7"/>
  <c r="K3" i="7"/>
  <c r="K4" i="7"/>
  <c r="K5" i="7"/>
  <c r="K2" i="7"/>
  <c r="M3" i="6"/>
  <c r="M4" i="6"/>
  <c r="M5" i="6"/>
  <c r="M6" i="6"/>
  <c r="M7" i="6"/>
  <c r="M9" i="6"/>
  <c r="M10" i="6"/>
  <c r="M11" i="6"/>
  <c r="M12" i="6"/>
  <c r="M13" i="6"/>
  <c r="M14" i="6"/>
  <c r="M2" i="6"/>
  <c r="N11" i="6"/>
  <c r="N12" i="6"/>
  <c r="N13" i="6"/>
  <c r="N14" i="6"/>
  <c r="N10" i="6"/>
  <c r="O14" i="6"/>
  <c r="O13" i="6"/>
  <c r="O12" i="6"/>
  <c r="O11" i="6"/>
  <c r="O10" i="6"/>
  <c r="N7" i="6"/>
  <c r="O7" i="6"/>
  <c r="N6" i="6"/>
  <c r="O6" i="6"/>
  <c r="N5" i="6"/>
  <c r="O5" i="6"/>
  <c r="N4" i="6"/>
  <c r="O4" i="6"/>
  <c r="N3" i="6"/>
  <c r="O3" i="6"/>
  <c r="J2" i="5"/>
  <c r="J3" i="5"/>
  <c r="K3" i="5"/>
  <c r="L3" i="5"/>
  <c r="J4" i="5"/>
  <c r="J5" i="5"/>
  <c r="J6" i="5"/>
  <c r="J7" i="5"/>
  <c r="K7" i="5"/>
  <c r="K4" i="5"/>
  <c r="K5" i="5"/>
  <c r="K6" i="5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6" i="4"/>
  <c r="L7" i="5"/>
  <c r="L6" i="5"/>
  <c r="L5" i="5"/>
  <c r="L4" i="5"/>
  <c r="J2" i="2"/>
  <c r="J3" i="2"/>
  <c r="J57" i="2"/>
  <c r="J58" i="2"/>
  <c r="F64" i="2"/>
  <c r="J53" i="2"/>
  <c r="K53" i="2"/>
  <c r="J54" i="2"/>
  <c r="K54" i="2"/>
  <c r="J55" i="2"/>
  <c r="K55" i="2"/>
  <c r="K56" i="2"/>
  <c r="K57" i="2"/>
  <c r="K58" i="2"/>
  <c r="J59" i="2"/>
  <c r="K59" i="2"/>
  <c r="J60" i="2"/>
  <c r="K60" i="2"/>
  <c r="J61" i="2"/>
  <c r="K61" i="2"/>
  <c r="J62" i="2"/>
  <c r="K62" i="2"/>
  <c r="J52" i="2"/>
  <c r="K52" i="2"/>
  <c r="J56" i="2"/>
  <c r="Q56" i="2"/>
  <c r="Q57" i="2"/>
  <c r="Q58" i="2"/>
  <c r="Q59" i="2"/>
  <c r="Q60" i="2"/>
  <c r="Q53" i="2"/>
  <c r="Q54" i="2"/>
  <c r="Q52" i="2"/>
  <c r="Q55" i="2"/>
  <c r="Q62" i="2"/>
  <c r="Q61" i="2"/>
  <c r="R52" i="2"/>
  <c r="M53" i="2"/>
  <c r="M54" i="2"/>
  <c r="M55" i="2"/>
  <c r="M56" i="2"/>
  <c r="M57" i="2"/>
  <c r="M58" i="2"/>
  <c r="M59" i="2"/>
  <c r="M60" i="2"/>
  <c r="M61" i="2"/>
  <c r="M62" i="2"/>
  <c r="M52" i="2"/>
  <c r="B53" i="2"/>
  <c r="B54" i="2"/>
  <c r="B55" i="2"/>
  <c r="B56" i="2"/>
  <c r="B57" i="2"/>
  <c r="B58" i="2"/>
  <c r="B59" i="2"/>
  <c r="B60" i="2"/>
  <c r="B61" i="2"/>
  <c r="B62" i="2"/>
  <c r="B52" i="2"/>
  <c r="S52" i="2"/>
  <c r="S53" i="2"/>
  <c r="S54" i="2"/>
  <c r="S55" i="2"/>
  <c r="S56" i="2"/>
  <c r="S57" i="2"/>
  <c r="S58" i="2"/>
  <c r="S59" i="2"/>
  <c r="S60" i="2"/>
  <c r="S61" i="2"/>
  <c r="S62" i="2"/>
  <c r="T53" i="2"/>
  <c r="T52" i="2"/>
  <c r="C64" i="2"/>
  <c r="F63" i="2"/>
  <c r="C63" i="2"/>
  <c r="L62" i="2"/>
  <c r="L61" i="2"/>
  <c r="L60" i="2"/>
  <c r="L59" i="2"/>
  <c r="L58" i="2"/>
  <c r="L57" i="2"/>
  <c r="L56" i="2"/>
  <c r="L55" i="2"/>
  <c r="L54" i="2"/>
  <c r="O53" i="2"/>
  <c r="L53" i="2"/>
  <c r="O52" i="2"/>
  <c r="L52" i="2"/>
  <c r="J41" i="2"/>
  <c r="J42" i="2"/>
  <c r="F48" i="2"/>
  <c r="J37" i="2"/>
  <c r="K37" i="2"/>
  <c r="J38" i="2"/>
  <c r="K38" i="2"/>
  <c r="J39" i="2"/>
  <c r="K39" i="2"/>
  <c r="J40" i="2"/>
  <c r="K40" i="2"/>
  <c r="K41" i="2"/>
  <c r="K42" i="2"/>
  <c r="J43" i="2"/>
  <c r="K43" i="2"/>
  <c r="J44" i="2"/>
  <c r="K44" i="2"/>
  <c r="J45" i="2"/>
  <c r="K45" i="2"/>
  <c r="J46" i="2"/>
  <c r="K46" i="2"/>
  <c r="J36" i="2"/>
  <c r="K36" i="2"/>
  <c r="F47" i="2"/>
  <c r="B38" i="2"/>
  <c r="B2" i="2"/>
  <c r="B3" i="2"/>
  <c r="J4" i="2"/>
  <c r="B37" i="2"/>
  <c r="L37" i="2"/>
  <c r="L38" i="2"/>
  <c r="B39" i="2"/>
  <c r="L39" i="2"/>
  <c r="B40" i="2"/>
  <c r="L40" i="2"/>
  <c r="B41" i="2"/>
  <c r="L41" i="2"/>
  <c r="B42" i="2"/>
  <c r="L42" i="2"/>
  <c r="B43" i="2"/>
  <c r="L43" i="2"/>
  <c r="B44" i="2"/>
  <c r="L44" i="2"/>
  <c r="B45" i="2"/>
  <c r="L45" i="2"/>
  <c r="B46" i="2"/>
  <c r="L46" i="2"/>
  <c r="B36" i="2"/>
  <c r="L36" i="2"/>
  <c r="S36" i="2"/>
  <c r="S37" i="2"/>
  <c r="S38" i="2"/>
  <c r="S39" i="2"/>
  <c r="S40" i="2"/>
  <c r="S41" i="2"/>
  <c r="S42" i="2"/>
  <c r="S43" i="2"/>
  <c r="S44" i="2"/>
  <c r="S45" i="2"/>
  <c r="S46" i="2"/>
  <c r="T37" i="2"/>
  <c r="T36" i="2"/>
  <c r="C48" i="2"/>
  <c r="C47" i="2"/>
  <c r="Q36" i="2"/>
  <c r="Q37" i="2"/>
  <c r="Q38" i="2"/>
  <c r="Q39" i="2"/>
  <c r="Q40" i="2"/>
  <c r="Q41" i="2"/>
  <c r="Q42" i="2"/>
  <c r="Q43" i="2"/>
  <c r="Q44" i="2"/>
  <c r="Q45" i="2"/>
  <c r="Q46" i="2"/>
  <c r="R36" i="2"/>
  <c r="O37" i="2"/>
  <c r="O36" i="2"/>
  <c r="M37" i="2"/>
  <c r="M38" i="2"/>
  <c r="M39" i="2"/>
  <c r="M40" i="2"/>
  <c r="M41" i="2"/>
  <c r="M42" i="2"/>
  <c r="M43" i="2"/>
  <c r="M44" i="2"/>
  <c r="M45" i="2"/>
  <c r="M46" i="2"/>
  <c r="M36" i="2"/>
  <c r="B9" i="2"/>
  <c r="J9" i="2"/>
  <c r="K9" i="2"/>
  <c r="L9" i="2"/>
  <c r="B10" i="2"/>
  <c r="J10" i="2"/>
  <c r="K10" i="2"/>
  <c r="L10" i="2"/>
  <c r="B11" i="2"/>
  <c r="J11" i="2"/>
  <c r="K11" i="2"/>
  <c r="L11" i="2"/>
  <c r="B12" i="2"/>
  <c r="J12" i="2"/>
  <c r="K12" i="2"/>
  <c r="L12" i="2"/>
  <c r="B13" i="2"/>
  <c r="J13" i="2"/>
  <c r="K13" i="2"/>
  <c r="L13" i="2"/>
  <c r="B14" i="2"/>
  <c r="J14" i="2"/>
  <c r="K14" i="2"/>
  <c r="L14" i="2"/>
  <c r="B15" i="2"/>
  <c r="J15" i="2"/>
  <c r="K15" i="2"/>
  <c r="L15" i="2"/>
  <c r="B16" i="2"/>
  <c r="J16" i="2"/>
  <c r="K16" i="2"/>
  <c r="L16" i="2"/>
  <c r="B17" i="2"/>
  <c r="J17" i="2"/>
  <c r="K17" i="2"/>
  <c r="L17" i="2"/>
  <c r="B18" i="2"/>
  <c r="J18" i="2"/>
  <c r="K18" i="2"/>
  <c r="L18" i="2"/>
  <c r="B19" i="2"/>
  <c r="J19" i="2"/>
  <c r="K19" i="2"/>
  <c r="L19" i="2"/>
  <c r="B20" i="2"/>
  <c r="J20" i="2"/>
  <c r="K20" i="2"/>
  <c r="L20" i="2"/>
  <c r="B21" i="2"/>
  <c r="J21" i="2"/>
  <c r="K21" i="2"/>
  <c r="L21" i="2"/>
  <c r="B22" i="2"/>
  <c r="J22" i="2"/>
  <c r="K22" i="2"/>
  <c r="L22" i="2"/>
  <c r="B23" i="2"/>
  <c r="J23" i="2"/>
  <c r="K23" i="2"/>
  <c r="L23" i="2"/>
  <c r="B24" i="2"/>
  <c r="J24" i="2"/>
  <c r="K24" i="2"/>
  <c r="L24" i="2"/>
  <c r="B25" i="2"/>
  <c r="J25" i="2"/>
  <c r="K25" i="2"/>
  <c r="L25" i="2"/>
  <c r="B26" i="2"/>
  <c r="J26" i="2"/>
  <c r="K26" i="2"/>
  <c r="L26" i="2"/>
  <c r="B27" i="2"/>
  <c r="J27" i="2"/>
  <c r="K27" i="2"/>
  <c r="L27" i="2"/>
  <c r="B28" i="2"/>
  <c r="J28" i="2"/>
  <c r="K28" i="2"/>
  <c r="L28" i="2"/>
  <c r="B29" i="2"/>
  <c r="J29" i="2"/>
  <c r="K29" i="2"/>
  <c r="L29" i="2"/>
  <c r="B30" i="2"/>
  <c r="J30" i="2"/>
  <c r="K30" i="2"/>
  <c r="L30" i="2"/>
  <c r="B8" i="2"/>
  <c r="J8" i="2"/>
  <c r="K8" i="2"/>
  <c r="L8" i="2"/>
  <c r="M2" i="2"/>
  <c r="M1" i="2"/>
  <c r="S26" i="2"/>
  <c r="S25" i="2"/>
  <c r="S23" i="2"/>
  <c r="S17" i="2"/>
  <c r="S12" i="2"/>
  <c r="S28" i="2"/>
  <c r="S10" i="2"/>
  <c r="S9" i="2"/>
  <c r="S8" i="2"/>
  <c r="S11" i="2"/>
  <c r="S13" i="2"/>
  <c r="S14" i="2"/>
  <c r="S15" i="2"/>
  <c r="S16" i="2"/>
  <c r="S18" i="2"/>
  <c r="S19" i="2"/>
  <c r="S20" i="2"/>
  <c r="S21" i="2"/>
  <c r="S22" i="2"/>
  <c r="S24" i="2"/>
  <c r="S27" i="2"/>
  <c r="S29" i="2"/>
  <c r="S30" i="2"/>
  <c r="T9" i="2"/>
  <c r="T8" i="2"/>
  <c r="C32" i="2"/>
  <c r="Q28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9" i="2"/>
  <c r="Q30" i="2"/>
  <c r="R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8" i="2"/>
  <c r="O9" i="2"/>
  <c r="O8" i="2"/>
  <c r="C31" i="2"/>
  <c r="C4" i="2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H6" i="1"/>
  <c r="G6" i="1"/>
</calcChain>
</file>

<file path=xl/sharedStrings.xml><?xml version="1.0" encoding="utf-8"?>
<sst xmlns="http://schemas.openxmlformats.org/spreadsheetml/2006/main" count="1627" uniqueCount="1087">
  <si>
    <t>#Top: ios   Floorplan: io_1   Part: xc7z020clg484-1</t>
  </si>
  <si>
    <t>#Generated by: tomg   on: Fri Nov 18 09:46:53 2016</t>
  </si>
  <si>
    <t>#Build: Vivado v2014.4   by: xbuild   on: Tue Nov 18 18:29:27 MST 2014</t>
  </si>
  <si>
    <t>IO Bank</t>
  </si>
  <si>
    <t>Pin Number</t>
  </si>
  <si>
    <t>IOB Alias</t>
  </si>
  <si>
    <t>Site Type</t>
  </si>
  <si>
    <t>Min Trace Delay (ps)</t>
  </si>
  <si>
    <t>Max Trace Delay (ps)</t>
  </si>
  <si>
    <t>F3</t>
  </si>
  <si>
    <t>IOPAD_X1Y72</t>
  </si>
  <si>
    <t>PS_DDR_DRST_B_502</t>
  </si>
  <si>
    <t>D1</t>
  </si>
  <si>
    <t>IOPAD_X1Y32</t>
  </si>
  <si>
    <t>PS_DDR_DQ0_502</t>
  </si>
  <si>
    <t>C3</t>
  </si>
  <si>
    <t>IOPAD_X1Y33</t>
  </si>
  <si>
    <t>PS_DDR_DQ1_502</t>
  </si>
  <si>
    <t>B2</t>
  </si>
  <si>
    <t>IOPAD_X1Y34</t>
  </si>
  <si>
    <t>PS_DDR_DQ2_502</t>
  </si>
  <si>
    <t>D3</t>
  </si>
  <si>
    <t>IOPAD_X1Y35</t>
  </si>
  <si>
    <t>PS_DDR_DQ3_502</t>
  </si>
  <si>
    <t>B1</t>
  </si>
  <si>
    <t>IOPAD_X1Y28</t>
  </si>
  <si>
    <t>PS_DDR_DM0_502</t>
  </si>
  <si>
    <t>C2</t>
  </si>
  <si>
    <t>IOPAD_X1Y68</t>
  </si>
  <si>
    <t>PS_DDR_DQS_P0_502</t>
  </si>
  <si>
    <t>D2</t>
  </si>
  <si>
    <t>IOPAD_X1Y64</t>
  </si>
  <si>
    <t>PS_DDR_DQS_N0_502</t>
  </si>
  <si>
    <t>E3</t>
  </si>
  <si>
    <t>IOPAD_X1Y36</t>
  </si>
  <si>
    <t>PS_DDR_DQ4_502</t>
  </si>
  <si>
    <t>E1</t>
  </si>
  <si>
    <t>IOPAD_X1Y37</t>
  </si>
  <si>
    <t>PS_DDR_DQ5_502</t>
  </si>
  <si>
    <t>F2</t>
  </si>
  <si>
    <t>IOPAD_X1Y38</t>
  </si>
  <si>
    <t>PS_DDR_DQ6_502</t>
  </si>
  <si>
    <t>F1</t>
  </si>
  <si>
    <t>IOPAD_X1Y39</t>
  </si>
  <si>
    <t>PS_DDR_DQ7_502</t>
  </si>
  <si>
    <t>G2</t>
  </si>
  <si>
    <t>IOPAD_X1Y40</t>
  </si>
  <si>
    <t>PS_DDR_DQ8_502</t>
  </si>
  <si>
    <t>G1</t>
  </si>
  <si>
    <t>IOPAD_X1Y41</t>
  </si>
  <si>
    <t>PS_DDR_DQ9_502</t>
  </si>
  <si>
    <t>L1</t>
  </si>
  <si>
    <t>IOPAD_X1Y42</t>
  </si>
  <si>
    <t>PS_DDR_DQ10_502</t>
  </si>
  <si>
    <t>L2</t>
  </si>
  <si>
    <t>IOPAD_X1Y43</t>
  </si>
  <si>
    <t>PS_DDR_DQ11_502</t>
  </si>
  <si>
    <t>H3</t>
  </si>
  <si>
    <t>IOPAD_X1Y29</t>
  </si>
  <si>
    <t>PS_DDR_DM1_502</t>
  </si>
  <si>
    <t>H2</t>
  </si>
  <si>
    <t>IOPAD_X1Y69</t>
  </si>
  <si>
    <t>PS_DDR_DQS_P1_502</t>
  </si>
  <si>
    <t>J2</t>
  </si>
  <si>
    <t>IOPAD_X1Y65</t>
  </si>
  <si>
    <t>PS_DDR_DQS_N1_502</t>
  </si>
  <si>
    <t>L3</t>
  </si>
  <si>
    <t>IOPAD_X1Y44</t>
  </si>
  <si>
    <t>PS_DDR_DQ12_502</t>
  </si>
  <si>
    <t>K1</t>
  </si>
  <si>
    <t>IOPAD_X1Y45</t>
  </si>
  <si>
    <t>PS_DDR_DQ13_502</t>
  </si>
  <si>
    <t>J1</t>
  </si>
  <si>
    <t>IOPAD_X1Y46</t>
  </si>
  <si>
    <t>PS_DDR_DQ14_502</t>
  </si>
  <si>
    <t>K3</t>
  </si>
  <si>
    <t>IOPAD_X1Y47</t>
  </si>
  <si>
    <t>PS_DDR_DQ15_502</t>
  </si>
  <si>
    <t>F4</t>
  </si>
  <si>
    <t>IOPAD_X1Y18</t>
  </si>
  <si>
    <t>PS_DDR_A13_502</t>
  </si>
  <si>
    <t>H4</t>
  </si>
  <si>
    <t>IOPAD_X1Y16</t>
  </si>
  <si>
    <t>G5</t>
  </si>
  <si>
    <t>IOPAD_X1Y15</t>
  </si>
  <si>
    <t>PS_DDR_A11_502</t>
  </si>
  <si>
    <t>J3</t>
  </si>
  <si>
    <t>IOPAD_X1Y14</t>
  </si>
  <si>
    <t>PS_DDR_A10_502</t>
  </si>
  <si>
    <t>H5</t>
  </si>
  <si>
    <t>IOPAD_X1Y13</t>
  </si>
  <si>
    <t>PS_DDR_A9_502</t>
  </si>
  <si>
    <t>J5</t>
  </si>
  <si>
    <t>IOPAD_X1Y12</t>
  </si>
  <si>
    <t>PS_DDR_A8_502</t>
  </si>
  <si>
    <t>J6</t>
  </si>
  <si>
    <t>IOPAD_X1Y11</t>
  </si>
  <si>
    <t>PS_DDR_A7_502</t>
  </si>
  <si>
    <t>J7</t>
  </si>
  <si>
    <t>IOPAD_X1Y10</t>
  </si>
  <si>
    <t>PS_DDR_A6_502</t>
  </si>
  <si>
    <t>K5</t>
  </si>
  <si>
    <t>IOPAD_X1Y9</t>
  </si>
  <si>
    <t>PS_DDR_A5_502</t>
  </si>
  <si>
    <t>K6</t>
  </si>
  <si>
    <t>IOPAD_X1Y8</t>
  </si>
  <si>
    <t>PS_DDR_A4_502</t>
  </si>
  <si>
    <t>L4</t>
  </si>
  <si>
    <t>IOPAD_X1Y7</t>
  </si>
  <si>
    <t>PS_DDR_A3_502</t>
  </si>
  <si>
    <t>N4</t>
  </si>
  <si>
    <t>IOPAD_X1Y25</t>
  </si>
  <si>
    <t>PS_DDR_CKP_502</t>
  </si>
  <si>
    <t>N5</t>
  </si>
  <si>
    <t>IOPAD_X1Y24</t>
  </si>
  <si>
    <t>PS_DDR_CKN_502</t>
  </si>
  <si>
    <t>K4</t>
  </si>
  <si>
    <t>IOPAD_X1Y6</t>
  </si>
  <si>
    <t>PS_DDR_A2_502</t>
  </si>
  <si>
    <t>M5</t>
  </si>
  <si>
    <t>IOPAD_X1Y5</t>
  </si>
  <si>
    <t>PS_DDR_A1_502</t>
  </si>
  <si>
    <t>M4</t>
  </si>
  <si>
    <t>IOPAD_X1Y4</t>
  </si>
  <si>
    <t>PS_DDR_A0_502</t>
  </si>
  <si>
    <t>M6</t>
  </si>
  <si>
    <t>IOPAD_X1Y21</t>
  </si>
  <si>
    <t>PS_DDR_BA2_502</t>
  </si>
  <si>
    <t>L6</t>
  </si>
  <si>
    <t>IOPAD_X1Y20</t>
  </si>
  <si>
    <t>PS_DDR_BA1_502</t>
  </si>
  <si>
    <t>L7</t>
  </si>
  <si>
    <t>IOPAD_X1Y19</t>
  </si>
  <si>
    <t>PS_DDR_BA0_502</t>
  </si>
  <si>
    <t>P5</t>
  </si>
  <si>
    <t>IOPAD_X1Y131</t>
  </si>
  <si>
    <t>PS_DDR_ODT_502</t>
  </si>
  <si>
    <t>P6</t>
  </si>
  <si>
    <t>IOPAD_X1Y27</t>
  </si>
  <si>
    <t>PS_DDR_CS_B_502</t>
  </si>
  <si>
    <t>V3</t>
  </si>
  <si>
    <t>IOPAD_X1Y23</t>
  </si>
  <si>
    <t>PS_DDR_CKE_502</t>
  </si>
  <si>
    <t>R4</t>
  </si>
  <si>
    <t>IOPAD_X1Y1</t>
  </si>
  <si>
    <t>PS_DDR_WE_B_502</t>
  </si>
  <si>
    <t>P3</t>
  </si>
  <si>
    <t>IOPAD_X1Y22</t>
  </si>
  <si>
    <t>PS_DDR_CAS_B_502</t>
  </si>
  <si>
    <t>R5</t>
  </si>
  <si>
    <t>IOPAD_X1Y133</t>
  </si>
  <si>
    <t>PS_DDR_RAS_B_502</t>
  </si>
  <si>
    <t>Average Trace</t>
  </si>
  <si>
    <t>Tolerance</t>
  </si>
  <si>
    <t>PS_DDR_A12_502</t>
  </si>
  <si>
    <t>Propagation in outer layers (ps/inch):</t>
  </si>
  <si>
    <t>Propagation in inner layers (ps/inch):</t>
  </si>
  <si>
    <t>Signal name</t>
  </si>
  <si>
    <t>Total propagation</t>
  </si>
  <si>
    <t>Pad delay (ps)</t>
  </si>
  <si>
    <t>Outer layer (mil)</t>
  </si>
  <si>
    <t>Inner layer and vias (mil)</t>
  </si>
  <si>
    <t>Delta:</t>
  </si>
  <si>
    <t>Min</t>
  </si>
  <si>
    <t>Max</t>
  </si>
  <si>
    <t>Route?</t>
  </si>
  <si>
    <t>Outer layer again (mil)</t>
  </si>
  <si>
    <t>Routed delta:</t>
  </si>
  <si>
    <t>Routed</t>
  </si>
  <si>
    <t>Not routed</t>
  </si>
  <si>
    <t>Goals:</t>
  </si>
  <si>
    <t>DQ/DM to DQS skew:</t>
  </si>
  <si>
    <t>Address to CK:</t>
  </si>
  <si>
    <t>ps</t>
  </si>
  <si>
    <t>CK equal or longer than DQS</t>
  </si>
  <si>
    <t>1600Mbs for 1033Mbs Zynq</t>
  </si>
  <si>
    <t>(UG933)</t>
  </si>
  <si>
    <t>Via set 1</t>
  </si>
  <si>
    <t>Via set 2</t>
  </si>
  <si>
    <t>Avg:</t>
  </si>
  <si>
    <t>Avr CK relation</t>
  </si>
  <si>
    <t>Needed length (mil)</t>
  </si>
  <si>
    <t>ps/mil in outer layer:</t>
  </si>
  <si>
    <t>ps/mil in inner layer:</t>
  </si>
  <si>
    <t>Certainty on limit:</t>
  </si>
  <si>
    <t>Clock delta:</t>
  </si>
  <si>
    <t>Average clock propagation:</t>
  </si>
  <si>
    <t>#Top:</t>
  </si>
  <si>
    <t>design_1_wrapper</t>
  </si>
  <si>
    <t>Floorplan:</t>
  </si>
  <si>
    <t>synth_1</t>
  </si>
  <si>
    <t>Part:</t>
  </si>
  <si>
    <t>xc7z020clg400-1</t>
  </si>
  <si>
    <t>#Generated</t>
  </si>
  <si>
    <t>by:</t>
  </si>
  <si>
    <t>mpvl</t>
  </si>
  <si>
    <t>on:</t>
  </si>
  <si>
    <t>Tue</t>
  </si>
  <si>
    <t>Jan</t>
  </si>
  <si>
    <t>#Build:</t>
  </si>
  <si>
    <t>Vivado</t>
  </si>
  <si>
    <t>v2016.1</t>
  </si>
  <si>
    <t>xbuild</t>
  </si>
  <si>
    <t>Fri</t>
  </si>
  <si>
    <t>Apr</t>
  </si>
  <si>
    <t>MDT</t>
  </si>
  <si>
    <t>IO</t>
  </si>
  <si>
    <t>Bank</t>
  </si>
  <si>
    <t>Pin</t>
  </si>
  <si>
    <t>Number</t>
  </si>
  <si>
    <t>Site</t>
  </si>
  <si>
    <t>Type</t>
  </si>
  <si>
    <t>Trace</t>
  </si>
  <si>
    <t>Delay</t>
  </si>
  <si>
    <t>(ps)</t>
  </si>
  <si>
    <t>Prohibit</t>
  </si>
  <si>
    <t>Interface</t>
  </si>
  <si>
    <t>Signal</t>
  </si>
  <si>
    <t>Name</t>
  </si>
  <si>
    <t>Direction</t>
  </si>
  <si>
    <t>DiffPair</t>
  </si>
  <si>
    <t>Standard</t>
  </si>
  <si>
    <t>Drive</t>
  </si>
  <si>
    <t>(mA)</t>
  </si>
  <si>
    <t>Slew</t>
  </si>
  <si>
    <t>Rate</t>
  </si>
  <si>
    <t>OUTPUT_IMPEDANCE</t>
  </si>
  <si>
    <t>PRE_EMPHASIS</t>
  </si>
  <si>
    <t>LVDS_PRE_EMPHASIS</t>
  </si>
  <si>
    <t>Pull</t>
  </si>
  <si>
    <t>DQS_BIAS</t>
  </si>
  <si>
    <t>IN_TERM</t>
  </si>
  <si>
    <t>DIFF_TERM</t>
  </si>
  <si>
    <t>OFFCHIP_TERM</t>
  </si>
  <si>
    <t>Board</t>
  </si>
  <si>
    <t>Voltage</t>
  </si>
  <si>
    <t>L10</t>
  </si>
  <si>
    <t>IPAD_X0Y1</t>
  </si>
  <si>
    <t>VN_0</t>
  </si>
  <si>
    <t>K9</t>
  </si>
  <si>
    <t>IPAD_X0Y0</t>
  </si>
  <si>
    <t>VP_0</t>
  </si>
  <si>
    <t>R11</t>
  </si>
  <si>
    <t>DONE_0</t>
  </si>
  <si>
    <t>M9</t>
  </si>
  <si>
    <t>DXP_0</t>
  </si>
  <si>
    <t>J10</t>
  </si>
  <si>
    <t>GNDADC_0</t>
  </si>
  <si>
    <t>J9</t>
  </si>
  <si>
    <t>VCCADC_0</t>
  </si>
  <si>
    <t>L9</t>
  </si>
  <si>
    <t>VREFP_0</t>
  </si>
  <si>
    <t>F11</t>
  </si>
  <si>
    <t>VCCBATT_0</t>
  </si>
  <si>
    <t>F9</t>
  </si>
  <si>
    <t>TCK_0</t>
  </si>
  <si>
    <t>M10</t>
  </si>
  <si>
    <t>DXN_0</t>
  </si>
  <si>
    <t>K10</t>
  </si>
  <si>
    <t>VREFN_0</t>
  </si>
  <si>
    <t>R10</t>
  </si>
  <si>
    <t>INIT_B_0</t>
  </si>
  <si>
    <t>G6</t>
  </si>
  <si>
    <t>TDI_0</t>
  </si>
  <si>
    <t>F6</t>
  </si>
  <si>
    <t>TDO_0</t>
  </si>
  <si>
    <t>CFGBVS_0</t>
  </si>
  <si>
    <t>PROGRAM_B_0</t>
  </si>
  <si>
    <t>TMS_0</t>
  </si>
  <si>
    <t>VCCO_0</t>
  </si>
  <si>
    <t>V5</t>
  </si>
  <si>
    <t>IOB_X0Y37</t>
  </si>
  <si>
    <t>IO_L6N_T0_VREF_13</t>
  </si>
  <si>
    <t>U7</t>
  </si>
  <si>
    <t>IOB_X0Y28</t>
  </si>
  <si>
    <t>IO_L11P_T1_SRCC_13</t>
  </si>
  <si>
    <t>V7</t>
  </si>
  <si>
    <t>IOB_X0Y27</t>
  </si>
  <si>
    <t>IO_L11N_T1_SRCC_13</t>
  </si>
  <si>
    <t>T9</t>
  </si>
  <si>
    <t>IOB_X0Y26</t>
  </si>
  <si>
    <t>IO_L12P_T1_MRCC_13</t>
  </si>
  <si>
    <t>U10</t>
  </si>
  <si>
    <t>IOB_X0Y25</t>
  </si>
  <si>
    <t>IO_L12N_T1_MRCC_13</t>
  </si>
  <si>
    <t>Y7</t>
  </si>
  <si>
    <t>IOB_X0Y24</t>
  </si>
  <si>
    <t>IO_L13P_T2_MRCC_13</t>
  </si>
  <si>
    <t>Y6</t>
  </si>
  <si>
    <t>IOB_X0Y23</t>
  </si>
  <si>
    <t>IO_L13N_T2_MRCC_13</t>
  </si>
  <si>
    <t>Y9</t>
  </si>
  <si>
    <t>IOB_X0Y22</t>
  </si>
  <si>
    <t>IO_L14P_T2_SRCC_13</t>
  </si>
  <si>
    <t>Y8</t>
  </si>
  <si>
    <t>IOB_X0Y21</t>
  </si>
  <si>
    <t>IO_L14N_T2_SRCC_13</t>
  </si>
  <si>
    <t>V8</t>
  </si>
  <si>
    <t>IOB_X0Y20</t>
  </si>
  <si>
    <t>IO_L15P_T2_DQS_13</t>
  </si>
  <si>
    <t>W8</t>
  </si>
  <si>
    <t>IOB_X0Y19</t>
  </si>
  <si>
    <t>IO_L15N_T2_DQS_13</t>
  </si>
  <si>
    <t>W10</t>
  </si>
  <si>
    <t>IOB_X0Y18</t>
  </si>
  <si>
    <t>IO_L16P_T2_13</t>
  </si>
  <si>
    <t>W9</t>
  </si>
  <si>
    <t>IOB_X0Y17</t>
  </si>
  <si>
    <t>IO_L16N_T2_13</t>
  </si>
  <si>
    <t>U9</t>
  </si>
  <si>
    <t>IOB_X0Y16</t>
  </si>
  <si>
    <t>IO_L17P_T2_13</t>
  </si>
  <si>
    <t>U8</t>
  </si>
  <si>
    <t>IOB_X0Y15</t>
  </si>
  <si>
    <t>IO_L17N_T2_13</t>
  </si>
  <si>
    <t>W11</t>
  </si>
  <si>
    <t>IOB_X0Y14</t>
  </si>
  <si>
    <t>IO_L18P_T2_13</t>
  </si>
  <si>
    <t>Y11</t>
  </si>
  <si>
    <t>IOB_X0Y13</t>
  </si>
  <si>
    <t>IO_L18N_T2_13</t>
  </si>
  <si>
    <t>T5</t>
  </si>
  <si>
    <t>IOB_X0Y12</t>
  </si>
  <si>
    <t>IO_L19P_T3_13</t>
  </si>
  <si>
    <t>U5</t>
  </si>
  <si>
    <t>IOB_X0Y11</t>
  </si>
  <si>
    <t>IO_L19N_T3_VREF_13</t>
  </si>
  <si>
    <t>Y12</t>
  </si>
  <si>
    <t>IOB_X0Y10</t>
  </si>
  <si>
    <t>IO_L20P_T3_13</t>
  </si>
  <si>
    <t>Y13</t>
  </si>
  <si>
    <t>IOB_X0Y9</t>
  </si>
  <si>
    <t>IO_L20N_T3_13</t>
  </si>
  <si>
    <t>V11</t>
  </si>
  <si>
    <t>IOB_X0Y8</t>
  </si>
  <si>
    <t>IO_L21P_T3_DQS_13</t>
  </si>
  <si>
    <t>V10</t>
  </si>
  <si>
    <t>IOB_X0Y7</t>
  </si>
  <si>
    <t>IO_L21N_T3_DQS_13</t>
  </si>
  <si>
    <t>V6</t>
  </si>
  <si>
    <t>IOB_X0Y6</t>
  </si>
  <si>
    <t>IO_L22P_T3_13</t>
  </si>
  <si>
    <t>W6</t>
  </si>
  <si>
    <t>IOB_X0Y5</t>
  </si>
  <si>
    <t>IO_L22N_T3_13</t>
  </si>
  <si>
    <t>T8</t>
  </si>
  <si>
    <t>VCCO_13</t>
  </si>
  <si>
    <t>U11</t>
  </si>
  <si>
    <t>W7</t>
  </si>
  <si>
    <t>Y10</t>
  </si>
  <si>
    <t>R19</t>
  </si>
  <si>
    <t>IOB_X1Y99</t>
  </si>
  <si>
    <t>IO_0_34</t>
  </si>
  <si>
    <t>T11</t>
  </si>
  <si>
    <t>IOB_X1Y98</t>
  </si>
  <si>
    <t>IO_L1P_T0_34</t>
  </si>
  <si>
    <t>T10</t>
  </si>
  <si>
    <t>IOB_X1Y97</t>
  </si>
  <si>
    <t>IO_L1N_T0_34</t>
  </si>
  <si>
    <t>T12</t>
  </si>
  <si>
    <t>IOB_X1Y96</t>
  </si>
  <si>
    <t>IO_L2P_T0_34</t>
  </si>
  <si>
    <t>U12</t>
  </si>
  <si>
    <t>IOB_X1Y95</t>
  </si>
  <si>
    <t>IO_L2N_T0_34</t>
  </si>
  <si>
    <t>U13</t>
  </si>
  <si>
    <t>IOB_X1Y94</t>
  </si>
  <si>
    <t>IO_L3P_T0_DQS_PUDC_B_34</t>
  </si>
  <si>
    <t>V13</t>
  </si>
  <si>
    <t>IOB_X1Y93</t>
  </si>
  <si>
    <t>IO_L3N_T0_DQS_34</t>
  </si>
  <si>
    <t>V12</t>
  </si>
  <si>
    <t>IOB_X1Y92</t>
  </si>
  <si>
    <t>IO_L4P_T0_34</t>
  </si>
  <si>
    <t>W13</t>
  </si>
  <si>
    <t>IOB_X1Y91</t>
  </si>
  <si>
    <t>IO_L4N_T0_34</t>
  </si>
  <si>
    <t>T14</t>
  </si>
  <si>
    <t>IOB_X1Y90</t>
  </si>
  <si>
    <t>IO_L5P_T0_34</t>
  </si>
  <si>
    <t>T15</t>
  </si>
  <si>
    <t>IOB_X1Y89</t>
  </si>
  <si>
    <t>IO_L5N_T0_34</t>
  </si>
  <si>
    <t>P14</t>
  </si>
  <si>
    <t>IOB_X1Y88</t>
  </si>
  <si>
    <t>IO_L6P_T0_34</t>
  </si>
  <si>
    <t>R14</t>
  </si>
  <si>
    <t>IOB_X1Y87</t>
  </si>
  <si>
    <t>IO_L6N_T0_VREF_34</t>
  </si>
  <si>
    <t>Y16</t>
  </si>
  <si>
    <t>IOB_X1Y86</t>
  </si>
  <si>
    <t>IO_L7P_T1_34</t>
  </si>
  <si>
    <t>Y17</t>
  </si>
  <si>
    <t>IOB_X1Y85</t>
  </si>
  <si>
    <t>IO_L7N_T1_34</t>
  </si>
  <si>
    <t>W14</t>
  </si>
  <si>
    <t>IOB_X1Y84</t>
  </si>
  <si>
    <t>IO_L8P_T1_34</t>
  </si>
  <si>
    <t>Y14</t>
  </si>
  <si>
    <t>IOB_X1Y83</t>
  </si>
  <si>
    <t>IO_L8N_T1_34</t>
  </si>
  <si>
    <t>T16</t>
  </si>
  <si>
    <t>IOB_X1Y82</t>
  </si>
  <si>
    <t>IO_L9P_T1_DQS_34</t>
  </si>
  <si>
    <t>U17</t>
  </si>
  <si>
    <t>IOB_X1Y81</t>
  </si>
  <si>
    <t>IO_L9N_T1_DQS_34</t>
  </si>
  <si>
    <t>V15</t>
  </si>
  <si>
    <t>IOB_X1Y80</t>
  </si>
  <si>
    <t>IO_L10P_T1_34</t>
  </si>
  <si>
    <t>W15</t>
  </si>
  <si>
    <t>IOB_X1Y79</t>
  </si>
  <si>
    <t>IO_L10N_T1_34</t>
  </si>
  <si>
    <t>U14</t>
  </si>
  <si>
    <t>IOB_X1Y78</t>
  </si>
  <si>
    <t>IO_L11P_T1_SRCC_34</t>
  </si>
  <si>
    <t>U15</t>
  </si>
  <si>
    <t>IOB_X1Y77</t>
  </si>
  <si>
    <t>IO_L11N_T1_SRCC_34</t>
  </si>
  <si>
    <t>U18</t>
  </si>
  <si>
    <t>IOB_X1Y76</t>
  </si>
  <si>
    <t>IO_L12P_T1_MRCC_34</t>
  </si>
  <si>
    <t>U19</t>
  </si>
  <si>
    <t>IOB_X1Y75</t>
  </si>
  <si>
    <t>IO_L12N_T1_MRCC_34</t>
  </si>
  <si>
    <t>N18</t>
  </si>
  <si>
    <t>IOB_X1Y74</t>
  </si>
  <si>
    <t>IO_L13P_T2_MRCC_34</t>
  </si>
  <si>
    <t>P19</t>
  </si>
  <si>
    <t>IOB_X1Y73</t>
  </si>
  <si>
    <t>IO_L13N_T2_MRCC_34</t>
  </si>
  <si>
    <t>N20</t>
  </si>
  <si>
    <t>IOB_X1Y72</t>
  </si>
  <si>
    <t>IO_L14P_T2_SRCC_34</t>
  </si>
  <si>
    <t>P20</t>
  </si>
  <si>
    <t>IOB_X1Y71</t>
  </si>
  <si>
    <t>IO_L14N_T2_SRCC_34</t>
  </si>
  <si>
    <t>T20</t>
  </si>
  <si>
    <t>IOB_X1Y70</t>
  </si>
  <si>
    <t>IO_L15P_T2_DQS_34</t>
  </si>
  <si>
    <t>U20</t>
  </si>
  <si>
    <t>IOB_X1Y69</t>
  </si>
  <si>
    <t>IO_L15N_T2_DQS_34</t>
  </si>
  <si>
    <t>V20</t>
  </si>
  <si>
    <t>IOB_X1Y68</t>
  </si>
  <si>
    <t>IO_L16P_T2_34</t>
  </si>
  <si>
    <t>W20</t>
  </si>
  <si>
    <t>IOB_X1Y67</t>
  </si>
  <si>
    <t>IO_L16N_T2_34</t>
  </si>
  <si>
    <t>Y18</t>
  </si>
  <si>
    <t>IOB_X1Y66</t>
  </si>
  <si>
    <t>IO_L17P_T2_34</t>
  </si>
  <si>
    <t>Y19</t>
  </si>
  <si>
    <t>IOB_X1Y65</t>
  </si>
  <si>
    <t>IO_L17N_T2_34</t>
  </si>
  <si>
    <t>V16</t>
  </si>
  <si>
    <t>IOB_X1Y64</t>
  </si>
  <si>
    <t>IO_L18P_T2_34</t>
  </si>
  <si>
    <t>W16</t>
  </si>
  <si>
    <t>IOB_X1Y63</t>
  </si>
  <si>
    <t>IO_L18N_T2_34</t>
  </si>
  <si>
    <t>R16</t>
  </si>
  <si>
    <t>IOB_X1Y62</t>
  </si>
  <si>
    <t>IO_L19P_T3_34</t>
  </si>
  <si>
    <t>R17</t>
  </si>
  <si>
    <t>IOB_X1Y61</t>
  </si>
  <si>
    <t>IO_L19N_T3_VREF_34</t>
  </si>
  <si>
    <t>T17</t>
  </si>
  <si>
    <t>IOB_X1Y60</t>
  </si>
  <si>
    <t>IO_L20P_T3_34</t>
  </si>
  <si>
    <t>R18</t>
  </si>
  <si>
    <t>IOB_X1Y59</t>
  </si>
  <si>
    <t>IO_L20N_T3_34</t>
  </si>
  <si>
    <t>V17</t>
  </si>
  <si>
    <t>IOB_X1Y58</t>
  </si>
  <si>
    <t>IO_L21P_T3_DQS_34</t>
  </si>
  <si>
    <t>V18</t>
  </si>
  <si>
    <t>IOB_X1Y57</t>
  </si>
  <si>
    <t>IO_L21N_T3_DQS_34</t>
  </si>
  <si>
    <t>W18</t>
  </si>
  <si>
    <t>IOB_X1Y56</t>
  </si>
  <si>
    <t>IO_L22P_T3_34</t>
  </si>
  <si>
    <t>W19</t>
  </si>
  <si>
    <t>IOB_X1Y55</t>
  </si>
  <si>
    <t>IO_L22N_T3_34</t>
  </si>
  <si>
    <t>N17</t>
  </si>
  <si>
    <t>IOB_X1Y54</t>
  </si>
  <si>
    <t>IO_L23P_T3_34</t>
  </si>
  <si>
    <t>P18</t>
  </si>
  <si>
    <t>IOB_X1Y53</t>
  </si>
  <si>
    <t>IO_L23N_T3_34</t>
  </si>
  <si>
    <t>P15</t>
  </si>
  <si>
    <t>IOB_X1Y52</t>
  </si>
  <si>
    <t>IO_L24P_T3_34</t>
  </si>
  <si>
    <t>P16</t>
  </si>
  <si>
    <t>IOB_X1Y51</t>
  </si>
  <si>
    <t>IO_L24N_T3_34</t>
  </si>
  <si>
    <t>T19</t>
  </si>
  <si>
    <t>IOB_X1Y50</t>
  </si>
  <si>
    <t>IO_25_34</t>
  </si>
  <si>
    <t>N19</t>
  </si>
  <si>
    <t>VCCO_34</t>
  </si>
  <si>
    <t>R15</t>
  </si>
  <si>
    <t>T18</t>
  </si>
  <si>
    <t>V14</t>
  </si>
  <si>
    <t>W17</t>
  </si>
  <si>
    <t>Y20</t>
  </si>
  <si>
    <t>G14</t>
  </si>
  <si>
    <t>IOB_X1Y149</t>
  </si>
  <si>
    <t>IO_0_35</t>
  </si>
  <si>
    <t>C20</t>
  </si>
  <si>
    <t>IOB_X1Y148</t>
  </si>
  <si>
    <t>IO_L1P_T0_AD0P_35</t>
  </si>
  <si>
    <t>B20</t>
  </si>
  <si>
    <t>IOB_X1Y147</t>
  </si>
  <si>
    <t>IO_L1N_T0_AD0N_35</t>
  </si>
  <si>
    <t>B19</t>
  </si>
  <si>
    <t>IOB_X1Y146</t>
  </si>
  <si>
    <t>IO_L2P_T0_AD8P_35</t>
  </si>
  <si>
    <t>A20</t>
  </si>
  <si>
    <t>IOB_X1Y145</t>
  </si>
  <si>
    <t>IO_L2N_T0_AD8N_35</t>
  </si>
  <si>
    <t>E17</t>
  </si>
  <si>
    <t>IOB_X1Y144</t>
  </si>
  <si>
    <t>IO_L3P_T0_DQS_AD1P_35</t>
  </si>
  <si>
    <t>D18</t>
  </si>
  <si>
    <t>IOB_X1Y143</t>
  </si>
  <si>
    <t>IO_L3N_T0_DQS_AD1N_35</t>
  </si>
  <si>
    <t>D19</t>
  </si>
  <si>
    <t>IOB_X1Y142</t>
  </si>
  <si>
    <t>IO_L4P_T0_35</t>
  </si>
  <si>
    <t>D20</t>
  </si>
  <si>
    <t>IOB_X1Y141</t>
  </si>
  <si>
    <t>IO_L4N_T0_35</t>
  </si>
  <si>
    <t>E18</t>
  </si>
  <si>
    <t>IOB_X1Y140</t>
  </si>
  <si>
    <t>IO_L5P_T0_AD9P_35</t>
  </si>
  <si>
    <t>E19</t>
  </si>
  <si>
    <t>IOB_X1Y139</t>
  </si>
  <si>
    <t>IO_L5N_T0_AD9N_35</t>
  </si>
  <si>
    <t>F16</t>
  </si>
  <si>
    <t>IOB_X1Y138</t>
  </si>
  <si>
    <t>IO_L6P_T0_35</t>
  </si>
  <si>
    <t>F17</t>
  </si>
  <si>
    <t>IOB_X1Y137</t>
  </si>
  <si>
    <t>IO_L6N_T0_VREF_35</t>
  </si>
  <si>
    <t>M19</t>
  </si>
  <si>
    <t>IOB_X1Y136</t>
  </si>
  <si>
    <t>IO_L7P_T1_AD2P_35</t>
  </si>
  <si>
    <t>M20</t>
  </si>
  <si>
    <t>IOB_X1Y135</t>
  </si>
  <si>
    <t>IO_L7N_T1_AD2N_35</t>
  </si>
  <si>
    <t>M17</t>
  </si>
  <si>
    <t>IOB_X1Y134</t>
  </si>
  <si>
    <t>IO_L8P_T1_AD10P_35</t>
  </si>
  <si>
    <t>M18</t>
  </si>
  <si>
    <t>IOB_X1Y133</t>
  </si>
  <si>
    <t>IO_L8N_T1_AD10N_35</t>
  </si>
  <si>
    <t>L19</t>
  </si>
  <si>
    <t>IOB_X1Y132</t>
  </si>
  <si>
    <t>IO_L9P_T1_DQS_AD3P_35</t>
  </si>
  <si>
    <t>L20</t>
  </si>
  <si>
    <t>IOB_X1Y131</t>
  </si>
  <si>
    <t>IO_L9N_T1_DQS_AD3N_35</t>
  </si>
  <si>
    <t>K19</t>
  </si>
  <si>
    <t>IOB_X1Y130</t>
  </si>
  <si>
    <t>IO_L10P_T1_AD11P_35</t>
  </si>
  <si>
    <t>J19</t>
  </si>
  <si>
    <t>IOB_X1Y129</t>
  </si>
  <si>
    <t>IO_L10N_T1_AD11N_35</t>
  </si>
  <si>
    <t>L16</t>
  </si>
  <si>
    <t>IOB_X1Y128</t>
  </si>
  <si>
    <t>IO_L11P_T1_SRCC_35</t>
  </si>
  <si>
    <t>L17</t>
  </si>
  <si>
    <t>IOB_X1Y127</t>
  </si>
  <si>
    <t>IO_L11N_T1_SRCC_35</t>
  </si>
  <si>
    <t>K17</t>
  </si>
  <si>
    <t>IOB_X1Y126</t>
  </si>
  <si>
    <t>IO_L12P_T1_MRCC_35</t>
  </si>
  <si>
    <t>K18</t>
  </si>
  <si>
    <t>IOB_X1Y125</t>
  </si>
  <si>
    <t>IO_L12N_T1_MRCC_35</t>
  </si>
  <si>
    <t>H16</t>
  </si>
  <si>
    <t>IOB_X1Y124</t>
  </si>
  <si>
    <t>IO_L13P_T2_MRCC_35</t>
  </si>
  <si>
    <t>H17</t>
  </si>
  <si>
    <t>IOB_X1Y123</t>
  </si>
  <si>
    <t>IO_L13N_T2_MRCC_35</t>
  </si>
  <si>
    <t>J18</t>
  </si>
  <si>
    <t>IOB_X1Y122</t>
  </si>
  <si>
    <t>IO_L14P_T2_AD4P_SRCC_35</t>
  </si>
  <si>
    <t>H18</t>
  </si>
  <si>
    <t>IOB_X1Y121</t>
  </si>
  <si>
    <t>IO_L14N_T2_AD4N_SRCC_35</t>
  </si>
  <si>
    <t>F19</t>
  </si>
  <si>
    <t>IOB_X1Y120</t>
  </si>
  <si>
    <t>IO_L15P_T2_DQS_AD12P_35</t>
  </si>
  <si>
    <t>F20</t>
  </si>
  <si>
    <t>IOB_X1Y119</t>
  </si>
  <si>
    <t>IO_L15N_T2_DQS_AD12N_35</t>
  </si>
  <si>
    <t>G17</t>
  </si>
  <si>
    <t>IOB_X1Y118</t>
  </si>
  <si>
    <t>IO_L16P_T2_35</t>
  </si>
  <si>
    <t>G18</t>
  </si>
  <si>
    <t>IOB_X1Y117</t>
  </si>
  <si>
    <t>IO_L16N_T2_35</t>
  </si>
  <si>
    <t>J20</t>
  </si>
  <si>
    <t>IOB_X1Y116</t>
  </si>
  <si>
    <t>IO_L17P_T2_AD5P_35</t>
  </si>
  <si>
    <t>H20</t>
  </si>
  <si>
    <t>IOB_X1Y115</t>
  </si>
  <si>
    <t>IO_L17N_T2_AD5N_35</t>
  </si>
  <si>
    <t>G19</t>
  </si>
  <si>
    <t>IOB_X1Y114</t>
  </si>
  <si>
    <t>IO_L18P_T2_AD13P_35</t>
  </si>
  <si>
    <t>G20</t>
  </si>
  <si>
    <t>IOB_X1Y113</t>
  </si>
  <si>
    <t>IO_L18N_T2_AD13N_35</t>
  </si>
  <si>
    <t>H15</t>
  </si>
  <si>
    <t>IOB_X1Y112</t>
  </si>
  <si>
    <t>IO_L19P_T3_35</t>
  </si>
  <si>
    <t>G15</t>
  </si>
  <si>
    <t>IOB_X1Y111</t>
  </si>
  <si>
    <t>IO_L19N_T3_VREF_35</t>
  </si>
  <si>
    <t>K14</t>
  </si>
  <si>
    <t>IOB_X1Y110</t>
  </si>
  <si>
    <t>IO_L20P_T3_AD6P_35</t>
  </si>
  <si>
    <t>J14</t>
  </si>
  <si>
    <t>IOB_X1Y109</t>
  </si>
  <si>
    <t>IO_L20N_T3_AD6N_35</t>
  </si>
  <si>
    <t>N15</t>
  </si>
  <si>
    <t>IOB_X1Y108</t>
  </si>
  <si>
    <t>IO_L21P_T3_DQS_AD14P_35</t>
  </si>
  <si>
    <t>N16</t>
  </si>
  <si>
    <t>IOB_X1Y107</t>
  </si>
  <si>
    <t>IO_L21N_T3_DQS_AD14N_35</t>
  </si>
  <si>
    <t>L14</t>
  </si>
  <si>
    <t>IOB_X1Y106</t>
  </si>
  <si>
    <t>IO_L22P_T3_AD7P_35</t>
  </si>
  <si>
    <t>L15</t>
  </si>
  <si>
    <t>IOB_X1Y105</t>
  </si>
  <si>
    <t>IO_L22N_T3_AD7N_35</t>
  </si>
  <si>
    <t>M14</t>
  </si>
  <si>
    <t>IOB_X1Y104</t>
  </si>
  <si>
    <t>IO_L23P_T3_35</t>
  </si>
  <si>
    <t>M15</t>
  </si>
  <si>
    <t>IOB_X1Y103</t>
  </si>
  <si>
    <t>IO_L23N_T3_35</t>
  </si>
  <si>
    <t>K16</t>
  </si>
  <si>
    <t>IOB_X1Y102</t>
  </si>
  <si>
    <t>IO_L24P_T3_AD15P_35</t>
  </si>
  <si>
    <t>J16</t>
  </si>
  <si>
    <t>IOB_X1Y101</t>
  </si>
  <si>
    <t>IO_L24N_T3_AD15N_35</t>
  </si>
  <si>
    <t>J15</t>
  </si>
  <si>
    <t>IOB_X1Y100</t>
  </si>
  <si>
    <t>IO_25_35</t>
  </si>
  <si>
    <t>C19</t>
  </si>
  <si>
    <t>VCCO_35</t>
  </si>
  <si>
    <t>F18</t>
  </si>
  <si>
    <t>H14</t>
  </si>
  <si>
    <t>J17</t>
  </si>
  <si>
    <t>K20</t>
  </si>
  <si>
    <t>M16</t>
  </si>
  <si>
    <t>E7</t>
  </si>
  <si>
    <t>IOPAD_X1Y26</t>
  </si>
  <si>
    <t>PS_CLK_500</t>
  </si>
  <si>
    <t>C7</t>
  </si>
  <si>
    <t>IOPAD_X1Y132</t>
  </si>
  <si>
    <t>PS_POR_B_500</t>
  </si>
  <si>
    <t>C8</t>
  </si>
  <si>
    <t>IOPAD_X1Y92</t>
  </si>
  <si>
    <t>PS_MIO15_500</t>
  </si>
  <si>
    <t>C5</t>
  </si>
  <si>
    <t>IOPAD_X1Y91</t>
  </si>
  <si>
    <t>PS_MIO14_500</t>
  </si>
  <si>
    <t>E8</t>
  </si>
  <si>
    <t>IOPAD_X1Y90</t>
  </si>
  <si>
    <t>PS_MIO13_500</t>
  </si>
  <si>
    <t>D9</t>
  </si>
  <si>
    <t>IOPAD_X1Y89</t>
  </si>
  <si>
    <t>PS_MIO12_500</t>
  </si>
  <si>
    <t>C6</t>
  </si>
  <si>
    <t>IOPAD_X1Y88</t>
  </si>
  <si>
    <t>PS_MIO11_500</t>
  </si>
  <si>
    <t>E9</t>
  </si>
  <si>
    <t>IOPAD_X1Y87</t>
  </si>
  <si>
    <t>PS_MIO10_500</t>
  </si>
  <si>
    <t>B5</t>
  </si>
  <si>
    <t>IOPAD_X1Y86</t>
  </si>
  <si>
    <t>PS_MIO9_500</t>
  </si>
  <si>
    <t>D5</t>
  </si>
  <si>
    <t>IOPAD_X1Y85</t>
  </si>
  <si>
    <t>PS_MIO8_500</t>
  </si>
  <si>
    <t>D8</t>
  </si>
  <si>
    <t>IOPAD_X1Y84</t>
  </si>
  <si>
    <t>PS_MIO7_500</t>
  </si>
  <si>
    <t>A5</t>
  </si>
  <si>
    <t>IOPAD_X1Y83</t>
  </si>
  <si>
    <t>PS_MIO6_500</t>
  </si>
  <si>
    <t>A6</t>
  </si>
  <si>
    <t>IOPAD_X1Y82</t>
  </si>
  <si>
    <t>PS_MIO5_500</t>
  </si>
  <si>
    <t>B7</t>
  </si>
  <si>
    <t>IOPAD_X1Y81</t>
  </si>
  <si>
    <t>PS_MIO4_500</t>
  </si>
  <si>
    <t>D6</t>
  </si>
  <si>
    <t>IOPAD_X1Y80</t>
  </si>
  <si>
    <t>PS_MIO3_500</t>
  </si>
  <si>
    <t>B8</t>
  </si>
  <si>
    <t>IOPAD_X1Y79</t>
  </si>
  <si>
    <t>PS_MIO2_500</t>
  </si>
  <si>
    <t>A7</t>
  </si>
  <si>
    <t>IOPAD_X1Y78</t>
  </si>
  <si>
    <t>PS_MIO1_500</t>
  </si>
  <si>
    <t>E6</t>
  </si>
  <si>
    <t>IOPAD_X1Y77</t>
  </si>
  <si>
    <t>PS_MIO0_500</t>
  </si>
  <si>
    <t>B6</t>
  </si>
  <si>
    <t>VCCO_MIO0_500</t>
  </si>
  <si>
    <t>D7</t>
  </si>
  <si>
    <t>E14</t>
  </si>
  <si>
    <t>IOPAD_X1Y94</t>
  </si>
  <si>
    <t>PS_MIO17_501</t>
  </si>
  <si>
    <t>D10</t>
  </si>
  <si>
    <t>IOPAD_X1Y96</t>
  </si>
  <si>
    <t>PS_MIO19_501</t>
  </si>
  <si>
    <t>F14</t>
  </si>
  <si>
    <t>IOPAD_X1Y98</t>
  </si>
  <si>
    <t>PS_MIO21_501</t>
  </si>
  <si>
    <t>D11</t>
  </si>
  <si>
    <t>IOPAD_X1Y100</t>
  </si>
  <si>
    <t>PS_MIO23_501</t>
  </si>
  <si>
    <t>F15</t>
  </si>
  <si>
    <t>IOPAD_X1Y102</t>
  </si>
  <si>
    <t>PS_MIO25_501</t>
  </si>
  <si>
    <t>D13</t>
  </si>
  <si>
    <t>IOPAD_X1Y104</t>
  </si>
  <si>
    <t>PS_MIO27_501</t>
  </si>
  <si>
    <t>C13</t>
  </si>
  <si>
    <t>IOPAD_X1Y106</t>
  </si>
  <si>
    <t>PS_MIO29_501</t>
  </si>
  <si>
    <t>E16</t>
  </si>
  <si>
    <t>IOPAD_X1Y108</t>
  </si>
  <si>
    <t>PS_MIO31_501</t>
  </si>
  <si>
    <t>D15</t>
  </si>
  <si>
    <t>IOPAD_X1Y110</t>
  </si>
  <si>
    <t>PS_MIO33_501</t>
  </si>
  <si>
    <t>F12</t>
  </si>
  <si>
    <t>IOPAD_X1Y112</t>
  </si>
  <si>
    <t>PS_MIO35_501</t>
  </si>
  <si>
    <t>E13</t>
  </si>
  <si>
    <t>IOPAD_X1Y115</t>
  </si>
  <si>
    <t>PS_MIO38_501</t>
  </si>
  <si>
    <t>D14</t>
  </si>
  <si>
    <t>IOPAD_X1Y117</t>
  </si>
  <si>
    <t>PS_MIO40_501</t>
  </si>
  <si>
    <t>E12</t>
  </si>
  <si>
    <t>IOPAD_X1Y119</t>
  </si>
  <si>
    <t>PS_MIO42_501</t>
  </si>
  <si>
    <t>F13</t>
  </si>
  <si>
    <t>IOPAD_X1Y121</t>
  </si>
  <si>
    <t>PS_MIO44_501</t>
  </si>
  <si>
    <t>D16</t>
  </si>
  <si>
    <t>IOPAD_X1Y123</t>
  </si>
  <si>
    <t>PS_MIO46_501</t>
  </si>
  <si>
    <t>B12</t>
  </si>
  <si>
    <t>IOPAD_X1Y125</t>
  </si>
  <si>
    <t>PS_MIO48_501</t>
  </si>
  <si>
    <t>B13</t>
  </si>
  <si>
    <t>IOPAD_X1Y127</t>
  </si>
  <si>
    <t>PS_MIO50_501</t>
  </si>
  <si>
    <t>C10</t>
  </si>
  <si>
    <t>IOPAD_X1Y129</t>
  </si>
  <si>
    <t>PS_MIO52_501</t>
  </si>
  <si>
    <t>B10</t>
  </si>
  <si>
    <t>IOPAD_X1Y134</t>
  </si>
  <si>
    <t>PS_SRST_B_501</t>
  </si>
  <si>
    <t>A19</t>
  </si>
  <si>
    <t>IOPAD_X1Y93</t>
  </si>
  <si>
    <t>PS_MIO16_501</t>
  </si>
  <si>
    <t>B18</t>
  </si>
  <si>
    <t>IOPAD_X1Y95</t>
  </si>
  <si>
    <t>PS_MIO18_501</t>
  </si>
  <si>
    <t>A17</t>
  </si>
  <si>
    <t>IOPAD_X1Y97</t>
  </si>
  <si>
    <t>PS_MIO20_501</t>
  </si>
  <si>
    <t>B17</t>
  </si>
  <si>
    <t>IOPAD_X1Y99</t>
  </si>
  <si>
    <t>PS_MIO22_501</t>
  </si>
  <si>
    <t>A16</t>
  </si>
  <si>
    <t>IOPAD_X1Y101</t>
  </si>
  <si>
    <t>PS_MIO24_501</t>
  </si>
  <si>
    <t>A15</t>
  </si>
  <si>
    <t>IOPAD_X1Y103</t>
  </si>
  <si>
    <t>PS_MIO26_501</t>
  </si>
  <si>
    <t>C16</t>
  </si>
  <si>
    <t>IOPAD_X1Y105</t>
  </si>
  <si>
    <t>PS_MIO28_501</t>
  </si>
  <si>
    <t>C15</t>
  </si>
  <si>
    <t>IOPAD_X1Y107</t>
  </si>
  <si>
    <t>PS_MIO30_501</t>
  </si>
  <si>
    <t>A14</t>
  </si>
  <si>
    <t>IOPAD_X1Y109</t>
  </si>
  <si>
    <t>PS_MIO32_501</t>
  </si>
  <si>
    <t>A12</t>
  </si>
  <si>
    <t>IOPAD_X1Y111</t>
  </si>
  <si>
    <t>PS_MIO34_501</t>
  </si>
  <si>
    <t>A11</t>
  </si>
  <si>
    <t>IOPAD_X1Y113</t>
  </si>
  <si>
    <t>PS_MIO36_501</t>
  </si>
  <si>
    <t>A10</t>
  </si>
  <si>
    <t>IOPAD_X1Y114</t>
  </si>
  <si>
    <t>PS_MIO37_501</t>
  </si>
  <si>
    <t>C18</t>
  </si>
  <si>
    <t>IOPAD_X1Y116</t>
  </si>
  <si>
    <t>PS_MIO39_501</t>
  </si>
  <si>
    <t>C17</t>
  </si>
  <si>
    <t>IOPAD_X1Y118</t>
  </si>
  <si>
    <t>PS_MIO41_501</t>
  </si>
  <si>
    <t>A9</t>
  </si>
  <si>
    <t>IOPAD_X1Y120</t>
  </si>
  <si>
    <t>PS_MIO43_501</t>
  </si>
  <si>
    <t>B15</t>
  </si>
  <si>
    <t>IOPAD_X1Y122</t>
  </si>
  <si>
    <t>PS_MIO45_501</t>
  </si>
  <si>
    <t>B14</t>
  </si>
  <si>
    <t>IOPAD_X1Y124</t>
  </si>
  <si>
    <t>PS_MIO47_501</t>
  </si>
  <si>
    <t>C12</t>
  </si>
  <si>
    <t>IOPAD_X1Y126</t>
  </si>
  <si>
    <t>PS_MIO49_501</t>
  </si>
  <si>
    <t>B9</t>
  </si>
  <si>
    <t>IOPAD_X1Y128</t>
  </si>
  <si>
    <t>PS_MIO51_501</t>
  </si>
  <si>
    <t>C11</t>
  </si>
  <si>
    <t>IOPAD_X1Y130</t>
  </si>
  <si>
    <t>PS_MIO53_501</t>
  </si>
  <si>
    <t>E11</t>
  </si>
  <si>
    <t>PS_MIO_VREF_501</t>
  </si>
  <si>
    <t>A13</t>
  </si>
  <si>
    <t>VCCO_MIO1_501</t>
  </si>
  <si>
    <t>B16</t>
  </si>
  <si>
    <t>D12</t>
  </si>
  <si>
    <t>E15</t>
  </si>
  <si>
    <t>B4</t>
  </si>
  <si>
    <t>B3</t>
  </si>
  <si>
    <t>A2</t>
  </si>
  <si>
    <t>A4</t>
  </si>
  <si>
    <t>A1</t>
  </si>
  <si>
    <t>C1</t>
  </si>
  <si>
    <t>E2</t>
  </si>
  <si>
    <t>G3</t>
  </si>
  <si>
    <t>H1</t>
  </si>
  <si>
    <t>IOPAD_X1Y17</t>
  </si>
  <si>
    <t>PS_DDR_A14_502</t>
  </si>
  <si>
    <t>D4</t>
  </si>
  <si>
    <t>E4</t>
  </si>
  <si>
    <t>G4</t>
  </si>
  <si>
    <t>F5</t>
  </si>
  <si>
    <t>J4</t>
  </si>
  <si>
    <t>IOPAD_X1Y2</t>
  </si>
  <si>
    <t>PS_DDR_VRN_502</t>
  </si>
  <si>
    <t>IOPAD_X1Y3</t>
  </si>
  <si>
    <t>PS_DDR_VRP_502</t>
  </si>
  <si>
    <t>M2</t>
  </si>
  <si>
    <t>M3</t>
  </si>
  <si>
    <t>K2</t>
  </si>
  <si>
    <t>N2</t>
  </si>
  <si>
    <t>L5</t>
  </si>
  <si>
    <t>N1</t>
  </si>
  <si>
    <t>N3</t>
  </si>
  <si>
    <t>P4</t>
  </si>
  <si>
    <t>P1</t>
  </si>
  <si>
    <t>IOPAD_X1Y48</t>
  </si>
  <si>
    <t>PS_DDR_DQ16_502</t>
  </si>
  <si>
    <t>IOPAD_X1Y49</t>
  </si>
  <si>
    <t>PS_DDR_DQ17_502</t>
  </si>
  <si>
    <t>R3</t>
  </si>
  <si>
    <t>IOPAD_X1Y50</t>
  </si>
  <si>
    <t>PS_DDR_DQ18_502</t>
  </si>
  <si>
    <t>R1</t>
  </si>
  <si>
    <t>IOPAD_X1Y51</t>
  </si>
  <si>
    <t>PS_DDR_DQ19_502</t>
  </si>
  <si>
    <t>T1</t>
  </si>
  <si>
    <t>IOPAD_X1Y30</t>
  </si>
  <si>
    <t>PS_DDR_DM2_502</t>
  </si>
  <si>
    <t>R2</t>
  </si>
  <si>
    <t>IOPAD_X1Y70</t>
  </si>
  <si>
    <t>PS_DDR_DQS_P2_502</t>
  </si>
  <si>
    <t>T2</t>
  </si>
  <si>
    <t>IOPAD_X1Y66</t>
  </si>
  <si>
    <t>PS_DDR_DQS_N2_502</t>
  </si>
  <si>
    <t>T4</t>
  </si>
  <si>
    <t>IOPAD_X1Y52</t>
  </si>
  <si>
    <t>PS_DDR_DQ20_502</t>
  </si>
  <si>
    <t>U4</t>
  </si>
  <si>
    <t>IOPAD_X1Y53</t>
  </si>
  <si>
    <t>PS_DDR_DQ21_502</t>
  </si>
  <si>
    <t>U2</t>
  </si>
  <si>
    <t>IOPAD_X1Y54</t>
  </si>
  <si>
    <t>PS_DDR_DQ22_502</t>
  </si>
  <si>
    <t>U3</t>
  </si>
  <si>
    <t>IOPAD_X1Y55</t>
  </si>
  <si>
    <t>PS_DDR_DQ23_502</t>
  </si>
  <si>
    <t>V1</t>
  </si>
  <si>
    <t>IOPAD_X1Y56</t>
  </si>
  <si>
    <t>PS_DDR_DQ24_502</t>
  </si>
  <si>
    <t>Y3</t>
  </si>
  <si>
    <t>IOPAD_X1Y57</t>
  </si>
  <si>
    <t>PS_DDR_DQ25_502</t>
  </si>
  <si>
    <t>W1</t>
  </si>
  <si>
    <t>IOPAD_X1Y58</t>
  </si>
  <si>
    <t>PS_DDR_DQ26_502</t>
  </si>
  <si>
    <t>Y4</t>
  </si>
  <si>
    <t>IOPAD_X1Y59</t>
  </si>
  <si>
    <t>PS_DDR_DQ27_502</t>
  </si>
  <si>
    <t>Y1</t>
  </si>
  <si>
    <t>IOPAD_X1Y31</t>
  </si>
  <si>
    <t>PS_DDR_DM3_502</t>
  </si>
  <si>
    <t>W5</t>
  </si>
  <si>
    <t>IOPAD_X1Y71</t>
  </si>
  <si>
    <t>PS_DDR_DQS_P3_502</t>
  </si>
  <si>
    <t>W4</t>
  </si>
  <si>
    <t>IOPAD_X1Y67</t>
  </si>
  <si>
    <t>PS_DDR_DQS_N3_502</t>
  </si>
  <si>
    <t>Y2</t>
  </si>
  <si>
    <t>IOPAD_X1Y60</t>
  </si>
  <si>
    <t>PS_DDR_DQ28_502</t>
  </si>
  <si>
    <t>W3</t>
  </si>
  <si>
    <t>IOPAD_X1Y61</t>
  </si>
  <si>
    <t>PS_DDR_DQ29_502</t>
  </si>
  <si>
    <t>V2</t>
  </si>
  <si>
    <t>IOPAD_X1Y62</t>
  </si>
  <si>
    <t>PS_DDR_DQ30_502</t>
  </si>
  <si>
    <t>IOPAD_X1Y63</t>
  </si>
  <si>
    <t>PS_DDR_DQ31_502</t>
  </si>
  <si>
    <t>A3</t>
  </si>
  <si>
    <t>VCCO_DDR_502</t>
  </si>
  <si>
    <t>E5</t>
  </si>
  <si>
    <t>P2</t>
  </si>
  <si>
    <t>U1</t>
  </si>
  <si>
    <t>V4</t>
  </si>
  <si>
    <t>H6</t>
  </si>
  <si>
    <t>PS_DDR_VREF0_502</t>
  </si>
  <si>
    <t>PS_DDR_VREF1_502</t>
  </si>
  <si>
    <t>F10</t>
  </si>
  <si>
    <t>RSVDGND</t>
  </si>
  <si>
    <t>N6</t>
  </si>
  <si>
    <t>RSVDVCC3</t>
  </si>
  <si>
    <t>R6</t>
  </si>
  <si>
    <t>RSVDVCC2</t>
  </si>
  <si>
    <t>T6</t>
  </si>
  <si>
    <t>RSVDVCC1</t>
  </si>
  <si>
    <t>A8</t>
  </si>
  <si>
    <t>GND</t>
  </si>
  <si>
    <t>A18</t>
  </si>
  <si>
    <t>B11</t>
  </si>
  <si>
    <t>C4</t>
  </si>
  <si>
    <t>C14</t>
  </si>
  <si>
    <t>K11</t>
  </si>
  <si>
    <t>D17</t>
  </si>
  <si>
    <t>E10</t>
  </si>
  <si>
    <t>E20</t>
  </si>
  <si>
    <t>F7</t>
  </si>
  <si>
    <t>G10</t>
  </si>
  <si>
    <t>G12</t>
  </si>
  <si>
    <t>G16</t>
  </si>
  <si>
    <t>H7</t>
  </si>
  <si>
    <t>H9</t>
  </si>
  <si>
    <t>H11</t>
  </si>
  <si>
    <t>H13</t>
  </si>
  <si>
    <t>H19</t>
  </si>
  <si>
    <t>J8</t>
  </si>
  <si>
    <t>J12</t>
  </si>
  <si>
    <t>K7</t>
  </si>
  <si>
    <t>C9</t>
  </si>
  <si>
    <t>K13</t>
  </si>
  <si>
    <t>K15</t>
  </si>
  <si>
    <t>L8</t>
  </si>
  <si>
    <t>L12</t>
  </si>
  <si>
    <t>L18</t>
  </si>
  <si>
    <t>M1</t>
  </si>
  <si>
    <t>M7</t>
  </si>
  <si>
    <t>M11</t>
  </si>
  <si>
    <t>M13</t>
  </si>
  <si>
    <t>N8</t>
  </si>
  <si>
    <t>N10</t>
  </si>
  <si>
    <t>N12</t>
  </si>
  <si>
    <t>N14</t>
  </si>
  <si>
    <t>P7</t>
  </si>
  <si>
    <t>P9</t>
  </si>
  <si>
    <t>P11</t>
  </si>
  <si>
    <t>P13</t>
  </si>
  <si>
    <t>P17</t>
  </si>
  <si>
    <t>R8</t>
  </si>
  <si>
    <t>R12</t>
  </si>
  <si>
    <t>R20</t>
  </si>
  <si>
    <t>T3</t>
  </si>
  <si>
    <t>T7</t>
  </si>
  <si>
    <t>T13</t>
  </si>
  <si>
    <t>U6</t>
  </si>
  <si>
    <t>U16</t>
  </si>
  <si>
    <t>V9</t>
  </si>
  <si>
    <t>V19</t>
  </si>
  <si>
    <t>W2</t>
  </si>
  <si>
    <t>W12</t>
  </si>
  <si>
    <t>Y5</t>
  </si>
  <si>
    <t>Y15</t>
  </si>
  <si>
    <t>G13</t>
  </si>
  <si>
    <t>VCCINT</t>
  </si>
  <si>
    <t>H12</t>
  </si>
  <si>
    <t>J13</t>
  </si>
  <si>
    <t>K12</t>
  </si>
  <si>
    <t>L13</t>
  </si>
  <si>
    <t>M12</t>
  </si>
  <si>
    <t>N13</t>
  </si>
  <si>
    <t>P12</t>
  </si>
  <si>
    <t>R13</t>
  </si>
  <si>
    <t>J11</t>
  </si>
  <si>
    <t>VCCAUX</t>
  </si>
  <si>
    <t>L11</t>
  </si>
  <si>
    <t>N9</t>
  </si>
  <si>
    <t>P10</t>
  </si>
  <si>
    <t>R9</t>
  </si>
  <si>
    <t>N11</t>
  </si>
  <si>
    <t>G11</t>
  </si>
  <si>
    <t>VCCBRAM</t>
  </si>
  <si>
    <t>H10</t>
  </si>
  <si>
    <t>G8</t>
  </si>
  <si>
    <t>VCCPLL</t>
  </si>
  <si>
    <t>G9</t>
  </si>
  <si>
    <t>VCCPAUX</t>
  </si>
  <si>
    <t>F8</t>
  </si>
  <si>
    <t>H8</t>
  </si>
  <si>
    <t>K8</t>
  </si>
  <si>
    <t>M8</t>
  </si>
  <si>
    <t>G7</t>
  </si>
  <si>
    <t>VCCPINT</t>
  </si>
  <si>
    <t>N7</t>
  </si>
  <si>
    <t>P8</t>
  </si>
  <si>
    <t>R7</t>
  </si>
  <si>
    <t>QSPI_CLK</t>
  </si>
  <si>
    <t>QSPI_S</t>
  </si>
  <si>
    <t>QSPI_DQ0</t>
  </si>
  <si>
    <t>QSPI_DQ1</t>
  </si>
  <si>
    <t>QSPI_DQ2</t>
  </si>
  <si>
    <t>QSPI_DQ3</t>
  </si>
  <si>
    <t>Average</t>
  </si>
  <si>
    <t>-</t>
  </si>
  <si>
    <t>TX_CLK</t>
  </si>
  <si>
    <t>TX_CTL</t>
  </si>
  <si>
    <t>TX_D0</t>
  </si>
  <si>
    <t>TX_D1</t>
  </si>
  <si>
    <t>TX_D2</t>
  </si>
  <si>
    <t>TX_D3</t>
  </si>
  <si>
    <t>RX_CLK</t>
  </si>
  <si>
    <t>RX_CTL</t>
  </si>
  <si>
    <t>RX_D0</t>
  </si>
  <si>
    <t>RX_D1</t>
  </si>
  <si>
    <t>RX_D2</t>
  </si>
  <si>
    <t>RX_D3</t>
  </si>
  <si>
    <t>Via 1</t>
  </si>
  <si>
    <t>Via 2</t>
  </si>
  <si>
    <t>Via 3</t>
  </si>
  <si>
    <t>Via 4</t>
  </si>
  <si>
    <t>0201 resistor</t>
  </si>
  <si>
    <t>TRX0_N</t>
  </si>
  <si>
    <t>TRX1_P</t>
  </si>
  <si>
    <t>TRX0_P</t>
  </si>
  <si>
    <t>TRX1_N</t>
  </si>
  <si>
    <t>TRX2_N</t>
  </si>
  <si>
    <t>TRX2_P</t>
  </si>
  <si>
    <t>TRX3_N</t>
  </si>
  <si>
    <t>TRX4_P</t>
  </si>
  <si>
    <t>Delta</t>
  </si>
  <si>
    <t>Avg prop</t>
  </si>
  <si>
    <t>GB_A_P</t>
  </si>
  <si>
    <t>GB_A_N</t>
  </si>
  <si>
    <t>GB_B_N</t>
  </si>
  <si>
    <t>GB_B_P</t>
  </si>
  <si>
    <t>GB_C_N</t>
  </si>
  <si>
    <t>GB_C_P</t>
  </si>
  <si>
    <t>GB_D_N</t>
  </si>
  <si>
    <t>GB_D_P</t>
  </si>
  <si>
    <t>Total</t>
  </si>
  <si>
    <t>NEEDS UPDATE ON GB_*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</si>
</sst>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164" fontId="16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16" fillId="0" borderId="0" xfId="0" applyFont="1" applyAlignment="1">
      <alignment horizontal="right"/>
    </xf>
    <xf numFmtId="21" fontId="0" fillId="0" borderId="0" xfId="0" applyNumberFormat="1"/>
    <xf numFmtId="165" fontId="0" fillId="0" borderId="0" xfId="0" applyNumberFormat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5"/>
  <sheetViews>
    <sheetView topLeftCell="A195" workbookViewId="0">
      <selection activeCell="G209" sqref="G209"/>
    </sheetView>
  </sheetViews>
  <sheetFormatPr defaultRowHeight="14.4" x14ac:dyDescent="0.3"/>
  <cols>
    <col min="4" max="4" width="16" customWidth="1"/>
  </cols>
  <sheetData>
    <row r="1" spans="1:44" x14ac:dyDescent="0.3">
      <c r="A1" t="s">
        <v>187</v>
      </c>
      <c r="B1" t="s">
        <v>188</v>
      </c>
      <c r="E1" t="s">
        <v>189</v>
      </c>
      <c r="F1" t="s">
        <v>190</v>
      </c>
      <c r="J1" t="s">
        <v>191</v>
      </c>
      <c r="K1" t="s">
        <v>192</v>
      </c>
    </row>
    <row r="2" spans="1:44" x14ac:dyDescent="0.3">
      <c r="A2" t="s">
        <v>193</v>
      </c>
      <c r="B2" t="s">
        <v>194</v>
      </c>
      <c r="C2" t="s">
        <v>195</v>
      </c>
      <c r="F2" t="s">
        <v>196</v>
      </c>
      <c r="H2" t="s">
        <v>197</v>
      </c>
      <c r="I2" t="s">
        <v>198</v>
      </c>
      <c r="J2">
        <v>24</v>
      </c>
      <c r="K2" s="13">
        <v>0.59218749999999998</v>
      </c>
      <c r="L2">
        <v>2017</v>
      </c>
    </row>
    <row r="3" spans="1:44" x14ac:dyDescent="0.3">
      <c r="A3" t="s">
        <v>199</v>
      </c>
      <c r="B3" t="s">
        <v>200</v>
      </c>
      <c r="C3" t="s">
        <v>201</v>
      </c>
      <c r="F3" t="s">
        <v>194</v>
      </c>
      <c r="H3" t="s">
        <v>202</v>
      </c>
      <c r="K3" t="s">
        <v>196</v>
      </c>
      <c r="L3" t="s">
        <v>203</v>
      </c>
      <c r="M3" t="s">
        <v>204</v>
      </c>
      <c r="O3">
        <v>8</v>
      </c>
      <c r="P3" s="13">
        <v>0.65651620370370367</v>
      </c>
      <c r="Q3" t="s">
        <v>205</v>
      </c>
      <c r="R3">
        <v>2016</v>
      </c>
    </row>
    <row r="5" spans="1:44" x14ac:dyDescent="0.3">
      <c r="A5" t="s">
        <v>206</v>
      </c>
      <c r="B5" t="s">
        <v>207</v>
      </c>
      <c r="C5" t="s">
        <v>208</v>
      </c>
      <c r="D5" t="s">
        <v>209</v>
      </c>
      <c r="E5" t="s">
        <v>210</v>
      </c>
      <c r="F5" t="s">
        <v>210</v>
      </c>
      <c r="G5" t="s">
        <v>1048</v>
      </c>
      <c r="H5" t="s">
        <v>211</v>
      </c>
      <c r="I5" t="s">
        <v>163</v>
      </c>
      <c r="J5" t="s">
        <v>212</v>
      </c>
      <c r="K5" t="s">
        <v>213</v>
      </c>
      <c r="L5" t="s">
        <v>214</v>
      </c>
      <c r="M5" t="s">
        <v>164</v>
      </c>
      <c r="N5" t="s">
        <v>212</v>
      </c>
      <c r="O5" t="s">
        <v>213</v>
      </c>
      <c r="P5" t="s">
        <v>214</v>
      </c>
      <c r="Q5" t="s">
        <v>215</v>
      </c>
      <c r="R5" t="s">
        <v>216</v>
      </c>
      <c r="S5" t="s">
        <v>217</v>
      </c>
      <c r="T5" t="s">
        <v>218</v>
      </c>
      <c r="U5" t="s">
        <v>219</v>
      </c>
      <c r="V5" t="s">
        <v>220</v>
      </c>
      <c r="W5" t="s">
        <v>211</v>
      </c>
      <c r="X5" t="s">
        <v>220</v>
      </c>
      <c r="Y5" t="s">
        <v>217</v>
      </c>
      <c r="Z5" t="s">
        <v>206</v>
      </c>
      <c r="AA5" t="s">
        <v>221</v>
      </c>
      <c r="AB5" t="s">
        <v>222</v>
      </c>
      <c r="AC5" t="s">
        <v>223</v>
      </c>
      <c r="AD5" t="s">
        <v>224</v>
      </c>
      <c r="AE5" t="s">
        <v>225</v>
      </c>
      <c r="AF5" t="s">
        <v>226</v>
      </c>
      <c r="AG5" t="s">
        <v>227</v>
      </c>
      <c r="AH5" t="s">
        <v>228</v>
      </c>
      <c r="AI5" t="s">
        <v>229</v>
      </c>
      <c r="AJ5" t="s">
        <v>211</v>
      </c>
      <c r="AK5" t="s">
        <v>230</v>
      </c>
      <c r="AL5" t="s">
        <v>231</v>
      </c>
      <c r="AM5" t="s">
        <v>232</v>
      </c>
      <c r="AN5" t="s">
        <v>233</v>
      </c>
      <c r="AO5" t="s">
        <v>234</v>
      </c>
      <c r="AP5" t="s">
        <v>217</v>
      </c>
      <c r="AQ5" t="s">
        <v>234</v>
      </c>
      <c r="AR5" t="s">
        <v>235</v>
      </c>
    </row>
    <row r="6" spans="1:44" x14ac:dyDescent="0.3">
      <c r="A6">
        <v>0</v>
      </c>
      <c r="B6" t="s">
        <v>236</v>
      </c>
      <c r="C6" t="s">
        <v>237</v>
      </c>
      <c r="D6" t="s">
        <v>238</v>
      </c>
      <c r="E6">
        <v>106.858</v>
      </c>
      <c r="F6">
        <v>107.932</v>
      </c>
      <c r="G6">
        <f>AVERAGE(E6:F6)</f>
        <v>107.39500000000001</v>
      </c>
    </row>
    <row r="7" spans="1:44" x14ac:dyDescent="0.3">
      <c r="A7">
        <v>0</v>
      </c>
      <c r="B7" t="s">
        <v>239</v>
      </c>
      <c r="C7" t="s">
        <v>240</v>
      </c>
      <c r="D7" t="s">
        <v>241</v>
      </c>
      <c r="E7">
        <v>116.667</v>
      </c>
      <c r="F7">
        <v>117.839</v>
      </c>
      <c r="G7">
        <f t="shared" ref="G7:G70" si="0">AVERAGE(E7:F7)</f>
        <v>117.253</v>
      </c>
    </row>
    <row r="8" spans="1:44" x14ac:dyDescent="0.3">
      <c r="A8">
        <v>0</v>
      </c>
      <c r="B8" t="s">
        <v>242</v>
      </c>
      <c r="D8" t="s">
        <v>243</v>
      </c>
      <c r="E8">
        <v>30.798999999999999</v>
      </c>
      <c r="F8">
        <v>31.109000000000002</v>
      </c>
      <c r="G8">
        <f t="shared" si="0"/>
        <v>30.954000000000001</v>
      </c>
    </row>
    <row r="9" spans="1:44" x14ac:dyDescent="0.3">
      <c r="A9">
        <v>0</v>
      </c>
      <c r="B9" t="s">
        <v>244</v>
      </c>
      <c r="D9" t="s">
        <v>245</v>
      </c>
      <c r="E9">
        <v>106.4</v>
      </c>
      <c r="F9">
        <v>107.47</v>
      </c>
      <c r="G9">
        <f t="shared" si="0"/>
        <v>106.935</v>
      </c>
    </row>
    <row r="10" spans="1:44" x14ac:dyDescent="0.3">
      <c r="A10">
        <v>0</v>
      </c>
      <c r="B10" t="s">
        <v>246</v>
      </c>
      <c r="D10" t="s">
        <v>247</v>
      </c>
      <c r="G10" t="e">
        <f t="shared" si="0"/>
        <v>#DIV/0!</v>
      </c>
    </row>
    <row r="11" spans="1:44" x14ac:dyDescent="0.3">
      <c r="A11">
        <v>0</v>
      </c>
      <c r="B11" t="s">
        <v>248</v>
      </c>
      <c r="D11" t="s">
        <v>249</v>
      </c>
      <c r="G11" t="e">
        <f t="shared" si="0"/>
        <v>#DIV/0!</v>
      </c>
    </row>
    <row r="12" spans="1:44" x14ac:dyDescent="0.3">
      <c r="A12">
        <v>0</v>
      </c>
      <c r="B12" t="s">
        <v>250</v>
      </c>
      <c r="D12" t="s">
        <v>251</v>
      </c>
      <c r="E12">
        <v>87.688000000000002</v>
      </c>
      <c r="F12">
        <v>88.569000000000003</v>
      </c>
      <c r="G12">
        <f t="shared" si="0"/>
        <v>88.128500000000003</v>
      </c>
    </row>
    <row r="13" spans="1:44" x14ac:dyDescent="0.3">
      <c r="A13">
        <v>0</v>
      </c>
      <c r="B13" t="s">
        <v>252</v>
      </c>
      <c r="D13" t="s">
        <v>253</v>
      </c>
      <c r="G13" t="e">
        <f t="shared" si="0"/>
        <v>#DIV/0!</v>
      </c>
    </row>
    <row r="14" spans="1:44" x14ac:dyDescent="0.3">
      <c r="A14">
        <v>0</v>
      </c>
      <c r="B14" t="s">
        <v>254</v>
      </c>
      <c r="D14" t="s">
        <v>255</v>
      </c>
      <c r="E14">
        <v>57.874000000000002</v>
      </c>
      <c r="F14">
        <v>58.456000000000003</v>
      </c>
      <c r="G14">
        <f t="shared" si="0"/>
        <v>58.165000000000006</v>
      </c>
    </row>
    <row r="15" spans="1:44" x14ac:dyDescent="0.3">
      <c r="A15">
        <v>0</v>
      </c>
      <c r="B15" t="s">
        <v>256</v>
      </c>
      <c r="D15" t="s">
        <v>257</v>
      </c>
      <c r="E15">
        <v>133.77600000000001</v>
      </c>
      <c r="F15">
        <v>135.12</v>
      </c>
      <c r="G15">
        <f t="shared" si="0"/>
        <v>134.44800000000001</v>
      </c>
    </row>
    <row r="16" spans="1:44" x14ac:dyDescent="0.3">
      <c r="A16">
        <v>0</v>
      </c>
      <c r="B16" t="s">
        <v>258</v>
      </c>
      <c r="D16" t="s">
        <v>259</v>
      </c>
      <c r="E16">
        <v>81.391000000000005</v>
      </c>
      <c r="F16">
        <v>82.209000000000003</v>
      </c>
      <c r="G16">
        <f t="shared" si="0"/>
        <v>81.800000000000011</v>
      </c>
    </row>
    <row r="17" spans="1:25" x14ac:dyDescent="0.3">
      <c r="A17">
        <v>0</v>
      </c>
      <c r="B17" t="s">
        <v>260</v>
      </c>
      <c r="D17" t="s">
        <v>261</v>
      </c>
      <c r="E17">
        <v>70.093000000000004</v>
      </c>
      <c r="F17">
        <v>70.796999999999997</v>
      </c>
      <c r="G17">
        <f t="shared" si="0"/>
        <v>70.444999999999993</v>
      </c>
    </row>
    <row r="18" spans="1:25" x14ac:dyDescent="0.3">
      <c r="A18">
        <v>0</v>
      </c>
      <c r="B18" t="s">
        <v>262</v>
      </c>
      <c r="D18" t="s">
        <v>263</v>
      </c>
      <c r="E18">
        <v>174.21100000000001</v>
      </c>
      <c r="F18">
        <v>175.96100000000001</v>
      </c>
      <c r="G18">
        <f t="shared" si="0"/>
        <v>175.08600000000001</v>
      </c>
    </row>
    <row r="19" spans="1:25" x14ac:dyDescent="0.3">
      <c r="A19">
        <v>0</v>
      </c>
      <c r="B19" t="s">
        <v>264</v>
      </c>
      <c r="D19" t="s">
        <v>265</v>
      </c>
      <c r="E19">
        <v>169.94499999999999</v>
      </c>
      <c r="F19">
        <v>171.65299999999999</v>
      </c>
      <c r="G19">
        <f t="shared" si="0"/>
        <v>170.79899999999998</v>
      </c>
    </row>
    <row r="20" spans="1:25" x14ac:dyDescent="0.3">
      <c r="A20">
        <v>0</v>
      </c>
      <c r="B20" t="s">
        <v>125</v>
      </c>
      <c r="D20" t="s">
        <v>266</v>
      </c>
      <c r="E20">
        <v>83.683000000000007</v>
      </c>
      <c r="F20">
        <v>84.524000000000001</v>
      </c>
      <c r="G20">
        <f t="shared" si="0"/>
        <v>84.103499999999997</v>
      </c>
      <c r="Y20" t="s">
        <v>266</v>
      </c>
    </row>
    <row r="21" spans="1:25" x14ac:dyDescent="0.3">
      <c r="A21">
        <v>0</v>
      </c>
      <c r="B21" t="s">
        <v>128</v>
      </c>
      <c r="D21" t="s">
        <v>267</v>
      </c>
      <c r="E21">
        <v>107.33499999999999</v>
      </c>
      <c r="F21">
        <v>108.413</v>
      </c>
      <c r="G21">
        <f t="shared" si="0"/>
        <v>107.874</v>
      </c>
    </row>
    <row r="22" spans="1:25" x14ac:dyDescent="0.3">
      <c r="A22">
        <v>0</v>
      </c>
      <c r="B22" t="s">
        <v>95</v>
      </c>
      <c r="D22" t="s">
        <v>268</v>
      </c>
      <c r="E22">
        <v>126.57</v>
      </c>
      <c r="F22">
        <v>127.842</v>
      </c>
      <c r="G22">
        <f t="shared" si="0"/>
        <v>127.20599999999999</v>
      </c>
    </row>
    <row r="23" spans="1:25" x14ac:dyDescent="0.3">
      <c r="A23">
        <v>0</v>
      </c>
      <c r="B23" t="s">
        <v>104</v>
      </c>
      <c r="D23" t="s">
        <v>269</v>
      </c>
      <c r="G23" t="e">
        <f t="shared" si="0"/>
        <v>#DIV/0!</v>
      </c>
      <c r="Y23" t="s">
        <v>269</v>
      </c>
    </row>
    <row r="24" spans="1:25" x14ac:dyDescent="0.3">
      <c r="A24">
        <v>13</v>
      </c>
      <c r="B24" t="s">
        <v>270</v>
      </c>
      <c r="C24" t="s">
        <v>271</v>
      </c>
      <c r="D24" t="s">
        <v>272</v>
      </c>
      <c r="E24">
        <v>79.988</v>
      </c>
      <c r="F24">
        <v>80.792000000000002</v>
      </c>
      <c r="G24">
        <f t="shared" si="0"/>
        <v>80.39</v>
      </c>
    </row>
    <row r="25" spans="1:25" x14ac:dyDescent="0.3">
      <c r="A25">
        <v>13</v>
      </c>
      <c r="B25" t="s">
        <v>273</v>
      </c>
      <c r="C25" t="s">
        <v>274</v>
      </c>
      <c r="D25" t="s">
        <v>275</v>
      </c>
      <c r="E25">
        <v>167.88300000000001</v>
      </c>
      <c r="F25">
        <v>169.571</v>
      </c>
      <c r="G25">
        <f t="shared" si="0"/>
        <v>168.727</v>
      </c>
    </row>
    <row r="26" spans="1:25" x14ac:dyDescent="0.3">
      <c r="A26">
        <v>13</v>
      </c>
      <c r="B26" t="s">
        <v>276</v>
      </c>
      <c r="C26" t="s">
        <v>277</v>
      </c>
      <c r="D26" t="s">
        <v>278</v>
      </c>
      <c r="E26">
        <v>160.60499999999999</v>
      </c>
      <c r="F26">
        <v>162.21899999999999</v>
      </c>
      <c r="G26">
        <f t="shared" si="0"/>
        <v>161.41199999999998</v>
      </c>
    </row>
    <row r="27" spans="1:25" x14ac:dyDescent="0.3">
      <c r="A27">
        <v>13</v>
      </c>
      <c r="B27" t="s">
        <v>279</v>
      </c>
      <c r="C27" t="s">
        <v>280</v>
      </c>
      <c r="D27" t="s">
        <v>281</v>
      </c>
      <c r="E27">
        <v>99.733000000000004</v>
      </c>
      <c r="F27">
        <v>100.735</v>
      </c>
      <c r="G27">
        <f t="shared" si="0"/>
        <v>100.23400000000001</v>
      </c>
    </row>
    <row r="28" spans="1:25" x14ac:dyDescent="0.3">
      <c r="A28">
        <v>13</v>
      </c>
      <c r="B28" t="s">
        <v>282</v>
      </c>
      <c r="C28" t="s">
        <v>283</v>
      </c>
      <c r="D28" t="s">
        <v>284</v>
      </c>
      <c r="E28">
        <v>102.08799999999999</v>
      </c>
      <c r="F28">
        <v>103.114</v>
      </c>
      <c r="G28">
        <f t="shared" si="0"/>
        <v>102.601</v>
      </c>
    </row>
    <row r="29" spans="1:25" x14ac:dyDescent="0.3">
      <c r="A29">
        <v>13</v>
      </c>
      <c r="B29" t="s">
        <v>285</v>
      </c>
      <c r="C29" t="s">
        <v>286</v>
      </c>
      <c r="D29" t="s">
        <v>287</v>
      </c>
      <c r="E29">
        <v>107.93</v>
      </c>
      <c r="F29">
        <v>109.014</v>
      </c>
      <c r="G29">
        <f t="shared" si="0"/>
        <v>108.47200000000001</v>
      </c>
    </row>
    <row r="30" spans="1:25" x14ac:dyDescent="0.3">
      <c r="A30">
        <v>13</v>
      </c>
      <c r="B30" t="s">
        <v>288</v>
      </c>
      <c r="C30" t="s">
        <v>289</v>
      </c>
      <c r="D30" t="s">
        <v>290</v>
      </c>
      <c r="E30">
        <v>93.724999999999994</v>
      </c>
      <c r="F30">
        <v>94.667000000000002</v>
      </c>
      <c r="G30">
        <f t="shared" si="0"/>
        <v>94.195999999999998</v>
      </c>
    </row>
    <row r="31" spans="1:25" x14ac:dyDescent="0.3">
      <c r="A31">
        <v>13</v>
      </c>
      <c r="B31" t="s">
        <v>291</v>
      </c>
      <c r="C31" t="s">
        <v>292</v>
      </c>
      <c r="D31" t="s">
        <v>293</v>
      </c>
      <c r="E31">
        <v>140.18600000000001</v>
      </c>
      <c r="F31">
        <v>141.59399999999999</v>
      </c>
      <c r="G31">
        <f t="shared" si="0"/>
        <v>140.88999999999999</v>
      </c>
    </row>
    <row r="32" spans="1:25" x14ac:dyDescent="0.3">
      <c r="A32">
        <v>13</v>
      </c>
      <c r="B32" t="s">
        <v>294</v>
      </c>
      <c r="C32" t="s">
        <v>295</v>
      </c>
      <c r="D32" t="s">
        <v>296</v>
      </c>
      <c r="E32">
        <v>123.53400000000001</v>
      </c>
      <c r="F32">
        <v>124.776</v>
      </c>
      <c r="G32">
        <f t="shared" si="0"/>
        <v>124.155</v>
      </c>
    </row>
    <row r="33" spans="1:7" x14ac:dyDescent="0.3">
      <c r="A33">
        <v>13</v>
      </c>
      <c r="B33" t="s">
        <v>297</v>
      </c>
      <c r="C33" t="s">
        <v>298</v>
      </c>
      <c r="D33" t="s">
        <v>299</v>
      </c>
      <c r="E33">
        <v>161.51900000000001</v>
      </c>
      <c r="F33">
        <v>163.143</v>
      </c>
      <c r="G33">
        <f t="shared" si="0"/>
        <v>162.33100000000002</v>
      </c>
    </row>
    <row r="34" spans="1:7" x14ac:dyDescent="0.3">
      <c r="A34">
        <v>13</v>
      </c>
      <c r="B34" t="s">
        <v>300</v>
      </c>
      <c r="C34" t="s">
        <v>301</v>
      </c>
      <c r="D34" t="s">
        <v>302</v>
      </c>
      <c r="E34">
        <v>161.684</v>
      </c>
      <c r="F34">
        <v>163.30799999999999</v>
      </c>
      <c r="G34">
        <f t="shared" si="0"/>
        <v>162.49599999999998</v>
      </c>
    </row>
    <row r="35" spans="1:7" x14ac:dyDescent="0.3">
      <c r="A35">
        <v>13</v>
      </c>
      <c r="B35" t="s">
        <v>303</v>
      </c>
      <c r="C35" t="s">
        <v>304</v>
      </c>
      <c r="D35" t="s">
        <v>305</v>
      </c>
      <c r="E35">
        <v>128.51499999999999</v>
      </c>
      <c r="F35">
        <v>129.80699999999999</v>
      </c>
      <c r="G35">
        <f t="shared" si="0"/>
        <v>129.161</v>
      </c>
    </row>
    <row r="36" spans="1:7" x14ac:dyDescent="0.3">
      <c r="A36">
        <v>13</v>
      </c>
      <c r="B36" t="s">
        <v>306</v>
      </c>
      <c r="C36" t="s">
        <v>307</v>
      </c>
      <c r="D36" t="s">
        <v>308</v>
      </c>
      <c r="E36">
        <v>111.029</v>
      </c>
      <c r="F36">
        <v>112.145</v>
      </c>
      <c r="G36">
        <f t="shared" si="0"/>
        <v>111.58699999999999</v>
      </c>
    </row>
    <row r="37" spans="1:7" x14ac:dyDescent="0.3">
      <c r="A37">
        <v>13</v>
      </c>
      <c r="B37" t="s">
        <v>309</v>
      </c>
      <c r="C37" t="s">
        <v>310</v>
      </c>
      <c r="D37" t="s">
        <v>311</v>
      </c>
      <c r="E37">
        <v>134.58199999999999</v>
      </c>
      <c r="F37">
        <v>135.934</v>
      </c>
      <c r="G37">
        <f t="shared" si="0"/>
        <v>135.25799999999998</v>
      </c>
    </row>
    <row r="38" spans="1:7" x14ac:dyDescent="0.3">
      <c r="A38">
        <v>13</v>
      </c>
      <c r="B38" t="s">
        <v>312</v>
      </c>
      <c r="C38" t="s">
        <v>313</v>
      </c>
      <c r="D38" t="s">
        <v>314</v>
      </c>
      <c r="E38">
        <v>113.81100000000001</v>
      </c>
      <c r="F38">
        <v>114.955</v>
      </c>
      <c r="G38">
        <f t="shared" si="0"/>
        <v>114.38300000000001</v>
      </c>
    </row>
    <row r="39" spans="1:7" x14ac:dyDescent="0.3">
      <c r="A39">
        <v>13</v>
      </c>
      <c r="B39" t="s">
        <v>315</v>
      </c>
      <c r="C39" t="s">
        <v>316</v>
      </c>
      <c r="D39" t="s">
        <v>317</v>
      </c>
      <c r="E39">
        <v>124.66</v>
      </c>
      <c r="F39">
        <v>125.91200000000001</v>
      </c>
      <c r="G39">
        <f t="shared" si="0"/>
        <v>125.286</v>
      </c>
    </row>
    <row r="40" spans="1:7" x14ac:dyDescent="0.3">
      <c r="A40">
        <v>13</v>
      </c>
      <c r="B40" t="s">
        <v>318</v>
      </c>
      <c r="C40" t="s">
        <v>319</v>
      </c>
      <c r="D40" t="s">
        <v>320</v>
      </c>
      <c r="E40">
        <v>128.126</v>
      </c>
      <c r="F40">
        <v>129.41399999999999</v>
      </c>
      <c r="G40">
        <f t="shared" si="0"/>
        <v>128.76999999999998</v>
      </c>
    </row>
    <row r="41" spans="1:7" x14ac:dyDescent="0.3">
      <c r="A41">
        <v>13</v>
      </c>
      <c r="B41" t="s">
        <v>321</v>
      </c>
      <c r="C41" t="s">
        <v>322</v>
      </c>
      <c r="D41" t="s">
        <v>323</v>
      </c>
      <c r="E41">
        <v>110.45399999999999</v>
      </c>
      <c r="F41">
        <v>111.56399999999999</v>
      </c>
      <c r="G41">
        <f t="shared" si="0"/>
        <v>111.00899999999999</v>
      </c>
    </row>
    <row r="42" spans="1:7" x14ac:dyDescent="0.3">
      <c r="A42">
        <v>13</v>
      </c>
      <c r="B42" t="s">
        <v>324</v>
      </c>
      <c r="C42" t="s">
        <v>325</v>
      </c>
      <c r="D42" t="s">
        <v>326</v>
      </c>
      <c r="E42">
        <v>53.322000000000003</v>
      </c>
      <c r="F42">
        <v>53.857999999999997</v>
      </c>
      <c r="G42">
        <f t="shared" si="0"/>
        <v>53.59</v>
      </c>
    </row>
    <row r="43" spans="1:7" x14ac:dyDescent="0.3">
      <c r="A43">
        <v>13</v>
      </c>
      <c r="B43" t="s">
        <v>327</v>
      </c>
      <c r="C43" t="s">
        <v>328</v>
      </c>
      <c r="D43" t="s">
        <v>329</v>
      </c>
      <c r="E43">
        <v>141.80000000000001</v>
      </c>
      <c r="F43">
        <v>143.226</v>
      </c>
      <c r="G43">
        <f t="shared" si="0"/>
        <v>142.51300000000001</v>
      </c>
    </row>
    <row r="44" spans="1:7" x14ac:dyDescent="0.3">
      <c r="A44">
        <v>13</v>
      </c>
      <c r="B44" t="s">
        <v>330</v>
      </c>
      <c r="C44" t="s">
        <v>331</v>
      </c>
      <c r="D44" t="s">
        <v>332</v>
      </c>
      <c r="E44">
        <v>143.13900000000001</v>
      </c>
      <c r="F44">
        <v>144.577</v>
      </c>
      <c r="G44">
        <f t="shared" si="0"/>
        <v>143.858</v>
      </c>
    </row>
    <row r="45" spans="1:7" x14ac:dyDescent="0.3">
      <c r="A45">
        <v>13</v>
      </c>
      <c r="B45" t="s">
        <v>333</v>
      </c>
      <c r="C45" t="s">
        <v>334</v>
      </c>
      <c r="D45" t="s">
        <v>335</v>
      </c>
      <c r="E45">
        <v>101.755</v>
      </c>
      <c r="F45">
        <v>102.777</v>
      </c>
      <c r="G45">
        <f t="shared" si="0"/>
        <v>102.26599999999999</v>
      </c>
    </row>
    <row r="46" spans="1:7" x14ac:dyDescent="0.3">
      <c r="A46">
        <v>13</v>
      </c>
      <c r="B46" t="s">
        <v>336</v>
      </c>
      <c r="C46" t="s">
        <v>337</v>
      </c>
      <c r="D46" t="s">
        <v>338</v>
      </c>
      <c r="E46">
        <v>99.826999999999998</v>
      </c>
      <c r="F46">
        <v>100.831</v>
      </c>
      <c r="G46">
        <f t="shared" si="0"/>
        <v>100.32900000000001</v>
      </c>
    </row>
    <row r="47" spans="1:7" x14ac:dyDescent="0.3">
      <c r="A47">
        <v>13</v>
      </c>
      <c r="B47" t="s">
        <v>339</v>
      </c>
      <c r="C47" t="s">
        <v>340</v>
      </c>
      <c r="D47" t="s">
        <v>341</v>
      </c>
      <c r="E47">
        <v>60.997</v>
      </c>
      <c r="F47">
        <v>61.61</v>
      </c>
      <c r="G47">
        <f t="shared" si="0"/>
        <v>61.3035</v>
      </c>
    </row>
    <row r="48" spans="1:7" x14ac:dyDescent="0.3">
      <c r="A48">
        <v>13</v>
      </c>
      <c r="B48" t="s">
        <v>342</v>
      </c>
      <c r="C48" t="s">
        <v>343</v>
      </c>
      <c r="D48" t="s">
        <v>344</v>
      </c>
      <c r="E48">
        <v>66.197000000000003</v>
      </c>
      <c r="F48">
        <v>66.861999999999995</v>
      </c>
      <c r="G48">
        <f t="shared" si="0"/>
        <v>66.529499999999999</v>
      </c>
    </row>
    <row r="49" spans="1:25" x14ac:dyDescent="0.3">
      <c r="A49">
        <v>13</v>
      </c>
      <c r="B49" t="s">
        <v>345</v>
      </c>
      <c r="D49" t="s">
        <v>346</v>
      </c>
      <c r="G49" t="e">
        <f t="shared" si="0"/>
        <v>#DIV/0!</v>
      </c>
      <c r="Y49" t="s">
        <v>346</v>
      </c>
    </row>
    <row r="50" spans="1:25" x14ac:dyDescent="0.3">
      <c r="A50">
        <v>13</v>
      </c>
      <c r="B50" t="s">
        <v>347</v>
      </c>
      <c r="D50" t="s">
        <v>346</v>
      </c>
      <c r="G50" t="e">
        <f t="shared" si="0"/>
        <v>#DIV/0!</v>
      </c>
      <c r="Y50" t="s">
        <v>346</v>
      </c>
    </row>
    <row r="51" spans="1:25" x14ac:dyDescent="0.3">
      <c r="A51">
        <v>13</v>
      </c>
      <c r="B51" t="s">
        <v>348</v>
      </c>
      <c r="D51" t="s">
        <v>346</v>
      </c>
      <c r="G51" t="e">
        <f t="shared" si="0"/>
        <v>#DIV/0!</v>
      </c>
      <c r="Y51" t="s">
        <v>346</v>
      </c>
    </row>
    <row r="52" spans="1:25" x14ac:dyDescent="0.3">
      <c r="A52">
        <v>13</v>
      </c>
      <c r="B52" t="s">
        <v>349</v>
      </c>
      <c r="D52" t="s">
        <v>346</v>
      </c>
      <c r="G52" t="e">
        <f t="shared" si="0"/>
        <v>#DIV/0!</v>
      </c>
      <c r="Y52" t="s">
        <v>346</v>
      </c>
    </row>
    <row r="53" spans="1:25" x14ac:dyDescent="0.3">
      <c r="A53">
        <v>34</v>
      </c>
      <c r="B53" t="s">
        <v>350</v>
      </c>
      <c r="C53" t="s">
        <v>351</v>
      </c>
      <c r="D53" t="s">
        <v>352</v>
      </c>
      <c r="E53">
        <v>81.950999999999993</v>
      </c>
      <c r="F53">
        <v>82.775000000000006</v>
      </c>
      <c r="G53">
        <f t="shared" si="0"/>
        <v>82.363</v>
      </c>
    </row>
    <row r="54" spans="1:25" x14ac:dyDescent="0.3">
      <c r="A54">
        <v>34</v>
      </c>
      <c r="B54" t="s">
        <v>353</v>
      </c>
      <c r="C54" t="s">
        <v>354</v>
      </c>
      <c r="D54" t="s">
        <v>355</v>
      </c>
      <c r="E54">
        <v>144.41900000000001</v>
      </c>
      <c r="F54">
        <v>145.87100000000001</v>
      </c>
      <c r="G54">
        <f t="shared" si="0"/>
        <v>145.14500000000001</v>
      </c>
    </row>
    <row r="55" spans="1:25" x14ac:dyDescent="0.3">
      <c r="A55">
        <v>34</v>
      </c>
      <c r="B55" t="s">
        <v>356</v>
      </c>
      <c r="C55" t="s">
        <v>357</v>
      </c>
      <c r="D55" t="s">
        <v>358</v>
      </c>
      <c r="E55">
        <v>137.94999999999999</v>
      </c>
      <c r="F55">
        <v>139.33600000000001</v>
      </c>
      <c r="G55">
        <f t="shared" si="0"/>
        <v>138.643</v>
      </c>
    </row>
    <row r="56" spans="1:25" x14ac:dyDescent="0.3">
      <c r="A56">
        <v>34</v>
      </c>
      <c r="B56" t="s">
        <v>359</v>
      </c>
      <c r="C56" t="s">
        <v>360</v>
      </c>
      <c r="D56" t="s">
        <v>361</v>
      </c>
      <c r="E56">
        <v>158.88300000000001</v>
      </c>
      <c r="F56">
        <v>160.47900000000001</v>
      </c>
      <c r="G56">
        <f t="shared" si="0"/>
        <v>159.68100000000001</v>
      </c>
    </row>
    <row r="57" spans="1:25" x14ac:dyDescent="0.3">
      <c r="A57">
        <v>34</v>
      </c>
      <c r="B57" t="s">
        <v>362</v>
      </c>
      <c r="C57" t="s">
        <v>363</v>
      </c>
      <c r="D57" t="s">
        <v>364</v>
      </c>
      <c r="E57">
        <v>165.15600000000001</v>
      </c>
      <c r="F57">
        <v>166.816</v>
      </c>
      <c r="G57">
        <f t="shared" si="0"/>
        <v>165.98599999999999</v>
      </c>
    </row>
    <row r="58" spans="1:25" x14ac:dyDescent="0.3">
      <c r="A58">
        <v>34</v>
      </c>
      <c r="B58" t="s">
        <v>365</v>
      </c>
      <c r="C58" t="s">
        <v>366</v>
      </c>
      <c r="D58" t="s">
        <v>367</v>
      </c>
      <c r="E58">
        <v>163.35900000000001</v>
      </c>
      <c r="F58">
        <v>165.001</v>
      </c>
      <c r="G58">
        <f t="shared" si="0"/>
        <v>164.18</v>
      </c>
    </row>
    <row r="59" spans="1:25" x14ac:dyDescent="0.3">
      <c r="A59">
        <v>34</v>
      </c>
      <c r="B59" t="s">
        <v>368</v>
      </c>
      <c r="C59" t="s">
        <v>369</v>
      </c>
      <c r="D59" t="s">
        <v>370</v>
      </c>
      <c r="E59">
        <v>164.58199999999999</v>
      </c>
      <c r="F59">
        <v>166.23599999999999</v>
      </c>
      <c r="G59">
        <f t="shared" si="0"/>
        <v>165.40899999999999</v>
      </c>
    </row>
    <row r="60" spans="1:25" x14ac:dyDescent="0.3">
      <c r="A60">
        <v>34</v>
      </c>
      <c r="B60" t="s">
        <v>371</v>
      </c>
      <c r="C60" t="s">
        <v>372</v>
      </c>
      <c r="D60" t="s">
        <v>373</v>
      </c>
      <c r="E60">
        <v>141.07599999999999</v>
      </c>
      <c r="F60">
        <v>142.494</v>
      </c>
      <c r="G60">
        <f t="shared" si="0"/>
        <v>141.785</v>
      </c>
    </row>
    <row r="61" spans="1:25" x14ac:dyDescent="0.3">
      <c r="A61">
        <v>34</v>
      </c>
      <c r="B61" t="s">
        <v>374</v>
      </c>
      <c r="C61" t="s">
        <v>375</v>
      </c>
      <c r="D61" t="s">
        <v>376</v>
      </c>
      <c r="E61">
        <v>126.25700000000001</v>
      </c>
      <c r="F61">
        <v>127.52500000000001</v>
      </c>
      <c r="G61">
        <f t="shared" si="0"/>
        <v>126.89100000000001</v>
      </c>
    </row>
    <row r="62" spans="1:25" x14ac:dyDescent="0.3">
      <c r="A62">
        <v>34</v>
      </c>
      <c r="B62" t="s">
        <v>377</v>
      </c>
      <c r="C62" t="s">
        <v>378</v>
      </c>
      <c r="D62" t="s">
        <v>379</v>
      </c>
      <c r="E62">
        <v>123.455</v>
      </c>
      <c r="F62">
        <v>124.69499999999999</v>
      </c>
      <c r="G62">
        <f t="shared" si="0"/>
        <v>124.07499999999999</v>
      </c>
    </row>
    <row r="63" spans="1:25" x14ac:dyDescent="0.3">
      <c r="A63">
        <v>34</v>
      </c>
      <c r="B63" t="s">
        <v>380</v>
      </c>
      <c r="C63" t="s">
        <v>381</v>
      </c>
      <c r="D63" t="s">
        <v>382</v>
      </c>
      <c r="E63">
        <v>118.4</v>
      </c>
      <c r="F63">
        <v>119.59</v>
      </c>
      <c r="G63">
        <f t="shared" si="0"/>
        <v>118.995</v>
      </c>
    </row>
    <row r="64" spans="1:25" x14ac:dyDescent="0.3">
      <c r="A64">
        <v>34</v>
      </c>
      <c r="B64" t="s">
        <v>383</v>
      </c>
      <c r="C64" t="s">
        <v>384</v>
      </c>
      <c r="D64" t="s">
        <v>385</v>
      </c>
      <c r="E64">
        <v>97.668000000000006</v>
      </c>
      <c r="F64">
        <v>98.65</v>
      </c>
      <c r="G64">
        <f t="shared" si="0"/>
        <v>98.159000000000006</v>
      </c>
    </row>
    <row r="65" spans="1:7" x14ac:dyDescent="0.3">
      <c r="A65">
        <v>34</v>
      </c>
      <c r="B65" t="s">
        <v>386</v>
      </c>
      <c r="C65" t="s">
        <v>387</v>
      </c>
      <c r="D65" t="s">
        <v>388</v>
      </c>
      <c r="E65">
        <v>70.397000000000006</v>
      </c>
      <c r="F65">
        <v>71.103999999999999</v>
      </c>
      <c r="G65">
        <f t="shared" si="0"/>
        <v>70.750500000000002</v>
      </c>
    </row>
    <row r="66" spans="1:7" x14ac:dyDescent="0.3">
      <c r="A66">
        <v>34</v>
      </c>
      <c r="B66" t="s">
        <v>389</v>
      </c>
      <c r="C66" t="s">
        <v>390</v>
      </c>
      <c r="D66" t="s">
        <v>391</v>
      </c>
      <c r="E66">
        <v>163.61099999999999</v>
      </c>
      <c r="F66">
        <v>165.255</v>
      </c>
      <c r="G66">
        <f t="shared" si="0"/>
        <v>164.43299999999999</v>
      </c>
    </row>
    <row r="67" spans="1:7" x14ac:dyDescent="0.3">
      <c r="A67">
        <v>34</v>
      </c>
      <c r="B67" t="s">
        <v>392</v>
      </c>
      <c r="C67" t="s">
        <v>393</v>
      </c>
      <c r="D67" t="s">
        <v>394</v>
      </c>
      <c r="E67">
        <v>161.27799999999999</v>
      </c>
      <c r="F67">
        <v>162.898</v>
      </c>
      <c r="G67">
        <f t="shared" si="0"/>
        <v>162.08799999999999</v>
      </c>
    </row>
    <row r="68" spans="1:7" x14ac:dyDescent="0.3">
      <c r="A68">
        <v>34</v>
      </c>
      <c r="B68" t="s">
        <v>395</v>
      </c>
      <c r="C68" t="s">
        <v>396</v>
      </c>
      <c r="D68" t="s">
        <v>397</v>
      </c>
      <c r="E68">
        <v>194.3</v>
      </c>
      <c r="F68">
        <v>196.25200000000001</v>
      </c>
      <c r="G68">
        <f t="shared" si="0"/>
        <v>195.27600000000001</v>
      </c>
    </row>
    <row r="69" spans="1:7" x14ac:dyDescent="0.3">
      <c r="A69">
        <v>34</v>
      </c>
      <c r="B69" t="s">
        <v>398</v>
      </c>
      <c r="C69" t="s">
        <v>399</v>
      </c>
      <c r="D69" t="s">
        <v>400</v>
      </c>
      <c r="E69">
        <v>183.02099999999999</v>
      </c>
      <c r="F69">
        <v>184.86099999999999</v>
      </c>
      <c r="G69">
        <f t="shared" si="0"/>
        <v>183.94099999999997</v>
      </c>
    </row>
    <row r="70" spans="1:7" x14ac:dyDescent="0.3">
      <c r="A70">
        <v>34</v>
      </c>
      <c r="B70" t="s">
        <v>401</v>
      </c>
      <c r="C70" t="s">
        <v>402</v>
      </c>
      <c r="D70" t="s">
        <v>403</v>
      </c>
      <c r="E70">
        <v>124.99299999999999</v>
      </c>
      <c r="F70">
        <v>126.249</v>
      </c>
      <c r="G70">
        <f t="shared" si="0"/>
        <v>125.621</v>
      </c>
    </row>
    <row r="71" spans="1:7" x14ac:dyDescent="0.3">
      <c r="A71">
        <v>34</v>
      </c>
      <c r="B71" t="s">
        <v>404</v>
      </c>
      <c r="C71" t="s">
        <v>405</v>
      </c>
      <c r="D71" t="s">
        <v>406</v>
      </c>
      <c r="E71">
        <v>142.732</v>
      </c>
      <c r="F71">
        <v>144.166</v>
      </c>
      <c r="G71">
        <f t="shared" ref="G71:G134" si="1">AVERAGE(E71:F71)</f>
        <v>143.44900000000001</v>
      </c>
    </row>
    <row r="72" spans="1:7" x14ac:dyDescent="0.3">
      <c r="A72">
        <v>34</v>
      </c>
      <c r="B72" t="s">
        <v>407</v>
      </c>
      <c r="C72" t="s">
        <v>408</v>
      </c>
      <c r="D72" t="s">
        <v>409</v>
      </c>
      <c r="E72">
        <v>172.42699999999999</v>
      </c>
      <c r="F72">
        <v>174.15899999999999</v>
      </c>
      <c r="G72">
        <f t="shared" si="1"/>
        <v>173.29300000000001</v>
      </c>
    </row>
    <row r="73" spans="1:7" x14ac:dyDescent="0.3">
      <c r="A73">
        <v>34</v>
      </c>
      <c r="B73" t="s">
        <v>410</v>
      </c>
      <c r="C73" t="s">
        <v>411</v>
      </c>
      <c r="D73" t="s">
        <v>412</v>
      </c>
      <c r="E73">
        <v>173.24799999999999</v>
      </c>
      <c r="F73">
        <v>174.99</v>
      </c>
      <c r="G73">
        <f t="shared" si="1"/>
        <v>174.119</v>
      </c>
    </row>
    <row r="74" spans="1:7" x14ac:dyDescent="0.3">
      <c r="A74">
        <v>34</v>
      </c>
      <c r="B74" t="s">
        <v>413</v>
      </c>
      <c r="C74" t="s">
        <v>414</v>
      </c>
      <c r="D74" t="s">
        <v>415</v>
      </c>
      <c r="E74">
        <v>183.78399999999999</v>
      </c>
      <c r="F74">
        <v>185.63200000000001</v>
      </c>
      <c r="G74">
        <f t="shared" si="1"/>
        <v>184.708</v>
      </c>
    </row>
    <row r="75" spans="1:7" x14ac:dyDescent="0.3">
      <c r="A75">
        <v>34</v>
      </c>
      <c r="B75" t="s">
        <v>416</v>
      </c>
      <c r="C75" t="s">
        <v>417</v>
      </c>
      <c r="D75" t="s">
        <v>418</v>
      </c>
      <c r="E75">
        <v>179.01499999999999</v>
      </c>
      <c r="F75">
        <v>180.815</v>
      </c>
      <c r="G75">
        <f t="shared" si="1"/>
        <v>179.91499999999999</v>
      </c>
    </row>
    <row r="76" spans="1:7" x14ac:dyDescent="0.3">
      <c r="A76">
        <v>34</v>
      </c>
      <c r="B76" t="s">
        <v>419</v>
      </c>
      <c r="C76" t="s">
        <v>420</v>
      </c>
      <c r="D76" t="s">
        <v>421</v>
      </c>
      <c r="E76">
        <v>93.537000000000006</v>
      </c>
      <c r="F76">
        <v>94.477000000000004</v>
      </c>
      <c r="G76">
        <f t="shared" si="1"/>
        <v>94.007000000000005</v>
      </c>
    </row>
    <row r="77" spans="1:7" x14ac:dyDescent="0.3">
      <c r="A77">
        <v>34</v>
      </c>
      <c r="B77" t="s">
        <v>422</v>
      </c>
      <c r="C77" t="s">
        <v>423</v>
      </c>
      <c r="D77" t="s">
        <v>424</v>
      </c>
      <c r="E77">
        <v>98.340999999999994</v>
      </c>
      <c r="F77">
        <v>99.328999999999994</v>
      </c>
      <c r="G77">
        <f t="shared" si="1"/>
        <v>98.834999999999994</v>
      </c>
    </row>
    <row r="78" spans="1:7" x14ac:dyDescent="0.3">
      <c r="A78">
        <v>34</v>
      </c>
      <c r="B78" t="s">
        <v>425</v>
      </c>
      <c r="C78" t="s">
        <v>426</v>
      </c>
      <c r="D78" t="s">
        <v>427</v>
      </c>
      <c r="E78">
        <v>56.776000000000003</v>
      </c>
      <c r="F78">
        <v>57.347000000000001</v>
      </c>
      <c r="G78">
        <f t="shared" si="1"/>
        <v>57.061500000000002</v>
      </c>
    </row>
    <row r="79" spans="1:7" x14ac:dyDescent="0.3">
      <c r="A79">
        <v>34</v>
      </c>
      <c r="B79" t="s">
        <v>428</v>
      </c>
      <c r="C79" t="s">
        <v>429</v>
      </c>
      <c r="D79" t="s">
        <v>430</v>
      </c>
      <c r="E79">
        <v>71.582999999999998</v>
      </c>
      <c r="F79">
        <v>72.302000000000007</v>
      </c>
      <c r="G79">
        <f t="shared" si="1"/>
        <v>71.942499999999995</v>
      </c>
    </row>
    <row r="80" spans="1:7" x14ac:dyDescent="0.3">
      <c r="A80">
        <v>34</v>
      </c>
      <c r="B80" t="s">
        <v>431</v>
      </c>
      <c r="C80" t="s">
        <v>432</v>
      </c>
      <c r="D80" t="s">
        <v>433</v>
      </c>
      <c r="E80">
        <v>50.198999999999998</v>
      </c>
      <c r="F80">
        <v>50.703000000000003</v>
      </c>
      <c r="G80">
        <f t="shared" si="1"/>
        <v>50.451000000000001</v>
      </c>
    </row>
    <row r="81" spans="1:7" x14ac:dyDescent="0.3">
      <c r="A81">
        <v>34</v>
      </c>
      <c r="B81" t="s">
        <v>434</v>
      </c>
      <c r="C81" t="s">
        <v>435</v>
      </c>
      <c r="D81" t="s">
        <v>436</v>
      </c>
      <c r="E81">
        <v>58.220999999999997</v>
      </c>
      <c r="F81">
        <v>58.805999999999997</v>
      </c>
      <c r="G81">
        <f t="shared" si="1"/>
        <v>58.513499999999993</v>
      </c>
    </row>
    <row r="82" spans="1:7" x14ac:dyDescent="0.3">
      <c r="A82">
        <v>34</v>
      </c>
      <c r="B82" t="s">
        <v>437</v>
      </c>
      <c r="C82" t="s">
        <v>438</v>
      </c>
      <c r="D82" t="s">
        <v>439</v>
      </c>
      <c r="E82">
        <v>79.909000000000006</v>
      </c>
      <c r="F82">
        <v>80.712000000000003</v>
      </c>
      <c r="G82">
        <f t="shared" si="1"/>
        <v>80.310500000000005</v>
      </c>
    </row>
    <row r="83" spans="1:7" x14ac:dyDescent="0.3">
      <c r="A83">
        <v>34</v>
      </c>
      <c r="B83" t="s">
        <v>440</v>
      </c>
      <c r="C83" t="s">
        <v>441</v>
      </c>
      <c r="D83" t="s">
        <v>442</v>
      </c>
      <c r="E83">
        <v>80.566000000000003</v>
      </c>
      <c r="F83">
        <v>81.376000000000005</v>
      </c>
      <c r="G83">
        <f t="shared" si="1"/>
        <v>80.971000000000004</v>
      </c>
    </row>
    <row r="84" spans="1:7" x14ac:dyDescent="0.3">
      <c r="A84">
        <v>34</v>
      </c>
      <c r="B84" t="s">
        <v>443</v>
      </c>
      <c r="C84" t="s">
        <v>444</v>
      </c>
      <c r="D84" t="s">
        <v>445</v>
      </c>
      <c r="E84">
        <v>117.44</v>
      </c>
      <c r="F84">
        <v>118.62</v>
      </c>
      <c r="G84">
        <f t="shared" si="1"/>
        <v>118.03</v>
      </c>
    </row>
    <row r="85" spans="1:7" x14ac:dyDescent="0.3">
      <c r="A85">
        <v>34</v>
      </c>
      <c r="B85" t="s">
        <v>446</v>
      </c>
      <c r="C85" t="s">
        <v>447</v>
      </c>
      <c r="D85" t="s">
        <v>448</v>
      </c>
      <c r="E85">
        <v>123.37</v>
      </c>
      <c r="F85">
        <v>124.61</v>
      </c>
      <c r="G85">
        <f t="shared" si="1"/>
        <v>123.99000000000001</v>
      </c>
    </row>
    <row r="86" spans="1:7" x14ac:dyDescent="0.3">
      <c r="A86">
        <v>34</v>
      </c>
      <c r="B86" t="s">
        <v>449</v>
      </c>
      <c r="C86" t="s">
        <v>450</v>
      </c>
      <c r="D86" t="s">
        <v>451</v>
      </c>
      <c r="E86">
        <v>119.569</v>
      </c>
      <c r="F86">
        <v>120.771</v>
      </c>
      <c r="G86">
        <f t="shared" si="1"/>
        <v>120.17</v>
      </c>
    </row>
    <row r="87" spans="1:7" x14ac:dyDescent="0.3">
      <c r="A87">
        <v>34</v>
      </c>
      <c r="B87" t="s">
        <v>452</v>
      </c>
      <c r="C87" t="s">
        <v>453</v>
      </c>
      <c r="D87" t="s">
        <v>454</v>
      </c>
      <c r="E87">
        <v>113.48399999999999</v>
      </c>
      <c r="F87">
        <v>114.624</v>
      </c>
      <c r="G87">
        <f t="shared" si="1"/>
        <v>114.054</v>
      </c>
    </row>
    <row r="88" spans="1:7" x14ac:dyDescent="0.3">
      <c r="A88">
        <v>34</v>
      </c>
      <c r="B88" t="s">
        <v>455</v>
      </c>
      <c r="C88" t="s">
        <v>456</v>
      </c>
      <c r="D88" t="s">
        <v>457</v>
      </c>
      <c r="E88">
        <v>93.468000000000004</v>
      </c>
      <c r="F88">
        <v>94.406999999999996</v>
      </c>
      <c r="G88">
        <f t="shared" si="1"/>
        <v>93.9375</v>
      </c>
    </row>
    <row r="89" spans="1:7" x14ac:dyDescent="0.3">
      <c r="A89">
        <v>34</v>
      </c>
      <c r="B89" t="s">
        <v>458</v>
      </c>
      <c r="C89" t="s">
        <v>459</v>
      </c>
      <c r="D89" t="s">
        <v>460</v>
      </c>
      <c r="E89">
        <v>93.86</v>
      </c>
      <c r="F89">
        <v>94.804000000000002</v>
      </c>
      <c r="G89">
        <f t="shared" si="1"/>
        <v>94.331999999999994</v>
      </c>
    </row>
    <row r="90" spans="1:7" x14ac:dyDescent="0.3">
      <c r="A90">
        <v>34</v>
      </c>
      <c r="B90" t="s">
        <v>461</v>
      </c>
      <c r="C90" t="s">
        <v>462</v>
      </c>
      <c r="D90" t="s">
        <v>463</v>
      </c>
      <c r="E90">
        <v>74.311000000000007</v>
      </c>
      <c r="F90">
        <v>75.058000000000007</v>
      </c>
      <c r="G90">
        <f t="shared" si="1"/>
        <v>74.684500000000014</v>
      </c>
    </row>
    <row r="91" spans="1:7" x14ac:dyDescent="0.3">
      <c r="A91">
        <v>34</v>
      </c>
      <c r="B91" t="s">
        <v>464</v>
      </c>
      <c r="C91" t="s">
        <v>465</v>
      </c>
      <c r="D91" t="s">
        <v>466</v>
      </c>
      <c r="E91">
        <v>68.811999999999998</v>
      </c>
      <c r="F91">
        <v>69.504000000000005</v>
      </c>
      <c r="G91">
        <f t="shared" si="1"/>
        <v>69.158000000000001</v>
      </c>
    </row>
    <row r="92" spans="1:7" x14ac:dyDescent="0.3">
      <c r="A92">
        <v>34</v>
      </c>
      <c r="B92" t="s">
        <v>467</v>
      </c>
      <c r="C92" t="s">
        <v>468</v>
      </c>
      <c r="D92" t="s">
        <v>469</v>
      </c>
      <c r="E92">
        <v>77.245999999999995</v>
      </c>
      <c r="F92">
        <v>78.022000000000006</v>
      </c>
      <c r="G92">
        <f t="shared" si="1"/>
        <v>77.634</v>
      </c>
    </row>
    <row r="93" spans="1:7" x14ac:dyDescent="0.3">
      <c r="A93">
        <v>34</v>
      </c>
      <c r="B93" t="s">
        <v>470</v>
      </c>
      <c r="C93" t="s">
        <v>471</v>
      </c>
      <c r="D93" t="s">
        <v>472</v>
      </c>
      <c r="E93">
        <v>67.89</v>
      </c>
      <c r="F93">
        <v>68.572999999999993</v>
      </c>
      <c r="G93">
        <f t="shared" si="1"/>
        <v>68.231499999999997</v>
      </c>
    </row>
    <row r="94" spans="1:7" x14ac:dyDescent="0.3">
      <c r="A94">
        <v>34</v>
      </c>
      <c r="B94" t="s">
        <v>473</v>
      </c>
      <c r="C94" t="s">
        <v>474</v>
      </c>
      <c r="D94" t="s">
        <v>475</v>
      </c>
      <c r="E94">
        <v>106.084</v>
      </c>
      <c r="F94">
        <v>107.15</v>
      </c>
      <c r="G94">
        <f t="shared" si="1"/>
        <v>106.617</v>
      </c>
    </row>
    <row r="95" spans="1:7" x14ac:dyDescent="0.3">
      <c r="A95">
        <v>34</v>
      </c>
      <c r="B95" t="s">
        <v>476</v>
      </c>
      <c r="C95" t="s">
        <v>477</v>
      </c>
      <c r="D95" t="s">
        <v>478</v>
      </c>
      <c r="E95">
        <v>98.361000000000004</v>
      </c>
      <c r="F95">
        <v>99.349000000000004</v>
      </c>
      <c r="G95">
        <f t="shared" si="1"/>
        <v>98.855000000000004</v>
      </c>
    </row>
    <row r="96" spans="1:7" x14ac:dyDescent="0.3">
      <c r="A96">
        <v>34</v>
      </c>
      <c r="B96" t="s">
        <v>479</v>
      </c>
      <c r="C96" t="s">
        <v>480</v>
      </c>
      <c r="D96" t="s">
        <v>481</v>
      </c>
      <c r="E96">
        <v>85.584000000000003</v>
      </c>
      <c r="F96">
        <v>86.444000000000003</v>
      </c>
      <c r="G96">
        <f t="shared" si="1"/>
        <v>86.01400000000001</v>
      </c>
    </row>
    <row r="97" spans="1:25" x14ac:dyDescent="0.3">
      <c r="A97">
        <v>34</v>
      </c>
      <c r="B97" t="s">
        <v>482</v>
      </c>
      <c r="C97" t="s">
        <v>483</v>
      </c>
      <c r="D97" t="s">
        <v>484</v>
      </c>
      <c r="E97">
        <v>82.040999999999997</v>
      </c>
      <c r="F97">
        <v>82.864999999999995</v>
      </c>
      <c r="G97">
        <f t="shared" si="1"/>
        <v>82.453000000000003</v>
      </c>
    </row>
    <row r="98" spans="1:25" x14ac:dyDescent="0.3">
      <c r="A98">
        <v>34</v>
      </c>
      <c r="B98" t="s">
        <v>485</v>
      </c>
      <c r="C98" t="s">
        <v>486</v>
      </c>
      <c r="D98" t="s">
        <v>487</v>
      </c>
      <c r="E98">
        <v>71.537999999999997</v>
      </c>
      <c r="F98">
        <v>72.257000000000005</v>
      </c>
      <c r="G98">
        <f t="shared" si="1"/>
        <v>71.897500000000008</v>
      </c>
    </row>
    <row r="99" spans="1:25" x14ac:dyDescent="0.3">
      <c r="A99">
        <v>34</v>
      </c>
      <c r="B99" t="s">
        <v>488</v>
      </c>
      <c r="C99" t="s">
        <v>489</v>
      </c>
      <c r="D99" t="s">
        <v>490</v>
      </c>
      <c r="E99">
        <v>56.555</v>
      </c>
      <c r="F99">
        <v>57.122999999999998</v>
      </c>
      <c r="G99">
        <f t="shared" si="1"/>
        <v>56.838999999999999</v>
      </c>
    </row>
    <row r="100" spans="1:25" x14ac:dyDescent="0.3">
      <c r="A100">
        <v>34</v>
      </c>
      <c r="B100" t="s">
        <v>491</v>
      </c>
      <c r="C100" t="s">
        <v>492</v>
      </c>
      <c r="D100" t="s">
        <v>493</v>
      </c>
      <c r="E100">
        <v>75.055000000000007</v>
      </c>
      <c r="F100">
        <v>75.81</v>
      </c>
      <c r="G100">
        <f t="shared" si="1"/>
        <v>75.432500000000005</v>
      </c>
    </row>
    <row r="101" spans="1:25" x14ac:dyDescent="0.3">
      <c r="A101">
        <v>34</v>
      </c>
      <c r="B101" t="s">
        <v>494</v>
      </c>
      <c r="C101" t="s">
        <v>495</v>
      </c>
      <c r="D101" t="s">
        <v>496</v>
      </c>
      <c r="E101">
        <v>79.991</v>
      </c>
      <c r="F101">
        <v>80.795000000000002</v>
      </c>
      <c r="G101">
        <f t="shared" si="1"/>
        <v>80.393000000000001</v>
      </c>
    </row>
    <row r="102" spans="1:25" x14ac:dyDescent="0.3">
      <c r="A102">
        <v>34</v>
      </c>
      <c r="B102" t="s">
        <v>497</v>
      </c>
      <c r="C102" t="s">
        <v>498</v>
      </c>
      <c r="D102" t="s">
        <v>499</v>
      </c>
      <c r="E102">
        <v>81.751000000000005</v>
      </c>
      <c r="F102">
        <v>82.572999999999993</v>
      </c>
      <c r="G102">
        <f t="shared" si="1"/>
        <v>82.162000000000006</v>
      </c>
    </row>
    <row r="103" spans="1:25" x14ac:dyDescent="0.3">
      <c r="A103">
        <v>34</v>
      </c>
      <c r="B103" t="s">
        <v>500</v>
      </c>
      <c r="D103" t="s">
        <v>501</v>
      </c>
      <c r="G103" t="e">
        <f t="shared" si="1"/>
        <v>#DIV/0!</v>
      </c>
      <c r="Y103" t="s">
        <v>501</v>
      </c>
    </row>
    <row r="104" spans="1:25" x14ac:dyDescent="0.3">
      <c r="A104">
        <v>34</v>
      </c>
      <c r="B104" t="s">
        <v>502</v>
      </c>
      <c r="D104" t="s">
        <v>501</v>
      </c>
      <c r="G104" t="e">
        <f t="shared" si="1"/>
        <v>#DIV/0!</v>
      </c>
      <c r="Y104" t="s">
        <v>501</v>
      </c>
    </row>
    <row r="105" spans="1:25" x14ac:dyDescent="0.3">
      <c r="A105">
        <v>34</v>
      </c>
      <c r="B105" t="s">
        <v>503</v>
      </c>
      <c r="D105" t="s">
        <v>501</v>
      </c>
      <c r="G105" t="e">
        <f t="shared" si="1"/>
        <v>#DIV/0!</v>
      </c>
      <c r="Y105" t="s">
        <v>501</v>
      </c>
    </row>
    <row r="106" spans="1:25" x14ac:dyDescent="0.3">
      <c r="A106">
        <v>34</v>
      </c>
      <c r="B106" t="s">
        <v>504</v>
      </c>
      <c r="D106" t="s">
        <v>501</v>
      </c>
      <c r="G106" t="e">
        <f t="shared" si="1"/>
        <v>#DIV/0!</v>
      </c>
      <c r="Y106" t="s">
        <v>501</v>
      </c>
    </row>
    <row r="107" spans="1:25" x14ac:dyDescent="0.3">
      <c r="A107">
        <v>34</v>
      </c>
      <c r="B107" t="s">
        <v>505</v>
      </c>
      <c r="D107" t="s">
        <v>501</v>
      </c>
      <c r="G107" t="e">
        <f t="shared" si="1"/>
        <v>#DIV/0!</v>
      </c>
      <c r="Y107" t="s">
        <v>501</v>
      </c>
    </row>
    <row r="108" spans="1:25" x14ac:dyDescent="0.3">
      <c r="A108">
        <v>34</v>
      </c>
      <c r="B108" t="s">
        <v>506</v>
      </c>
      <c r="D108" t="s">
        <v>501</v>
      </c>
      <c r="G108" t="e">
        <f t="shared" si="1"/>
        <v>#DIV/0!</v>
      </c>
      <c r="Y108" t="s">
        <v>501</v>
      </c>
    </row>
    <row r="109" spans="1:25" x14ac:dyDescent="0.3">
      <c r="A109">
        <v>35</v>
      </c>
      <c r="B109" t="s">
        <v>507</v>
      </c>
      <c r="C109" t="s">
        <v>508</v>
      </c>
      <c r="D109" t="s">
        <v>509</v>
      </c>
      <c r="E109">
        <v>41.176000000000002</v>
      </c>
      <c r="F109">
        <v>41.59</v>
      </c>
      <c r="G109">
        <f t="shared" si="1"/>
        <v>41.383000000000003</v>
      </c>
    </row>
    <row r="110" spans="1:25" x14ac:dyDescent="0.3">
      <c r="A110">
        <v>35</v>
      </c>
      <c r="B110" t="s">
        <v>510</v>
      </c>
      <c r="C110" t="s">
        <v>511</v>
      </c>
      <c r="D110" t="s">
        <v>512</v>
      </c>
      <c r="E110">
        <v>67.528999999999996</v>
      </c>
      <c r="F110">
        <v>68.207999999999998</v>
      </c>
      <c r="G110">
        <f t="shared" si="1"/>
        <v>67.868499999999997</v>
      </c>
    </row>
    <row r="111" spans="1:25" x14ac:dyDescent="0.3">
      <c r="A111">
        <v>35</v>
      </c>
      <c r="B111" t="s">
        <v>513</v>
      </c>
      <c r="C111" t="s">
        <v>514</v>
      </c>
      <c r="D111" t="s">
        <v>515</v>
      </c>
      <c r="E111">
        <v>65.600999999999999</v>
      </c>
      <c r="F111">
        <v>66.260999999999996</v>
      </c>
      <c r="G111">
        <f t="shared" si="1"/>
        <v>65.930999999999997</v>
      </c>
    </row>
    <row r="112" spans="1:25" x14ac:dyDescent="0.3">
      <c r="A112">
        <v>35</v>
      </c>
      <c r="B112" t="s">
        <v>516</v>
      </c>
      <c r="C112" t="s">
        <v>517</v>
      </c>
      <c r="D112" t="s">
        <v>518</v>
      </c>
      <c r="E112">
        <v>64.680000000000007</v>
      </c>
      <c r="F112">
        <v>65.33</v>
      </c>
      <c r="G112">
        <f t="shared" si="1"/>
        <v>65.004999999999995</v>
      </c>
    </row>
    <row r="113" spans="1:7" x14ac:dyDescent="0.3">
      <c r="A113">
        <v>35</v>
      </c>
      <c r="B113" t="s">
        <v>519</v>
      </c>
      <c r="C113" t="s">
        <v>520</v>
      </c>
      <c r="D113" t="s">
        <v>521</v>
      </c>
      <c r="E113">
        <v>72.581000000000003</v>
      </c>
      <c r="F113">
        <v>73.31</v>
      </c>
      <c r="G113">
        <f t="shared" si="1"/>
        <v>72.94550000000001</v>
      </c>
    </row>
    <row r="114" spans="1:7" x14ac:dyDescent="0.3">
      <c r="A114">
        <v>35</v>
      </c>
      <c r="B114" t="s">
        <v>522</v>
      </c>
      <c r="C114" t="s">
        <v>523</v>
      </c>
      <c r="D114" t="s">
        <v>524</v>
      </c>
      <c r="E114">
        <v>35.643000000000001</v>
      </c>
      <c r="F114">
        <v>36.000999999999998</v>
      </c>
      <c r="G114">
        <f t="shared" si="1"/>
        <v>35.822000000000003</v>
      </c>
    </row>
    <row r="115" spans="1:7" x14ac:dyDescent="0.3">
      <c r="A115">
        <v>35</v>
      </c>
      <c r="B115" t="s">
        <v>525</v>
      </c>
      <c r="C115" t="s">
        <v>526</v>
      </c>
      <c r="D115" t="s">
        <v>527</v>
      </c>
      <c r="E115">
        <v>31.065000000000001</v>
      </c>
      <c r="F115">
        <v>31.378</v>
      </c>
      <c r="G115">
        <f t="shared" si="1"/>
        <v>31.221499999999999</v>
      </c>
    </row>
    <row r="116" spans="1:7" x14ac:dyDescent="0.3">
      <c r="A116">
        <v>35</v>
      </c>
      <c r="B116" t="s">
        <v>528</v>
      </c>
      <c r="C116" t="s">
        <v>529</v>
      </c>
      <c r="D116" t="s">
        <v>530</v>
      </c>
      <c r="E116">
        <v>58.896000000000001</v>
      </c>
      <c r="F116">
        <v>59.488</v>
      </c>
      <c r="G116">
        <f t="shared" si="1"/>
        <v>59.192</v>
      </c>
    </row>
    <row r="117" spans="1:7" x14ac:dyDescent="0.3">
      <c r="A117">
        <v>35</v>
      </c>
      <c r="B117" t="s">
        <v>531</v>
      </c>
      <c r="C117" t="s">
        <v>532</v>
      </c>
      <c r="D117" t="s">
        <v>533</v>
      </c>
      <c r="E117">
        <v>59.390999999999998</v>
      </c>
      <c r="F117">
        <v>59.988</v>
      </c>
      <c r="G117">
        <f t="shared" si="1"/>
        <v>59.689499999999995</v>
      </c>
    </row>
    <row r="118" spans="1:7" x14ac:dyDescent="0.3">
      <c r="A118">
        <v>35</v>
      </c>
      <c r="B118" t="s">
        <v>534</v>
      </c>
      <c r="C118" t="s">
        <v>535</v>
      </c>
      <c r="D118" t="s">
        <v>536</v>
      </c>
      <c r="E118">
        <v>53.817999999999998</v>
      </c>
      <c r="F118">
        <v>54.359000000000002</v>
      </c>
      <c r="G118">
        <f t="shared" si="1"/>
        <v>54.088499999999996</v>
      </c>
    </row>
    <row r="119" spans="1:7" x14ac:dyDescent="0.3">
      <c r="A119">
        <v>35</v>
      </c>
      <c r="B119" t="s">
        <v>537</v>
      </c>
      <c r="C119" t="s">
        <v>538</v>
      </c>
      <c r="D119" t="s">
        <v>539</v>
      </c>
      <c r="E119">
        <v>62.956000000000003</v>
      </c>
      <c r="F119">
        <v>63.588000000000001</v>
      </c>
      <c r="G119">
        <f t="shared" si="1"/>
        <v>63.272000000000006</v>
      </c>
    </row>
    <row r="120" spans="1:7" x14ac:dyDescent="0.3">
      <c r="A120">
        <v>35</v>
      </c>
      <c r="B120" t="s">
        <v>540</v>
      </c>
      <c r="C120" t="s">
        <v>541</v>
      </c>
      <c r="D120" t="s">
        <v>542</v>
      </c>
      <c r="E120">
        <v>46.237000000000002</v>
      </c>
      <c r="F120">
        <v>46.701999999999998</v>
      </c>
      <c r="G120">
        <f t="shared" si="1"/>
        <v>46.469499999999996</v>
      </c>
    </row>
    <row r="121" spans="1:7" x14ac:dyDescent="0.3">
      <c r="A121">
        <v>35</v>
      </c>
      <c r="B121" t="s">
        <v>543</v>
      </c>
      <c r="C121" t="s">
        <v>544</v>
      </c>
      <c r="D121" t="s">
        <v>545</v>
      </c>
      <c r="E121">
        <v>31.721</v>
      </c>
      <c r="F121">
        <v>32.04</v>
      </c>
      <c r="G121">
        <f t="shared" si="1"/>
        <v>31.880499999999998</v>
      </c>
    </row>
    <row r="122" spans="1:7" x14ac:dyDescent="0.3">
      <c r="A122">
        <v>35</v>
      </c>
      <c r="B122" t="s">
        <v>546</v>
      </c>
      <c r="C122" t="s">
        <v>547</v>
      </c>
      <c r="D122" t="s">
        <v>548</v>
      </c>
      <c r="E122">
        <v>127.422</v>
      </c>
      <c r="F122">
        <v>128.702</v>
      </c>
      <c r="G122">
        <f t="shared" si="1"/>
        <v>128.06200000000001</v>
      </c>
    </row>
    <row r="123" spans="1:7" x14ac:dyDescent="0.3">
      <c r="A123">
        <v>35</v>
      </c>
      <c r="B123" t="s">
        <v>549</v>
      </c>
      <c r="C123" t="s">
        <v>550</v>
      </c>
      <c r="D123" t="s">
        <v>551</v>
      </c>
      <c r="E123">
        <v>136.97800000000001</v>
      </c>
      <c r="F123">
        <v>138.35400000000001</v>
      </c>
      <c r="G123">
        <f t="shared" si="1"/>
        <v>137.666</v>
      </c>
    </row>
    <row r="124" spans="1:7" x14ac:dyDescent="0.3">
      <c r="A124">
        <v>35</v>
      </c>
      <c r="B124" t="s">
        <v>552</v>
      </c>
      <c r="C124" t="s">
        <v>553</v>
      </c>
      <c r="D124" t="s">
        <v>554</v>
      </c>
      <c r="E124">
        <v>151.58699999999999</v>
      </c>
      <c r="F124">
        <v>153.11099999999999</v>
      </c>
      <c r="G124">
        <f t="shared" si="1"/>
        <v>152.34899999999999</v>
      </c>
    </row>
    <row r="125" spans="1:7" x14ac:dyDescent="0.3">
      <c r="A125">
        <v>35</v>
      </c>
      <c r="B125" t="s">
        <v>555</v>
      </c>
      <c r="C125" t="s">
        <v>556</v>
      </c>
      <c r="D125" t="s">
        <v>557</v>
      </c>
      <c r="E125">
        <v>138.58699999999999</v>
      </c>
      <c r="F125">
        <v>139.97900000000001</v>
      </c>
      <c r="G125">
        <f t="shared" si="1"/>
        <v>139.28300000000002</v>
      </c>
    </row>
    <row r="126" spans="1:7" x14ac:dyDescent="0.3">
      <c r="A126">
        <v>35</v>
      </c>
      <c r="B126" t="s">
        <v>558</v>
      </c>
      <c r="C126" t="s">
        <v>559</v>
      </c>
      <c r="D126" t="s">
        <v>560</v>
      </c>
      <c r="E126">
        <v>102.66200000000001</v>
      </c>
      <c r="F126">
        <v>103.694</v>
      </c>
      <c r="G126">
        <f t="shared" si="1"/>
        <v>103.178</v>
      </c>
    </row>
    <row r="127" spans="1:7" x14ac:dyDescent="0.3">
      <c r="A127">
        <v>35</v>
      </c>
      <c r="B127" t="s">
        <v>561</v>
      </c>
      <c r="C127" t="s">
        <v>562</v>
      </c>
      <c r="D127" t="s">
        <v>563</v>
      </c>
      <c r="E127">
        <v>108.08199999999999</v>
      </c>
      <c r="F127">
        <v>109.16800000000001</v>
      </c>
      <c r="G127">
        <f t="shared" si="1"/>
        <v>108.625</v>
      </c>
    </row>
    <row r="128" spans="1:7" x14ac:dyDescent="0.3">
      <c r="A128">
        <v>35</v>
      </c>
      <c r="B128" t="s">
        <v>564</v>
      </c>
      <c r="C128" t="s">
        <v>565</v>
      </c>
      <c r="D128" t="s">
        <v>566</v>
      </c>
      <c r="E128">
        <v>105.17</v>
      </c>
      <c r="F128">
        <v>106.226</v>
      </c>
      <c r="G128">
        <f t="shared" si="1"/>
        <v>105.69800000000001</v>
      </c>
    </row>
    <row r="129" spans="1:7" x14ac:dyDescent="0.3">
      <c r="A129">
        <v>35</v>
      </c>
      <c r="B129" t="s">
        <v>567</v>
      </c>
      <c r="C129" t="s">
        <v>568</v>
      </c>
      <c r="D129" t="s">
        <v>569</v>
      </c>
      <c r="E129">
        <v>104.43600000000001</v>
      </c>
      <c r="F129">
        <v>105.486</v>
      </c>
      <c r="G129">
        <f t="shared" si="1"/>
        <v>104.96100000000001</v>
      </c>
    </row>
    <row r="130" spans="1:7" x14ac:dyDescent="0.3">
      <c r="A130">
        <v>35</v>
      </c>
      <c r="B130" t="s">
        <v>570</v>
      </c>
      <c r="C130" t="s">
        <v>571</v>
      </c>
      <c r="D130" t="s">
        <v>572</v>
      </c>
      <c r="E130">
        <v>158.14500000000001</v>
      </c>
      <c r="F130">
        <v>159.73500000000001</v>
      </c>
      <c r="G130">
        <f t="shared" si="1"/>
        <v>158.94</v>
      </c>
    </row>
    <row r="131" spans="1:7" x14ac:dyDescent="0.3">
      <c r="A131">
        <v>35</v>
      </c>
      <c r="B131" t="s">
        <v>573</v>
      </c>
      <c r="C131" t="s">
        <v>574</v>
      </c>
      <c r="D131" t="s">
        <v>575</v>
      </c>
      <c r="E131">
        <v>159.29</v>
      </c>
      <c r="F131">
        <v>160.88999999999999</v>
      </c>
      <c r="G131">
        <f t="shared" si="1"/>
        <v>160.08999999999997</v>
      </c>
    </row>
    <row r="132" spans="1:7" x14ac:dyDescent="0.3">
      <c r="A132">
        <v>35</v>
      </c>
      <c r="B132" t="s">
        <v>576</v>
      </c>
      <c r="C132" t="s">
        <v>577</v>
      </c>
      <c r="D132" t="s">
        <v>578</v>
      </c>
      <c r="E132">
        <v>70.197000000000003</v>
      </c>
      <c r="F132">
        <v>70.902000000000001</v>
      </c>
      <c r="G132">
        <f t="shared" si="1"/>
        <v>70.549499999999995</v>
      </c>
    </row>
    <row r="133" spans="1:7" x14ac:dyDescent="0.3">
      <c r="A133">
        <v>35</v>
      </c>
      <c r="B133" t="s">
        <v>579</v>
      </c>
      <c r="C133" t="s">
        <v>580</v>
      </c>
      <c r="D133" t="s">
        <v>581</v>
      </c>
      <c r="E133">
        <v>84.132000000000005</v>
      </c>
      <c r="F133">
        <v>84.977999999999994</v>
      </c>
      <c r="G133">
        <f t="shared" si="1"/>
        <v>84.555000000000007</v>
      </c>
    </row>
    <row r="134" spans="1:7" x14ac:dyDescent="0.3">
      <c r="A134">
        <v>35</v>
      </c>
      <c r="B134" t="s">
        <v>582</v>
      </c>
      <c r="C134" t="s">
        <v>583</v>
      </c>
      <c r="D134" t="s">
        <v>584</v>
      </c>
      <c r="E134">
        <v>46.286000000000001</v>
      </c>
      <c r="F134">
        <v>46.750999999999998</v>
      </c>
      <c r="G134">
        <f t="shared" si="1"/>
        <v>46.518500000000003</v>
      </c>
    </row>
    <row r="135" spans="1:7" x14ac:dyDescent="0.3">
      <c r="A135">
        <v>35</v>
      </c>
      <c r="B135" t="s">
        <v>585</v>
      </c>
      <c r="C135" t="s">
        <v>586</v>
      </c>
      <c r="D135" t="s">
        <v>587</v>
      </c>
      <c r="E135">
        <v>53.19</v>
      </c>
      <c r="F135">
        <v>53.723999999999997</v>
      </c>
      <c r="G135">
        <f t="shared" ref="G135:G198" si="2">AVERAGE(E135:F135)</f>
        <v>53.456999999999994</v>
      </c>
    </row>
    <row r="136" spans="1:7" x14ac:dyDescent="0.3">
      <c r="A136">
        <v>35</v>
      </c>
      <c r="B136" t="s">
        <v>588</v>
      </c>
      <c r="C136" t="s">
        <v>589</v>
      </c>
      <c r="D136" t="s">
        <v>590</v>
      </c>
      <c r="E136">
        <v>70.796000000000006</v>
      </c>
      <c r="F136">
        <v>71.507000000000005</v>
      </c>
      <c r="G136">
        <f t="shared" si="2"/>
        <v>71.151499999999999</v>
      </c>
    </row>
    <row r="137" spans="1:7" x14ac:dyDescent="0.3">
      <c r="A137">
        <v>35</v>
      </c>
      <c r="B137" t="s">
        <v>591</v>
      </c>
      <c r="C137" t="s">
        <v>592</v>
      </c>
      <c r="D137" t="s">
        <v>593</v>
      </c>
      <c r="E137">
        <v>55.115000000000002</v>
      </c>
      <c r="F137">
        <v>55.668999999999997</v>
      </c>
      <c r="G137">
        <f t="shared" si="2"/>
        <v>55.391999999999996</v>
      </c>
    </row>
    <row r="138" spans="1:7" x14ac:dyDescent="0.3">
      <c r="A138">
        <v>35</v>
      </c>
      <c r="B138" t="s">
        <v>594</v>
      </c>
      <c r="C138" t="s">
        <v>595</v>
      </c>
      <c r="D138" t="s">
        <v>596</v>
      </c>
      <c r="E138">
        <v>48.539000000000001</v>
      </c>
      <c r="F138">
        <v>49.027000000000001</v>
      </c>
      <c r="G138">
        <f t="shared" si="2"/>
        <v>48.783000000000001</v>
      </c>
    </row>
    <row r="139" spans="1:7" x14ac:dyDescent="0.3">
      <c r="A139">
        <v>35</v>
      </c>
      <c r="B139" t="s">
        <v>597</v>
      </c>
      <c r="C139" t="s">
        <v>598</v>
      </c>
      <c r="D139" t="s">
        <v>599</v>
      </c>
      <c r="E139">
        <v>53.588000000000001</v>
      </c>
      <c r="F139">
        <v>54.125999999999998</v>
      </c>
      <c r="G139">
        <f t="shared" si="2"/>
        <v>53.856999999999999</v>
      </c>
    </row>
    <row r="140" spans="1:7" x14ac:dyDescent="0.3">
      <c r="A140">
        <v>35</v>
      </c>
      <c r="B140" t="s">
        <v>600</v>
      </c>
      <c r="C140" t="s">
        <v>601</v>
      </c>
      <c r="D140" t="s">
        <v>602</v>
      </c>
      <c r="E140">
        <v>53.618000000000002</v>
      </c>
      <c r="F140">
        <v>54.156999999999996</v>
      </c>
      <c r="G140">
        <f t="shared" si="2"/>
        <v>53.887500000000003</v>
      </c>
    </row>
    <row r="141" spans="1:7" x14ac:dyDescent="0.3">
      <c r="A141">
        <v>35</v>
      </c>
      <c r="B141" t="s">
        <v>603</v>
      </c>
      <c r="C141" t="s">
        <v>604</v>
      </c>
      <c r="D141" t="s">
        <v>605</v>
      </c>
      <c r="E141">
        <v>37.445</v>
      </c>
      <c r="F141">
        <v>37.822000000000003</v>
      </c>
      <c r="G141">
        <f t="shared" si="2"/>
        <v>37.633499999999998</v>
      </c>
    </row>
    <row r="142" spans="1:7" x14ac:dyDescent="0.3">
      <c r="A142">
        <v>35</v>
      </c>
      <c r="B142" t="s">
        <v>606</v>
      </c>
      <c r="C142" t="s">
        <v>607</v>
      </c>
      <c r="D142" t="s">
        <v>608</v>
      </c>
      <c r="E142">
        <v>67.298000000000002</v>
      </c>
      <c r="F142">
        <v>67.974999999999994</v>
      </c>
      <c r="G142">
        <f t="shared" si="2"/>
        <v>67.636499999999998</v>
      </c>
    </row>
    <row r="143" spans="1:7" x14ac:dyDescent="0.3">
      <c r="A143">
        <v>35</v>
      </c>
      <c r="B143" t="s">
        <v>609</v>
      </c>
      <c r="C143" t="s">
        <v>610</v>
      </c>
      <c r="D143" t="s">
        <v>611</v>
      </c>
      <c r="E143">
        <v>64.94</v>
      </c>
      <c r="F143">
        <v>65.591999999999999</v>
      </c>
      <c r="G143">
        <f t="shared" si="2"/>
        <v>65.265999999999991</v>
      </c>
    </row>
    <row r="144" spans="1:7" x14ac:dyDescent="0.3">
      <c r="A144">
        <v>35</v>
      </c>
      <c r="B144" t="s">
        <v>612</v>
      </c>
      <c r="C144" t="s">
        <v>613</v>
      </c>
      <c r="D144" t="s">
        <v>614</v>
      </c>
      <c r="E144">
        <v>47.430999999999997</v>
      </c>
      <c r="F144">
        <v>47.908000000000001</v>
      </c>
      <c r="G144">
        <f t="shared" si="2"/>
        <v>47.669499999999999</v>
      </c>
    </row>
    <row r="145" spans="1:25" x14ac:dyDescent="0.3">
      <c r="A145">
        <v>35</v>
      </c>
      <c r="B145" t="s">
        <v>615</v>
      </c>
      <c r="C145" t="s">
        <v>616</v>
      </c>
      <c r="D145" t="s">
        <v>617</v>
      </c>
      <c r="E145">
        <v>47.625999999999998</v>
      </c>
      <c r="F145">
        <v>48.103999999999999</v>
      </c>
      <c r="G145">
        <f t="shared" si="2"/>
        <v>47.864999999999995</v>
      </c>
    </row>
    <row r="146" spans="1:25" x14ac:dyDescent="0.3">
      <c r="A146">
        <v>35</v>
      </c>
      <c r="B146" t="s">
        <v>618</v>
      </c>
      <c r="C146" t="s">
        <v>619</v>
      </c>
      <c r="D146" t="s">
        <v>620</v>
      </c>
      <c r="E146">
        <v>95.519000000000005</v>
      </c>
      <c r="F146">
        <v>96.478999999999999</v>
      </c>
      <c r="G146">
        <f t="shared" si="2"/>
        <v>95.998999999999995</v>
      </c>
    </row>
    <row r="147" spans="1:25" x14ac:dyDescent="0.3">
      <c r="A147">
        <v>35</v>
      </c>
      <c r="B147" t="s">
        <v>621</v>
      </c>
      <c r="C147" t="s">
        <v>622</v>
      </c>
      <c r="D147" t="s">
        <v>623</v>
      </c>
      <c r="E147">
        <v>63.02</v>
      </c>
      <c r="F147">
        <v>63.652999999999999</v>
      </c>
      <c r="G147">
        <f t="shared" si="2"/>
        <v>63.336500000000001</v>
      </c>
    </row>
    <row r="148" spans="1:25" x14ac:dyDescent="0.3">
      <c r="A148">
        <v>35</v>
      </c>
      <c r="B148" t="s">
        <v>624</v>
      </c>
      <c r="C148" t="s">
        <v>625</v>
      </c>
      <c r="D148" t="s">
        <v>626</v>
      </c>
      <c r="E148">
        <v>163.964</v>
      </c>
      <c r="F148">
        <v>165.61199999999999</v>
      </c>
      <c r="G148">
        <f t="shared" si="2"/>
        <v>164.78800000000001</v>
      </c>
    </row>
    <row r="149" spans="1:25" x14ac:dyDescent="0.3">
      <c r="A149">
        <v>35</v>
      </c>
      <c r="B149" t="s">
        <v>627</v>
      </c>
      <c r="C149" t="s">
        <v>628</v>
      </c>
      <c r="D149" t="s">
        <v>629</v>
      </c>
      <c r="E149">
        <v>160.614</v>
      </c>
      <c r="F149">
        <v>162.22800000000001</v>
      </c>
      <c r="G149">
        <f t="shared" si="2"/>
        <v>161.42099999999999</v>
      </c>
    </row>
    <row r="150" spans="1:25" x14ac:dyDescent="0.3">
      <c r="A150">
        <v>35</v>
      </c>
      <c r="B150" t="s">
        <v>630</v>
      </c>
      <c r="C150" t="s">
        <v>631</v>
      </c>
      <c r="D150" t="s">
        <v>632</v>
      </c>
      <c r="E150">
        <v>115.1</v>
      </c>
      <c r="F150">
        <v>116.256</v>
      </c>
      <c r="G150">
        <f t="shared" si="2"/>
        <v>115.678</v>
      </c>
    </row>
    <row r="151" spans="1:25" x14ac:dyDescent="0.3">
      <c r="A151">
        <v>35</v>
      </c>
      <c r="B151" t="s">
        <v>633</v>
      </c>
      <c r="C151" t="s">
        <v>634</v>
      </c>
      <c r="D151" t="s">
        <v>635</v>
      </c>
      <c r="E151">
        <v>112.575</v>
      </c>
      <c r="F151">
        <v>113.70699999999999</v>
      </c>
      <c r="G151">
        <f t="shared" si="2"/>
        <v>113.14099999999999</v>
      </c>
    </row>
    <row r="152" spans="1:25" x14ac:dyDescent="0.3">
      <c r="A152">
        <v>35</v>
      </c>
      <c r="B152" t="s">
        <v>636</v>
      </c>
      <c r="C152" t="s">
        <v>637</v>
      </c>
      <c r="D152" t="s">
        <v>638</v>
      </c>
      <c r="E152">
        <v>135.25399999999999</v>
      </c>
      <c r="F152">
        <v>136.614</v>
      </c>
      <c r="G152">
        <f t="shared" si="2"/>
        <v>135.934</v>
      </c>
    </row>
    <row r="153" spans="1:25" x14ac:dyDescent="0.3">
      <c r="A153">
        <v>35</v>
      </c>
      <c r="B153" t="s">
        <v>639</v>
      </c>
      <c r="C153" t="s">
        <v>640</v>
      </c>
      <c r="D153" t="s">
        <v>641</v>
      </c>
      <c r="E153">
        <v>112.244</v>
      </c>
      <c r="F153">
        <v>113.372</v>
      </c>
      <c r="G153">
        <f t="shared" si="2"/>
        <v>112.80799999999999</v>
      </c>
    </row>
    <row r="154" spans="1:25" x14ac:dyDescent="0.3">
      <c r="A154">
        <v>35</v>
      </c>
      <c r="B154" t="s">
        <v>642</v>
      </c>
      <c r="C154" t="s">
        <v>643</v>
      </c>
      <c r="D154" t="s">
        <v>644</v>
      </c>
      <c r="E154">
        <v>121.05800000000001</v>
      </c>
      <c r="F154">
        <v>122.274</v>
      </c>
      <c r="G154">
        <f t="shared" si="2"/>
        <v>121.666</v>
      </c>
    </row>
    <row r="155" spans="1:25" x14ac:dyDescent="0.3">
      <c r="A155">
        <v>35</v>
      </c>
      <c r="B155" t="s">
        <v>645</v>
      </c>
      <c r="C155" t="s">
        <v>646</v>
      </c>
      <c r="D155" t="s">
        <v>647</v>
      </c>
      <c r="E155">
        <v>122.85</v>
      </c>
      <c r="F155">
        <v>124.084</v>
      </c>
      <c r="G155">
        <f t="shared" si="2"/>
        <v>123.467</v>
      </c>
    </row>
    <row r="156" spans="1:25" x14ac:dyDescent="0.3">
      <c r="A156">
        <v>35</v>
      </c>
      <c r="B156" t="s">
        <v>648</v>
      </c>
      <c r="C156" t="s">
        <v>649</v>
      </c>
      <c r="D156" t="s">
        <v>650</v>
      </c>
      <c r="E156">
        <v>68.168000000000006</v>
      </c>
      <c r="F156">
        <v>68.852999999999994</v>
      </c>
      <c r="G156">
        <f t="shared" si="2"/>
        <v>68.510500000000008</v>
      </c>
    </row>
    <row r="157" spans="1:25" x14ac:dyDescent="0.3">
      <c r="A157">
        <v>35</v>
      </c>
      <c r="B157" t="s">
        <v>651</v>
      </c>
      <c r="C157" t="s">
        <v>652</v>
      </c>
      <c r="D157" t="s">
        <v>653</v>
      </c>
      <c r="E157">
        <v>60.673000000000002</v>
      </c>
      <c r="F157">
        <v>61.281999999999996</v>
      </c>
      <c r="G157">
        <f t="shared" si="2"/>
        <v>60.977499999999999</v>
      </c>
    </row>
    <row r="158" spans="1:25" x14ac:dyDescent="0.3">
      <c r="A158">
        <v>35</v>
      </c>
      <c r="B158" t="s">
        <v>654</v>
      </c>
      <c r="C158" t="s">
        <v>655</v>
      </c>
      <c r="D158" t="s">
        <v>656</v>
      </c>
      <c r="E158">
        <v>96.745999999999995</v>
      </c>
      <c r="F158">
        <v>97.718999999999994</v>
      </c>
      <c r="G158">
        <f t="shared" si="2"/>
        <v>97.232499999999987</v>
      </c>
    </row>
    <row r="159" spans="1:25" x14ac:dyDescent="0.3">
      <c r="A159">
        <v>35</v>
      </c>
      <c r="B159" t="s">
        <v>657</v>
      </c>
      <c r="D159" t="s">
        <v>658</v>
      </c>
      <c r="G159" t="e">
        <f t="shared" si="2"/>
        <v>#DIV/0!</v>
      </c>
      <c r="Y159" t="s">
        <v>658</v>
      </c>
    </row>
    <row r="160" spans="1:25" x14ac:dyDescent="0.3">
      <c r="A160">
        <v>35</v>
      </c>
      <c r="B160" t="s">
        <v>659</v>
      </c>
      <c r="D160" t="s">
        <v>658</v>
      </c>
      <c r="G160" t="e">
        <f t="shared" si="2"/>
        <v>#DIV/0!</v>
      </c>
      <c r="Y160" t="s">
        <v>658</v>
      </c>
    </row>
    <row r="161" spans="1:25" x14ac:dyDescent="0.3">
      <c r="A161">
        <v>35</v>
      </c>
      <c r="B161" t="s">
        <v>660</v>
      </c>
      <c r="D161" t="s">
        <v>658</v>
      </c>
      <c r="G161" t="e">
        <f t="shared" si="2"/>
        <v>#DIV/0!</v>
      </c>
      <c r="Y161" t="s">
        <v>658</v>
      </c>
    </row>
    <row r="162" spans="1:25" x14ac:dyDescent="0.3">
      <c r="A162">
        <v>35</v>
      </c>
      <c r="B162" t="s">
        <v>661</v>
      </c>
      <c r="D162" t="s">
        <v>658</v>
      </c>
      <c r="G162" t="e">
        <f t="shared" si="2"/>
        <v>#DIV/0!</v>
      </c>
      <c r="Y162" t="s">
        <v>658</v>
      </c>
    </row>
    <row r="163" spans="1:25" x14ac:dyDescent="0.3">
      <c r="A163">
        <v>35</v>
      </c>
      <c r="B163" t="s">
        <v>662</v>
      </c>
      <c r="D163" t="s">
        <v>658</v>
      </c>
      <c r="G163" t="e">
        <f t="shared" si="2"/>
        <v>#DIV/0!</v>
      </c>
      <c r="Y163" t="s">
        <v>658</v>
      </c>
    </row>
    <row r="164" spans="1:25" x14ac:dyDescent="0.3">
      <c r="A164">
        <v>35</v>
      </c>
      <c r="B164" t="s">
        <v>663</v>
      </c>
      <c r="D164" t="s">
        <v>658</v>
      </c>
      <c r="G164" t="e">
        <f t="shared" si="2"/>
        <v>#DIV/0!</v>
      </c>
      <c r="Y164" t="s">
        <v>658</v>
      </c>
    </row>
    <row r="165" spans="1:25" x14ac:dyDescent="0.3">
      <c r="A165">
        <v>500</v>
      </c>
      <c r="B165" t="s">
        <v>664</v>
      </c>
      <c r="C165" t="s">
        <v>665</v>
      </c>
      <c r="D165" t="s">
        <v>666</v>
      </c>
      <c r="E165">
        <v>89.637</v>
      </c>
      <c r="F165">
        <v>90.537999999999997</v>
      </c>
      <c r="G165">
        <f t="shared" si="2"/>
        <v>90.087500000000006</v>
      </c>
    </row>
    <row r="166" spans="1:25" x14ac:dyDescent="0.3">
      <c r="A166">
        <v>500</v>
      </c>
      <c r="B166" t="s">
        <v>667</v>
      </c>
      <c r="C166" t="s">
        <v>668</v>
      </c>
      <c r="D166" t="s">
        <v>669</v>
      </c>
      <c r="E166">
        <v>85.83</v>
      </c>
      <c r="F166">
        <v>86.692999999999998</v>
      </c>
      <c r="G166">
        <f t="shared" si="2"/>
        <v>86.261499999999998</v>
      </c>
    </row>
    <row r="167" spans="1:25" x14ac:dyDescent="0.3">
      <c r="A167">
        <v>500</v>
      </c>
      <c r="B167" t="s">
        <v>670</v>
      </c>
      <c r="C167" t="s">
        <v>671</v>
      </c>
      <c r="D167" t="s">
        <v>672</v>
      </c>
      <c r="E167">
        <v>99.385999999999996</v>
      </c>
      <c r="F167">
        <v>100.38500000000001</v>
      </c>
      <c r="G167">
        <f t="shared" si="2"/>
        <v>99.885500000000008</v>
      </c>
    </row>
    <row r="168" spans="1:25" x14ac:dyDescent="0.3">
      <c r="A168">
        <v>500</v>
      </c>
      <c r="B168" t="s">
        <v>673</v>
      </c>
      <c r="C168" t="s">
        <v>674</v>
      </c>
      <c r="D168" t="s">
        <v>675</v>
      </c>
      <c r="E168">
        <v>65.950999999999993</v>
      </c>
      <c r="F168">
        <v>66.614000000000004</v>
      </c>
      <c r="G168">
        <f t="shared" si="2"/>
        <v>66.282499999999999</v>
      </c>
    </row>
    <row r="169" spans="1:25" x14ac:dyDescent="0.3">
      <c r="A169">
        <v>500</v>
      </c>
      <c r="B169" t="s">
        <v>676</v>
      </c>
      <c r="C169" t="s">
        <v>677</v>
      </c>
      <c r="D169" t="s">
        <v>678</v>
      </c>
      <c r="E169">
        <v>100.43</v>
      </c>
      <c r="F169">
        <v>101.44</v>
      </c>
      <c r="G169">
        <f t="shared" si="2"/>
        <v>100.935</v>
      </c>
    </row>
    <row r="170" spans="1:25" x14ac:dyDescent="0.3">
      <c r="A170">
        <v>500</v>
      </c>
      <c r="B170" t="s">
        <v>679</v>
      </c>
      <c r="C170" t="s">
        <v>680</v>
      </c>
      <c r="D170" t="s">
        <v>681</v>
      </c>
      <c r="E170">
        <v>112.803</v>
      </c>
      <c r="F170">
        <v>113.937</v>
      </c>
      <c r="G170">
        <f t="shared" si="2"/>
        <v>113.37</v>
      </c>
    </row>
    <row r="171" spans="1:25" x14ac:dyDescent="0.3">
      <c r="A171">
        <v>500</v>
      </c>
      <c r="B171" t="s">
        <v>682</v>
      </c>
      <c r="C171" t="s">
        <v>683</v>
      </c>
      <c r="D171" t="s">
        <v>684</v>
      </c>
      <c r="E171">
        <v>114.048</v>
      </c>
      <c r="F171">
        <v>115.194</v>
      </c>
      <c r="G171">
        <f t="shared" si="2"/>
        <v>114.62100000000001</v>
      </c>
    </row>
    <row r="172" spans="1:25" x14ac:dyDescent="0.3">
      <c r="A172">
        <v>500</v>
      </c>
      <c r="B172" t="s">
        <v>685</v>
      </c>
      <c r="C172" t="s">
        <v>686</v>
      </c>
      <c r="D172" t="s">
        <v>687</v>
      </c>
      <c r="E172">
        <v>98.590999999999994</v>
      </c>
      <c r="F172">
        <v>99.581000000000003</v>
      </c>
      <c r="G172">
        <f t="shared" si="2"/>
        <v>99.085999999999999</v>
      </c>
    </row>
    <row r="173" spans="1:25" x14ac:dyDescent="0.3">
      <c r="A173">
        <v>500</v>
      </c>
      <c r="B173" t="s">
        <v>688</v>
      </c>
      <c r="C173" t="s">
        <v>689</v>
      </c>
      <c r="D173" t="s">
        <v>690</v>
      </c>
      <c r="E173">
        <v>86.962000000000003</v>
      </c>
      <c r="F173">
        <v>87.835999999999999</v>
      </c>
      <c r="G173">
        <f t="shared" si="2"/>
        <v>87.399000000000001</v>
      </c>
    </row>
    <row r="174" spans="1:25" x14ac:dyDescent="0.3">
      <c r="A174">
        <v>500</v>
      </c>
      <c r="B174" t="s">
        <v>691</v>
      </c>
      <c r="C174" t="s">
        <v>692</v>
      </c>
      <c r="D174" t="s">
        <v>693</v>
      </c>
      <c r="E174">
        <v>55.328000000000003</v>
      </c>
      <c r="F174">
        <v>55.884</v>
      </c>
      <c r="G174">
        <f t="shared" si="2"/>
        <v>55.606000000000002</v>
      </c>
    </row>
    <row r="175" spans="1:25" x14ac:dyDescent="0.3">
      <c r="A175">
        <v>500</v>
      </c>
      <c r="B175" t="s">
        <v>694</v>
      </c>
      <c r="C175" t="s">
        <v>695</v>
      </c>
      <c r="D175" t="s">
        <v>696</v>
      </c>
      <c r="E175">
        <v>116</v>
      </c>
      <c r="F175">
        <v>117.166</v>
      </c>
      <c r="G175">
        <f t="shared" si="2"/>
        <v>116.583</v>
      </c>
    </row>
    <row r="176" spans="1:25" x14ac:dyDescent="0.3">
      <c r="A176">
        <v>500</v>
      </c>
      <c r="B176" t="s">
        <v>697</v>
      </c>
      <c r="C176" t="s">
        <v>698</v>
      </c>
      <c r="D176" t="s">
        <v>699</v>
      </c>
      <c r="E176">
        <v>99.813000000000002</v>
      </c>
      <c r="F176">
        <v>100.81699999999999</v>
      </c>
      <c r="G176">
        <f t="shared" si="2"/>
        <v>100.315</v>
      </c>
    </row>
    <row r="177" spans="1:7" x14ac:dyDescent="0.3">
      <c r="A177">
        <v>500</v>
      </c>
      <c r="B177" t="s">
        <v>700</v>
      </c>
      <c r="C177" t="s">
        <v>701</v>
      </c>
      <c r="D177" t="s">
        <v>702</v>
      </c>
      <c r="E177">
        <v>112.569</v>
      </c>
      <c r="F177">
        <v>113.70099999999999</v>
      </c>
      <c r="G177">
        <f t="shared" si="2"/>
        <v>113.13499999999999</v>
      </c>
    </row>
    <row r="178" spans="1:7" x14ac:dyDescent="0.3">
      <c r="A178">
        <v>500</v>
      </c>
      <c r="B178" t="s">
        <v>703</v>
      </c>
      <c r="C178" t="s">
        <v>704</v>
      </c>
      <c r="D178" t="s">
        <v>705</v>
      </c>
      <c r="E178">
        <v>95.694000000000003</v>
      </c>
      <c r="F178">
        <v>96.656000000000006</v>
      </c>
      <c r="G178">
        <f t="shared" si="2"/>
        <v>96.175000000000011</v>
      </c>
    </row>
    <row r="179" spans="1:7" x14ac:dyDescent="0.3">
      <c r="A179">
        <v>500</v>
      </c>
      <c r="B179" t="s">
        <v>706</v>
      </c>
      <c r="C179" t="s">
        <v>707</v>
      </c>
      <c r="D179" t="s">
        <v>708</v>
      </c>
      <c r="E179">
        <v>75.879000000000005</v>
      </c>
      <c r="F179">
        <v>76.641000000000005</v>
      </c>
      <c r="G179">
        <f t="shared" si="2"/>
        <v>76.260000000000005</v>
      </c>
    </row>
    <row r="180" spans="1:7" x14ac:dyDescent="0.3">
      <c r="A180">
        <v>500</v>
      </c>
      <c r="B180" t="s">
        <v>709</v>
      </c>
      <c r="C180" t="s">
        <v>710</v>
      </c>
      <c r="D180" t="s">
        <v>711</v>
      </c>
      <c r="E180">
        <v>141.10499999999999</v>
      </c>
      <c r="F180">
        <v>142.523</v>
      </c>
      <c r="G180">
        <f t="shared" si="2"/>
        <v>141.81399999999999</v>
      </c>
    </row>
    <row r="181" spans="1:7" x14ac:dyDescent="0.3">
      <c r="A181">
        <v>500</v>
      </c>
      <c r="B181" t="s">
        <v>712</v>
      </c>
      <c r="C181" t="s">
        <v>713</v>
      </c>
      <c r="D181" t="s">
        <v>714</v>
      </c>
      <c r="E181">
        <v>128.54599999999999</v>
      </c>
      <c r="F181">
        <v>129.83799999999999</v>
      </c>
      <c r="G181">
        <f t="shared" si="2"/>
        <v>129.19200000000001</v>
      </c>
    </row>
    <row r="182" spans="1:7" x14ac:dyDescent="0.3">
      <c r="A182">
        <v>500</v>
      </c>
      <c r="B182" t="s">
        <v>715</v>
      </c>
      <c r="C182" t="s">
        <v>716</v>
      </c>
      <c r="D182" t="s">
        <v>717</v>
      </c>
      <c r="E182">
        <v>60.905999999999999</v>
      </c>
      <c r="F182">
        <v>61.518000000000001</v>
      </c>
      <c r="G182">
        <f t="shared" si="2"/>
        <v>61.212000000000003</v>
      </c>
    </row>
    <row r="183" spans="1:7" x14ac:dyDescent="0.3">
      <c r="A183">
        <v>500</v>
      </c>
      <c r="B183" t="s">
        <v>718</v>
      </c>
      <c r="D183" t="s">
        <v>719</v>
      </c>
      <c r="G183" t="e">
        <f t="shared" si="2"/>
        <v>#DIV/0!</v>
      </c>
    </row>
    <row r="184" spans="1:7" x14ac:dyDescent="0.3">
      <c r="A184">
        <v>500</v>
      </c>
      <c r="B184" t="s">
        <v>720</v>
      </c>
      <c r="D184" t="s">
        <v>719</v>
      </c>
      <c r="G184" t="e">
        <f t="shared" si="2"/>
        <v>#DIV/0!</v>
      </c>
    </row>
    <row r="185" spans="1:7" x14ac:dyDescent="0.3">
      <c r="A185">
        <v>501</v>
      </c>
      <c r="B185" t="s">
        <v>721</v>
      </c>
      <c r="C185" t="s">
        <v>722</v>
      </c>
      <c r="D185" t="s">
        <v>723</v>
      </c>
      <c r="E185">
        <v>188.49100000000001</v>
      </c>
      <c r="F185">
        <v>190.38499999999999</v>
      </c>
      <c r="G185">
        <f t="shared" si="2"/>
        <v>189.43799999999999</v>
      </c>
    </row>
    <row r="186" spans="1:7" x14ac:dyDescent="0.3">
      <c r="A186">
        <v>501</v>
      </c>
      <c r="B186" t="s">
        <v>724</v>
      </c>
      <c r="C186" t="s">
        <v>725</v>
      </c>
      <c r="D186" t="s">
        <v>726</v>
      </c>
      <c r="E186">
        <v>106.553</v>
      </c>
      <c r="F186">
        <v>107.623</v>
      </c>
      <c r="G186">
        <f t="shared" si="2"/>
        <v>107.08799999999999</v>
      </c>
    </row>
    <row r="187" spans="1:7" x14ac:dyDescent="0.3">
      <c r="A187">
        <v>501</v>
      </c>
      <c r="B187" t="s">
        <v>727</v>
      </c>
      <c r="C187" t="s">
        <v>728</v>
      </c>
      <c r="D187" t="s">
        <v>729</v>
      </c>
      <c r="E187">
        <v>193.715</v>
      </c>
      <c r="F187">
        <v>195.661</v>
      </c>
      <c r="G187">
        <f t="shared" si="2"/>
        <v>194.68799999999999</v>
      </c>
    </row>
    <row r="188" spans="1:7" x14ac:dyDescent="0.3">
      <c r="A188">
        <v>501</v>
      </c>
      <c r="B188" t="s">
        <v>730</v>
      </c>
      <c r="C188" t="s">
        <v>731</v>
      </c>
      <c r="D188" t="s">
        <v>732</v>
      </c>
      <c r="E188">
        <v>106.47499999999999</v>
      </c>
      <c r="F188">
        <v>107.545</v>
      </c>
      <c r="G188">
        <f t="shared" si="2"/>
        <v>107.00999999999999</v>
      </c>
    </row>
    <row r="189" spans="1:7" x14ac:dyDescent="0.3">
      <c r="A189">
        <v>501</v>
      </c>
      <c r="B189" t="s">
        <v>733</v>
      </c>
      <c r="C189" t="s">
        <v>734</v>
      </c>
      <c r="D189" t="s">
        <v>735</v>
      </c>
      <c r="E189">
        <v>156.22200000000001</v>
      </c>
      <c r="F189">
        <v>157.792</v>
      </c>
      <c r="G189">
        <f t="shared" si="2"/>
        <v>157.00700000000001</v>
      </c>
    </row>
    <row r="190" spans="1:7" x14ac:dyDescent="0.3">
      <c r="A190">
        <v>501</v>
      </c>
      <c r="B190" t="s">
        <v>736</v>
      </c>
      <c r="C190" t="s">
        <v>737</v>
      </c>
      <c r="D190" t="s">
        <v>738</v>
      </c>
      <c r="E190">
        <v>136.31100000000001</v>
      </c>
      <c r="F190">
        <v>137.68100000000001</v>
      </c>
      <c r="G190">
        <f t="shared" si="2"/>
        <v>136.99600000000001</v>
      </c>
    </row>
    <row r="191" spans="1:7" x14ac:dyDescent="0.3">
      <c r="A191">
        <v>501</v>
      </c>
      <c r="B191" t="s">
        <v>739</v>
      </c>
      <c r="C191" t="s">
        <v>740</v>
      </c>
      <c r="D191" t="s">
        <v>741</v>
      </c>
      <c r="E191">
        <v>133.88399999999999</v>
      </c>
      <c r="F191">
        <v>135.22999999999999</v>
      </c>
      <c r="G191">
        <f t="shared" si="2"/>
        <v>134.55699999999999</v>
      </c>
    </row>
    <row r="192" spans="1:7" x14ac:dyDescent="0.3">
      <c r="A192">
        <v>501</v>
      </c>
      <c r="B192" t="s">
        <v>742</v>
      </c>
      <c r="C192" t="s">
        <v>743</v>
      </c>
      <c r="D192" t="s">
        <v>744</v>
      </c>
      <c r="E192">
        <v>168.7</v>
      </c>
      <c r="F192">
        <v>170.39599999999999</v>
      </c>
      <c r="G192">
        <f t="shared" si="2"/>
        <v>169.548</v>
      </c>
    </row>
    <row r="193" spans="1:7" x14ac:dyDescent="0.3">
      <c r="A193">
        <v>501</v>
      </c>
      <c r="B193" t="s">
        <v>745</v>
      </c>
      <c r="C193" t="s">
        <v>746</v>
      </c>
      <c r="D193" t="s">
        <v>747</v>
      </c>
      <c r="E193">
        <v>156.65899999999999</v>
      </c>
      <c r="F193">
        <v>158.233</v>
      </c>
      <c r="G193">
        <f t="shared" si="2"/>
        <v>157.446</v>
      </c>
    </row>
    <row r="194" spans="1:7" x14ac:dyDescent="0.3">
      <c r="A194">
        <v>501</v>
      </c>
      <c r="B194" t="s">
        <v>748</v>
      </c>
      <c r="C194" t="s">
        <v>749</v>
      </c>
      <c r="D194" t="s">
        <v>750</v>
      </c>
      <c r="E194">
        <v>143.93100000000001</v>
      </c>
      <c r="F194">
        <v>145.37700000000001</v>
      </c>
      <c r="G194">
        <f t="shared" si="2"/>
        <v>144.654</v>
      </c>
    </row>
    <row r="195" spans="1:7" x14ac:dyDescent="0.3">
      <c r="A195">
        <v>501</v>
      </c>
      <c r="B195" t="s">
        <v>751</v>
      </c>
      <c r="C195" t="s">
        <v>752</v>
      </c>
      <c r="D195" t="s">
        <v>753</v>
      </c>
      <c r="E195">
        <v>91.003</v>
      </c>
      <c r="F195">
        <v>91.918000000000006</v>
      </c>
      <c r="G195">
        <f t="shared" si="2"/>
        <v>91.460499999999996</v>
      </c>
    </row>
    <row r="196" spans="1:7" x14ac:dyDescent="0.3">
      <c r="A196">
        <v>501</v>
      </c>
      <c r="B196" t="s">
        <v>754</v>
      </c>
      <c r="C196" t="s">
        <v>755</v>
      </c>
      <c r="D196" t="s">
        <v>756</v>
      </c>
      <c r="E196">
        <v>119.992</v>
      </c>
      <c r="F196">
        <v>121.19799999999999</v>
      </c>
      <c r="G196">
        <f t="shared" si="2"/>
        <v>120.595</v>
      </c>
    </row>
    <row r="197" spans="1:7" x14ac:dyDescent="0.3">
      <c r="A197">
        <v>501</v>
      </c>
      <c r="B197" t="s">
        <v>757</v>
      </c>
      <c r="C197" t="s">
        <v>758</v>
      </c>
      <c r="D197" t="s">
        <v>759</v>
      </c>
      <c r="E197">
        <v>99.835999999999999</v>
      </c>
      <c r="F197">
        <v>100.84</v>
      </c>
      <c r="G197">
        <f t="shared" si="2"/>
        <v>100.33799999999999</v>
      </c>
    </row>
    <row r="198" spans="1:7" x14ac:dyDescent="0.3">
      <c r="A198">
        <v>501</v>
      </c>
      <c r="B198" t="s">
        <v>760</v>
      </c>
      <c r="C198" t="s">
        <v>761</v>
      </c>
      <c r="D198" t="s">
        <v>762</v>
      </c>
      <c r="E198">
        <v>165.84100000000001</v>
      </c>
      <c r="F198">
        <v>167.50700000000001</v>
      </c>
      <c r="G198">
        <f t="shared" si="2"/>
        <v>166.67400000000001</v>
      </c>
    </row>
    <row r="199" spans="1:7" x14ac:dyDescent="0.3">
      <c r="A199">
        <v>501</v>
      </c>
      <c r="B199" t="s">
        <v>763</v>
      </c>
      <c r="C199" t="s">
        <v>764</v>
      </c>
      <c r="D199" t="s">
        <v>765</v>
      </c>
      <c r="E199">
        <v>150.55199999999999</v>
      </c>
      <c r="F199">
        <v>152.066</v>
      </c>
      <c r="G199">
        <f t="shared" ref="G199:G262" si="3">AVERAGE(E199:F199)</f>
        <v>151.309</v>
      </c>
    </row>
    <row r="200" spans="1:7" x14ac:dyDescent="0.3">
      <c r="A200">
        <v>501</v>
      </c>
      <c r="B200" t="s">
        <v>766</v>
      </c>
      <c r="C200" t="s">
        <v>767</v>
      </c>
      <c r="D200" t="s">
        <v>768</v>
      </c>
      <c r="E200">
        <v>95.32</v>
      </c>
      <c r="F200">
        <v>96.278000000000006</v>
      </c>
      <c r="G200">
        <f t="shared" si="3"/>
        <v>95.799000000000007</v>
      </c>
    </row>
    <row r="201" spans="1:7" x14ac:dyDescent="0.3">
      <c r="A201">
        <v>501</v>
      </c>
      <c r="B201" t="s">
        <v>769</v>
      </c>
      <c r="C201" t="s">
        <v>770</v>
      </c>
      <c r="D201" t="s">
        <v>771</v>
      </c>
      <c r="E201">
        <v>96.872</v>
      </c>
      <c r="F201">
        <v>97.846000000000004</v>
      </c>
      <c r="G201">
        <f t="shared" si="3"/>
        <v>97.359000000000009</v>
      </c>
    </row>
    <row r="202" spans="1:7" x14ac:dyDescent="0.3">
      <c r="A202">
        <v>501</v>
      </c>
      <c r="B202" t="s">
        <v>772</v>
      </c>
      <c r="C202" t="s">
        <v>773</v>
      </c>
      <c r="D202" t="s">
        <v>774</v>
      </c>
      <c r="E202">
        <v>62.314999999999998</v>
      </c>
      <c r="F202">
        <v>62.941000000000003</v>
      </c>
      <c r="G202">
        <f t="shared" si="3"/>
        <v>62.628</v>
      </c>
    </row>
    <row r="203" spans="1:7" x14ac:dyDescent="0.3">
      <c r="A203">
        <v>501</v>
      </c>
      <c r="B203" t="s">
        <v>775</v>
      </c>
      <c r="C203" t="s">
        <v>776</v>
      </c>
      <c r="D203" t="s">
        <v>777</v>
      </c>
      <c r="E203">
        <v>71.498999999999995</v>
      </c>
      <c r="F203">
        <v>72.218000000000004</v>
      </c>
      <c r="G203">
        <f t="shared" si="3"/>
        <v>71.858499999999992</v>
      </c>
    </row>
    <row r="204" spans="1:7" x14ac:dyDescent="0.3">
      <c r="A204">
        <v>501</v>
      </c>
      <c r="B204" t="s">
        <v>778</v>
      </c>
      <c r="C204" t="s">
        <v>779</v>
      </c>
      <c r="D204" t="s">
        <v>780</v>
      </c>
      <c r="E204">
        <v>160.03200000000001</v>
      </c>
      <c r="F204">
        <v>161.63999999999999</v>
      </c>
      <c r="G204">
        <f t="shared" si="3"/>
        <v>160.83600000000001</v>
      </c>
    </row>
    <row r="205" spans="1:7" x14ac:dyDescent="0.3">
      <c r="A205">
        <v>501</v>
      </c>
      <c r="B205" t="s">
        <v>781</v>
      </c>
      <c r="C205" t="s">
        <v>782</v>
      </c>
      <c r="D205" t="s">
        <v>783</v>
      </c>
      <c r="E205">
        <v>152.46799999999999</v>
      </c>
      <c r="F205">
        <v>154</v>
      </c>
      <c r="G205">
        <f t="shared" si="3"/>
        <v>153.23399999999998</v>
      </c>
    </row>
    <row r="206" spans="1:7" x14ac:dyDescent="0.3">
      <c r="A206">
        <v>501</v>
      </c>
      <c r="B206" t="s">
        <v>784</v>
      </c>
      <c r="C206" t="s">
        <v>785</v>
      </c>
      <c r="D206" t="s">
        <v>786</v>
      </c>
      <c r="E206">
        <v>142.035</v>
      </c>
      <c r="F206">
        <v>143.46299999999999</v>
      </c>
      <c r="G206">
        <f t="shared" si="3"/>
        <v>142.749</v>
      </c>
    </row>
    <row r="207" spans="1:7" x14ac:dyDescent="0.3">
      <c r="A207">
        <v>501</v>
      </c>
      <c r="B207" t="s">
        <v>787</v>
      </c>
      <c r="C207" t="s">
        <v>788</v>
      </c>
      <c r="D207" t="s">
        <v>789</v>
      </c>
      <c r="E207">
        <v>150.66999999999999</v>
      </c>
      <c r="F207">
        <v>152.184</v>
      </c>
      <c r="G207">
        <f t="shared" si="3"/>
        <v>151.42699999999999</v>
      </c>
    </row>
    <row r="208" spans="1:7" x14ac:dyDescent="0.3">
      <c r="A208">
        <v>501</v>
      </c>
      <c r="B208" t="s">
        <v>790</v>
      </c>
      <c r="C208" t="s">
        <v>791</v>
      </c>
      <c r="D208" t="s">
        <v>792</v>
      </c>
      <c r="E208">
        <v>138.99600000000001</v>
      </c>
      <c r="F208">
        <v>140.392</v>
      </c>
      <c r="G208">
        <f t="shared" si="3"/>
        <v>139.69400000000002</v>
      </c>
    </row>
    <row r="209" spans="1:7" x14ac:dyDescent="0.3">
      <c r="A209">
        <v>501</v>
      </c>
      <c r="B209" t="s">
        <v>793</v>
      </c>
      <c r="C209" t="s">
        <v>794</v>
      </c>
      <c r="D209" t="s">
        <v>795</v>
      </c>
      <c r="E209">
        <v>133.761</v>
      </c>
      <c r="F209">
        <v>135.10499999999999</v>
      </c>
      <c r="G209">
        <f t="shared" si="3"/>
        <v>134.43299999999999</v>
      </c>
    </row>
    <row r="210" spans="1:7" x14ac:dyDescent="0.3">
      <c r="A210">
        <v>501</v>
      </c>
      <c r="B210" t="s">
        <v>796</v>
      </c>
      <c r="C210" t="s">
        <v>797</v>
      </c>
      <c r="D210" t="s">
        <v>798</v>
      </c>
      <c r="E210">
        <v>133.33199999999999</v>
      </c>
      <c r="F210">
        <v>134.672</v>
      </c>
      <c r="G210">
        <f t="shared" si="3"/>
        <v>134.00200000000001</v>
      </c>
    </row>
    <row r="211" spans="1:7" x14ac:dyDescent="0.3">
      <c r="A211">
        <v>501</v>
      </c>
      <c r="B211" t="s">
        <v>799</v>
      </c>
      <c r="C211" t="s">
        <v>800</v>
      </c>
      <c r="D211" t="s">
        <v>801</v>
      </c>
      <c r="E211">
        <v>124.851</v>
      </c>
      <c r="F211">
        <v>126.105</v>
      </c>
      <c r="G211">
        <f t="shared" si="3"/>
        <v>125.47800000000001</v>
      </c>
    </row>
    <row r="212" spans="1:7" x14ac:dyDescent="0.3">
      <c r="A212">
        <v>501</v>
      </c>
      <c r="B212" t="s">
        <v>802</v>
      </c>
      <c r="C212" t="s">
        <v>803</v>
      </c>
      <c r="D212" t="s">
        <v>804</v>
      </c>
      <c r="E212">
        <v>115.956</v>
      </c>
      <c r="F212">
        <v>117.122</v>
      </c>
      <c r="G212">
        <f t="shared" si="3"/>
        <v>116.539</v>
      </c>
    </row>
    <row r="213" spans="1:7" x14ac:dyDescent="0.3">
      <c r="A213">
        <v>501</v>
      </c>
      <c r="B213" t="s">
        <v>805</v>
      </c>
      <c r="C213" t="s">
        <v>806</v>
      </c>
      <c r="D213" t="s">
        <v>807</v>
      </c>
      <c r="E213">
        <v>92.165999999999997</v>
      </c>
      <c r="F213">
        <v>93.091999999999999</v>
      </c>
      <c r="G213">
        <f t="shared" si="3"/>
        <v>92.628999999999991</v>
      </c>
    </row>
    <row r="214" spans="1:7" x14ac:dyDescent="0.3">
      <c r="A214">
        <v>501</v>
      </c>
      <c r="B214" t="s">
        <v>808</v>
      </c>
      <c r="C214" t="s">
        <v>809</v>
      </c>
      <c r="D214" t="s">
        <v>810</v>
      </c>
      <c r="E214">
        <v>77.322999999999993</v>
      </c>
      <c r="F214">
        <v>78.100999999999999</v>
      </c>
      <c r="G214">
        <f t="shared" si="3"/>
        <v>77.711999999999989</v>
      </c>
    </row>
    <row r="215" spans="1:7" x14ac:dyDescent="0.3">
      <c r="A215">
        <v>501</v>
      </c>
      <c r="B215" t="s">
        <v>811</v>
      </c>
      <c r="C215" t="s">
        <v>812</v>
      </c>
      <c r="D215" t="s">
        <v>813</v>
      </c>
      <c r="E215">
        <v>70.641000000000005</v>
      </c>
      <c r="F215">
        <v>71.350999999999999</v>
      </c>
      <c r="G215">
        <f t="shared" si="3"/>
        <v>70.996000000000009</v>
      </c>
    </row>
    <row r="216" spans="1:7" x14ac:dyDescent="0.3">
      <c r="A216">
        <v>501</v>
      </c>
      <c r="B216" t="s">
        <v>814</v>
      </c>
      <c r="C216" t="s">
        <v>815</v>
      </c>
      <c r="D216" t="s">
        <v>816</v>
      </c>
      <c r="E216">
        <v>129.53100000000001</v>
      </c>
      <c r="F216">
        <v>130.833</v>
      </c>
      <c r="G216">
        <f t="shared" si="3"/>
        <v>130.18200000000002</v>
      </c>
    </row>
    <row r="217" spans="1:7" x14ac:dyDescent="0.3">
      <c r="A217">
        <v>501</v>
      </c>
      <c r="B217" t="s">
        <v>817</v>
      </c>
      <c r="C217" t="s">
        <v>818</v>
      </c>
      <c r="D217" t="s">
        <v>819</v>
      </c>
      <c r="E217">
        <v>118.996</v>
      </c>
      <c r="F217">
        <v>120.19199999999999</v>
      </c>
      <c r="G217">
        <f t="shared" si="3"/>
        <v>119.59399999999999</v>
      </c>
    </row>
    <row r="218" spans="1:7" x14ac:dyDescent="0.3">
      <c r="A218">
        <v>501</v>
      </c>
      <c r="B218" t="s">
        <v>820</v>
      </c>
      <c r="C218" t="s">
        <v>821</v>
      </c>
      <c r="D218" t="s">
        <v>822</v>
      </c>
      <c r="E218">
        <v>58.015000000000001</v>
      </c>
      <c r="F218">
        <v>58.597999999999999</v>
      </c>
      <c r="G218">
        <f t="shared" si="3"/>
        <v>58.3065</v>
      </c>
    </row>
    <row r="219" spans="1:7" x14ac:dyDescent="0.3">
      <c r="A219">
        <v>501</v>
      </c>
      <c r="B219" t="s">
        <v>823</v>
      </c>
      <c r="C219" t="s">
        <v>824</v>
      </c>
      <c r="D219" t="s">
        <v>825</v>
      </c>
      <c r="E219">
        <v>121.863</v>
      </c>
      <c r="F219">
        <v>123.087</v>
      </c>
      <c r="G219">
        <f t="shared" si="3"/>
        <v>122.47499999999999</v>
      </c>
    </row>
    <row r="220" spans="1:7" x14ac:dyDescent="0.3">
      <c r="A220">
        <v>501</v>
      </c>
      <c r="B220" t="s">
        <v>826</v>
      </c>
      <c r="C220" t="s">
        <v>827</v>
      </c>
      <c r="D220" t="s">
        <v>828</v>
      </c>
      <c r="E220">
        <v>98.31</v>
      </c>
      <c r="F220">
        <v>99.298000000000002</v>
      </c>
      <c r="G220">
        <f t="shared" si="3"/>
        <v>98.804000000000002</v>
      </c>
    </row>
    <row r="221" spans="1:7" x14ac:dyDescent="0.3">
      <c r="A221">
        <v>501</v>
      </c>
      <c r="B221" t="s">
        <v>829</v>
      </c>
      <c r="C221" t="s">
        <v>830</v>
      </c>
      <c r="D221" t="s">
        <v>831</v>
      </c>
      <c r="E221">
        <v>76.558000000000007</v>
      </c>
      <c r="F221">
        <v>77.328000000000003</v>
      </c>
      <c r="G221">
        <f t="shared" si="3"/>
        <v>76.943000000000012</v>
      </c>
    </row>
    <row r="222" spans="1:7" x14ac:dyDescent="0.3">
      <c r="A222">
        <v>501</v>
      </c>
      <c r="B222" t="s">
        <v>832</v>
      </c>
      <c r="C222" t="s">
        <v>833</v>
      </c>
      <c r="D222" t="s">
        <v>834</v>
      </c>
      <c r="E222">
        <v>52.36</v>
      </c>
      <c r="F222">
        <v>52.886000000000003</v>
      </c>
      <c r="G222">
        <f t="shared" si="3"/>
        <v>52.623000000000005</v>
      </c>
    </row>
    <row r="223" spans="1:7" x14ac:dyDescent="0.3">
      <c r="A223">
        <v>501</v>
      </c>
      <c r="B223" t="s">
        <v>835</v>
      </c>
      <c r="C223" t="s">
        <v>836</v>
      </c>
      <c r="D223" t="s">
        <v>837</v>
      </c>
      <c r="E223">
        <v>53.811</v>
      </c>
      <c r="F223">
        <v>54.351999999999997</v>
      </c>
      <c r="G223">
        <f t="shared" si="3"/>
        <v>54.081499999999998</v>
      </c>
    </row>
    <row r="224" spans="1:7" x14ac:dyDescent="0.3">
      <c r="A224">
        <v>501</v>
      </c>
      <c r="B224" t="s">
        <v>838</v>
      </c>
      <c r="D224" t="s">
        <v>839</v>
      </c>
      <c r="E224">
        <v>80.734999999999999</v>
      </c>
      <c r="F224">
        <v>81.546000000000006</v>
      </c>
      <c r="G224">
        <f t="shared" si="3"/>
        <v>81.140500000000003</v>
      </c>
    </row>
    <row r="225" spans="1:7" x14ac:dyDescent="0.3">
      <c r="A225">
        <v>501</v>
      </c>
      <c r="B225" t="s">
        <v>840</v>
      </c>
      <c r="D225" t="s">
        <v>841</v>
      </c>
      <c r="G225" t="e">
        <f t="shared" si="3"/>
        <v>#DIV/0!</v>
      </c>
    </row>
    <row r="226" spans="1:7" x14ac:dyDescent="0.3">
      <c r="A226">
        <v>501</v>
      </c>
      <c r="B226" t="s">
        <v>842</v>
      </c>
      <c r="D226" t="s">
        <v>841</v>
      </c>
      <c r="G226" t="e">
        <f t="shared" si="3"/>
        <v>#DIV/0!</v>
      </c>
    </row>
    <row r="227" spans="1:7" x14ac:dyDescent="0.3">
      <c r="A227">
        <v>501</v>
      </c>
      <c r="B227" t="s">
        <v>843</v>
      </c>
      <c r="D227" t="s">
        <v>841</v>
      </c>
      <c r="G227" t="e">
        <f t="shared" si="3"/>
        <v>#DIV/0!</v>
      </c>
    </row>
    <row r="228" spans="1:7" x14ac:dyDescent="0.3">
      <c r="A228">
        <v>501</v>
      </c>
      <c r="B228" t="s">
        <v>844</v>
      </c>
      <c r="D228" t="s">
        <v>841</v>
      </c>
      <c r="G228" t="e">
        <f t="shared" si="3"/>
        <v>#DIV/0!</v>
      </c>
    </row>
    <row r="229" spans="1:7" x14ac:dyDescent="0.3">
      <c r="A229">
        <v>502</v>
      </c>
      <c r="B229" t="s">
        <v>845</v>
      </c>
      <c r="C229" t="s">
        <v>10</v>
      </c>
      <c r="D229" t="s">
        <v>11</v>
      </c>
      <c r="E229">
        <v>87.162000000000006</v>
      </c>
      <c r="F229">
        <v>88.037999999999997</v>
      </c>
      <c r="G229">
        <f t="shared" si="3"/>
        <v>87.6</v>
      </c>
    </row>
    <row r="230" spans="1:7" x14ac:dyDescent="0.3">
      <c r="A230">
        <v>502</v>
      </c>
      <c r="B230" t="s">
        <v>15</v>
      </c>
      <c r="C230" t="s">
        <v>13</v>
      </c>
      <c r="D230" t="s">
        <v>14</v>
      </c>
      <c r="E230">
        <v>93.856999999999999</v>
      </c>
      <c r="F230">
        <v>94.8</v>
      </c>
      <c r="G230">
        <f t="shared" si="3"/>
        <v>94.328499999999991</v>
      </c>
    </row>
    <row r="231" spans="1:7" x14ac:dyDescent="0.3">
      <c r="A231">
        <v>502</v>
      </c>
      <c r="B231" t="s">
        <v>846</v>
      </c>
      <c r="C231" t="s">
        <v>16</v>
      </c>
      <c r="D231" t="s">
        <v>17</v>
      </c>
      <c r="E231">
        <v>101.63</v>
      </c>
      <c r="F231">
        <v>102.652</v>
      </c>
      <c r="G231">
        <f t="shared" si="3"/>
        <v>102.14099999999999</v>
      </c>
    </row>
    <row r="232" spans="1:7" x14ac:dyDescent="0.3">
      <c r="A232">
        <v>502</v>
      </c>
      <c r="B232" t="s">
        <v>847</v>
      </c>
      <c r="C232" t="s">
        <v>19</v>
      </c>
      <c r="D232" t="s">
        <v>20</v>
      </c>
      <c r="E232">
        <v>92.447000000000003</v>
      </c>
      <c r="F232">
        <v>93.376000000000005</v>
      </c>
      <c r="G232">
        <f t="shared" si="3"/>
        <v>92.911500000000004</v>
      </c>
    </row>
    <row r="233" spans="1:7" x14ac:dyDescent="0.3">
      <c r="A233">
        <v>502</v>
      </c>
      <c r="B233" t="s">
        <v>848</v>
      </c>
      <c r="C233" t="s">
        <v>22</v>
      </c>
      <c r="D233" t="s">
        <v>23</v>
      </c>
      <c r="E233">
        <v>103.51900000000001</v>
      </c>
      <c r="F233">
        <v>104.559</v>
      </c>
      <c r="G233">
        <f t="shared" si="3"/>
        <v>104.039</v>
      </c>
    </row>
    <row r="234" spans="1:7" x14ac:dyDescent="0.3">
      <c r="A234">
        <v>502</v>
      </c>
      <c r="B234" t="s">
        <v>849</v>
      </c>
      <c r="C234" t="s">
        <v>25</v>
      </c>
      <c r="D234" t="s">
        <v>26</v>
      </c>
      <c r="E234">
        <v>101.191</v>
      </c>
      <c r="F234">
        <v>102.20699999999999</v>
      </c>
      <c r="G234">
        <f t="shared" si="3"/>
        <v>101.699</v>
      </c>
    </row>
    <row r="235" spans="1:7" x14ac:dyDescent="0.3">
      <c r="A235">
        <v>502</v>
      </c>
      <c r="B235" t="s">
        <v>27</v>
      </c>
      <c r="C235" t="s">
        <v>28</v>
      </c>
      <c r="D235" t="s">
        <v>29</v>
      </c>
      <c r="E235">
        <v>102.905</v>
      </c>
      <c r="F235">
        <v>103.93899999999999</v>
      </c>
      <c r="G235">
        <f t="shared" si="3"/>
        <v>103.422</v>
      </c>
    </row>
    <row r="236" spans="1:7" x14ac:dyDescent="0.3">
      <c r="A236">
        <v>502</v>
      </c>
      <c r="B236" t="s">
        <v>18</v>
      </c>
      <c r="C236" t="s">
        <v>31</v>
      </c>
      <c r="D236" t="s">
        <v>32</v>
      </c>
      <c r="E236">
        <v>106.14100000000001</v>
      </c>
      <c r="F236">
        <v>107.20699999999999</v>
      </c>
      <c r="G236">
        <f t="shared" si="3"/>
        <v>106.67400000000001</v>
      </c>
    </row>
    <row r="237" spans="1:7" x14ac:dyDescent="0.3">
      <c r="A237">
        <v>502</v>
      </c>
      <c r="B237" t="s">
        <v>21</v>
      </c>
      <c r="C237" t="s">
        <v>34</v>
      </c>
      <c r="D237" t="s">
        <v>35</v>
      </c>
      <c r="E237">
        <v>95.275000000000006</v>
      </c>
      <c r="F237">
        <v>96.233000000000004</v>
      </c>
      <c r="G237">
        <f t="shared" si="3"/>
        <v>95.754000000000005</v>
      </c>
    </row>
    <row r="238" spans="1:7" x14ac:dyDescent="0.3">
      <c r="A238">
        <v>502</v>
      </c>
      <c r="B238" t="s">
        <v>12</v>
      </c>
      <c r="C238" t="s">
        <v>37</v>
      </c>
      <c r="D238" t="s">
        <v>38</v>
      </c>
      <c r="E238">
        <v>96.828999999999994</v>
      </c>
      <c r="F238">
        <v>97.802000000000007</v>
      </c>
      <c r="G238">
        <f t="shared" si="3"/>
        <v>97.3155</v>
      </c>
    </row>
    <row r="239" spans="1:7" x14ac:dyDescent="0.3">
      <c r="A239">
        <v>502</v>
      </c>
      <c r="B239" t="s">
        <v>850</v>
      </c>
      <c r="C239" t="s">
        <v>40</v>
      </c>
      <c r="D239" t="s">
        <v>41</v>
      </c>
      <c r="E239">
        <v>97.302000000000007</v>
      </c>
      <c r="F239">
        <v>98.278999999999996</v>
      </c>
      <c r="G239">
        <f t="shared" si="3"/>
        <v>97.790500000000009</v>
      </c>
    </row>
    <row r="240" spans="1:7" x14ac:dyDescent="0.3">
      <c r="A240">
        <v>502</v>
      </c>
      <c r="B240" t="s">
        <v>36</v>
      </c>
      <c r="C240" t="s">
        <v>43</v>
      </c>
      <c r="D240" t="s">
        <v>44</v>
      </c>
      <c r="E240">
        <v>95.430999999999997</v>
      </c>
      <c r="F240">
        <v>96.39</v>
      </c>
      <c r="G240">
        <f t="shared" si="3"/>
        <v>95.910499999999999</v>
      </c>
    </row>
    <row r="241" spans="1:7" x14ac:dyDescent="0.3">
      <c r="A241">
        <v>502</v>
      </c>
      <c r="B241" t="s">
        <v>851</v>
      </c>
      <c r="C241" t="s">
        <v>46</v>
      </c>
      <c r="D241" t="s">
        <v>47</v>
      </c>
      <c r="E241">
        <v>77.031999999999996</v>
      </c>
      <c r="F241">
        <v>77.805999999999997</v>
      </c>
      <c r="G241">
        <f t="shared" si="3"/>
        <v>77.418999999999997</v>
      </c>
    </row>
    <row r="242" spans="1:7" x14ac:dyDescent="0.3">
      <c r="A242">
        <v>502</v>
      </c>
      <c r="B242" t="s">
        <v>33</v>
      </c>
      <c r="C242" t="s">
        <v>49</v>
      </c>
      <c r="D242" t="s">
        <v>50</v>
      </c>
      <c r="E242">
        <v>80.808000000000007</v>
      </c>
      <c r="F242">
        <v>81.62</v>
      </c>
      <c r="G242">
        <f t="shared" si="3"/>
        <v>81.213999999999999</v>
      </c>
    </row>
    <row r="243" spans="1:7" x14ac:dyDescent="0.3">
      <c r="A243">
        <v>502</v>
      </c>
      <c r="B243" t="s">
        <v>852</v>
      </c>
      <c r="C243" t="s">
        <v>52</v>
      </c>
      <c r="D243" t="s">
        <v>53</v>
      </c>
      <c r="E243">
        <v>56.600999999999999</v>
      </c>
      <c r="F243">
        <v>57.168999999999997</v>
      </c>
      <c r="G243">
        <f t="shared" si="3"/>
        <v>56.884999999999998</v>
      </c>
    </row>
    <row r="244" spans="1:7" x14ac:dyDescent="0.3">
      <c r="A244">
        <v>502</v>
      </c>
      <c r="B244" t="s">
        <v>57</v>
      </c>
      <c r="C244" t="s">
        <v>55</v>
      </c>
      <c r="D244" t="s">
        <v>56</v>
      </c>
      <c r="E244">
        <v>56.774000000000001</v>
      </c>
      <c r="F244">
        <v>57.344999999999999</v>
      </c>
      <c r="G244">
        <f t="shared" si="3"/>
        <v>57.0595</v>
      </c>
    </row>
    <row r="245" spans="1:7" x14ac:dyDescent="0.3">
      <c r="A245">
        <v>502</v>
      </c>
      <c r="B245" t="s">
        <v>42</v>
      </c>
      <c r="C245" t="s">
        <v>58</v>
      </c>
      <c r="D245" t="s">
        <v>59</v>
      </c>
      <c r="E245">
        <v>58.658999999999999</v>
      </c>
      <c r="F245">
        <v>59.249000000000002</v>
      </c>
      <c r="G245">
        <f t="shared" si="3"/>
        <v>58.954000000000001</v>
      </c>
    </row>
    <row r="246" spans="1:7" x14ac:dyDescent="0.3">
      <c r="A246">
        <v>502</v>
      </c>
      <c r="B246" t="s">
        <v>45</v>
      </c>
      <c r="C246" t="s">
        <v>61</v>
      </c>
      <c r="D246" t="s">
        <v>62</v>
      </c>
      <c r="E246">
        <v>64.058999999999997</v>
      </c>
      <c r="F246">
        <v>64.703000000000003</v>
      </c>
      <c r="G246">
        <f t="shared" si="3"/>
        <v>64.381</v>
      </c>
    </row>
    <row r="247" spans="1:7" x14ac:dyDescent="0.3">
      <c r="A247">
        <v>502</v>
      </c>
      <c r="B247" t="s">
        <v>39</v>
      </c>
      <c r="C247" t="s">
        <v>64</v>
      </c>
      <c r="D247" t="s">
        <v>65</v>
      </c>
      <c r="E247">
        <v>69.055000000000007</v>
      </c>
      <c r="F247">
        <v>69.748999999999995</v>
      </c>
      <c r="G247">
        <f t="shared" si="3"/>
        <v>69.402000000000001</v>
      </c>
    </row>
    <row r="248" spans="1:7" x14ac:dyDescent="0.3">
      <c r="A248">
        <v>502</v>
      </c>
      <c r="B248" t="s">
        <v>86</v>
      </c>
      <c r="C248" t="s">
        <v>67</v>
      </c>
      <c r="D248" t="s">
        <v>68</v>
      </c>
      <c r="E248">
        <v>63.68</v>
      </c>
      <c r="F248">
        <v>64.319999999999993</v>
      </c>
      <c r="G248">
        <f t="shared" si="3"/>
        <v>64</v>
      </c>
    </row>
    <row r="249" spans="1:7" x14ac:dyDescent="0.3">
      <c r="A249">
        <v>502</v>
      </c>
      <c r="B249" t="s">
        <v>60</v>
      </c>
      <c r="C249" t="s">
        <v>70</v>
      </c>
      <c r="D249" t="s">
        <v>71</v>
      </c>
      <c r="E249">
        <v>55.551000000000002</v>
      </c>
      <c r="F249">
        <v>56.109000000000002</v>
      </c>
      <c r="G249">
        <f t="shared" si="3"/>
        <v>55.83</v>
      </c>
    </row>
    <row r="250" spans="1:7" x14ac:dyDescent="0.3">
      <c r="A250">
        <v>502</v>
      </c>
      <c r="B250" t="s">
        <v>853</v>
      </c>
      <c r="C250" t="s">
        <v>73</v>
      </c>
      <c r="D250" t="s">
        <v>74</v>
      </c>
      <c r="E250">
        <v>58.466000000000001</v>
      </c>
      <c r="F250">
        <v>59.054000000000002</v>
      </c>
      <c r="G250">
        <f t="shared" si="3"/>
        <v>58.760000000000005</v>
      </c>
    </row>
    <row r="251" spans="1:7" x14ac:dyDescent="0.3">
      <c r="A251">
        <v>502</v>
      </c>
      <c r="B251" t="s">
        <v>72</v>
      </c>
      <c r="C251" t="s">
        <v>76</v>
      </c>
      <c r="D251" t="s">
        <v>77</v>
      </c>
      <c r="E251">
        <v>62.941000000000003</v>
      </c>
      <c r="F251">
        <v>63.573</v>
      </c>
      <c r="G251">
        <f t="shared" si="3"/>
        <v>63.257000000000005</v>
      </c>
    </row>
    <row r="252" spans="1:7" x14ac:dyDescent="0.3">
      <c r="A252">
        <v>502</v>
      </c>
      <c r="B252" t="s">
        <v>78</v>
      </c>
      <c r="C252" t="s">
        <v>854</v>
      </c>
      <c r="D252" t="s">
        <v>855</v>
      </c>
      <c r="E252">
        <v>77.784000000000006</v>
      </c>
      <c r="F252">
        <v>78.564999999999998</v>
      </c>
      <c r="G252">
        <f t="shared" si="3"/>
        <v>78.174499999999995</v>
      </c>
    </row>
    <row r="253" spans="1:7" x14ac:dyDescent="0.3">
      <c r="A253">
        <v>502</v>
      </c>
      <c r="B253" t="s">
        <v>856</v>
      </c>
      <c r="C253" t="s">
        <v>79</v>
      </c>
      <c r="D253" t="s">
        <v>80</v>
      </c>
      <c r="E253">
        <v>96.090999999999994</v>
      </c>
      <c r="F253">
        <v>97.055999999999997</v>
      </c>
      <c r="G253">
        <f t="shared" si="3"/>
        <v>96.573499999999996</v>
      </c>
    </row>
    <row r="254" spans="1:7" x14ac:dyDescent="0.3">
      <c r="A254">
        <v>502</v>
      </c>
      <c r="B254" t="s">
        <v>857</v>
      </c>
      <c r="C254" t="s">
        <v>82</v>
      </c>
      <c r="D254" t="s">
        <v>154</v>
      </c>
      <c r="E254">
        <v>92.367999999999995</v>
      </c>
      <c r="F254">
        <v>93.296000000000006</v>
      </c>
      <c r="G254">
        <f t="shared" si="3"/>
        <v>92.831999999999994</v>
      </c>
    </row>
    <row r="255" spans="1:7" x14ac:dyDescent="0.3">
      <c r="A255">
        <v>502</v>
      </c>
      <c r="B255" t="s">
        <v>858</v>
      </c>
      <c r="C255" t="s">
        <v>84</v>
      </c>
      <c r="D255" t="s">
        <v>85</v>
      </c>
      <c r="E255">
        <v>65.066999999999993</v>
      </c>
      <c r="F255">
        <v>65.721000000000004</v>
      </c>
      <c r="G255">
        <f t="shared" si="3"/>
        <v>65.394000000000005</v>
      </c>
    </row>
    <row r="256" spans="1:7" x14ac:dyDescent="0.3">
      <c r="A256">
        <v>502</v>
      </c>
      <c r="B256" t="s">
        <v>859</v>
      </c>
      <c r="C256" t="s">
        <v>87</v>
      </c>
      <c r="D256" t="s">
        <v>88</v>
      </c>
      <c r="E256">
        <v>86.070999999999998</v>
      </c>
      <c r="F256">
        <v>86.936000000000007</v>
      </c>
      <c r="G256">
        <f t="shared" si="3"/>
        <v>86.503500000000003</v>
      </c>
    </row>
    <row r="257" spans="1:7" x14ac:dyDescent="0.3">
      <c r="A257">
        <v>502</v>
      </c>
      <c r="B257" t="s">
        <v>860</v>
      </c>
      <c r="C257" t="s">
        <v>90</v>
      </c>
      <c r="D257" t="s">
        <v>91</v>
      </c>
      <c r="E257">
        <v>73.426000000000002</v>
      </c>
      <c r="F257">
        <v>74.164000000000001</v>
      </c>
      <c r="G257">
        <f t="shared" si="3"/>
        <v>73.795000000000002</v>
      </c>
    </row>
    <row r="258" spans="1:7" x14ac:dyDescent="0.3">
      <c r="A258">
        <v>502</v>
      </c>
      <c r="B258" t="s">
        <v>69</v>
      </c>
      <c r="C258" t="s">
        <v>93</v>
      </c>
      <c r="D258" t="s">
        <v>94</v>
      </c>
      <c r="E258">
        <v>63.676000000000002</v>
      </c>
      <c r="F258">
        <v>64.316000000000003</v>
      </c>
      <c r="G258">
        <f t="shared" si="3"/>
        <v>63.996000000000002</v>
      </c>
    </row>
    <row r="259" spans="1:7" x14ac:dyDescent="0.3">
      <c r="A259">
        <v>502</v>
      </c>
      <c r="B259" t="s">
        <v>116</v>
      </c>
      <c r="C259" t="s">
        <v>96</v>
      </c>
      <c r="D259" t="s">
        <v>97</v>
      </c>
      <c r="E259">
        <v>66.244</v>
      </c>
      <c r="F259">
        <v>66.91</v>
      </c>
      <c r="G259">
        <f t="shared" si="3"/>
        <v>66.576999999999998</v>
      </c>
    </row>
    <row r="260" spans="1:7" x14ac:dyDescent="0.3">
      <c r="A260">
        <v>502</v>
      </c>
      <c r="B260" t="s">
        <v>107</v>
      </c>
      <c r="C260" t="s">
        <v>99</v>
      </c>
      <c r="D260" t="s">
        <v>100</v>
      </c>
      <c r="E260">
        <v>71.260000000000005</v>
      </c>
      <c r="F260">
        <v>71.975999999999999</v>
      </c>
      <c r="G260">
        <f t="shared" si="3"/>
        <v>71.617999999999995</v>
      </c>
    </row>
    <row r="261" spans="1:7" x14ac:dyDescent="0.3">
      <c r="A261">
        <v>502</v>
      </c>
      <c r="B261" t="s">
        <v>51</v>
      </c>
      <c r="C261" t="s">
        <v>102</v>
      </c>
      <c r="D261" t="s">
        <v>103</v>
      </c>
      <c r="E261">
        <v>63.37</v>
      </c>
      <c r="F261">
        <v>64.007000000000005</v>
      </c>
      <c r="G261">
        <f t="shared" si="3"/>
        <v>63.688500000000005</v>
      </c>
    </row>
    <row r="262" spans="1:7" x14ac:dyDescent="0.3">
      <c r="A262">
        <v>502</v>
      </c>
      <c r="B262" t="s">
        <v>122</v>
      </c>
      <c r="C262" t="s">
        <v>105</v>
      </c>
      <c r="D262" t="s">
        <v>106</v>
      </c>
      <c r="E262">
        <v>97.537999999999997</v>
      </c>
      <c r="F262">
        <v>98.519000000000005</v>
      </c>
      <c r="G262">
        <f t="shared" si="3"/>
        <v>98.028500000000008</v>
      </c>
    </row>
    <row r="263" spans="1:7" x14ac:dyDescent="0.3">
      <c r="A263">
        <v>502</v>
      </c>
      <c r="B263" t="s">
        <v>75</v>
      </c>
      <c r="C263" t="s">
        <v>108</v>
      </c>
      <c r="D263" t="s">
        <v>109</v>
      </c>
      <c r="E263">
        <v>62.947000000000003</v>
      </c>
      <c r="F263">
        <v>63.579000000000001</v>
      </c>
      <c r="G263">
        <f t="shared" ref="G263:G326" si="4">AVERAGE(E263:F263)</f>
        <v>63.263000000000005</v>
      </c>
    </row>
    <row r="264" spans="1:7" x14ac:dyDescent="0.3">
      <c r="A264">
        <v>502</v>
      </c>
      <c r="B264" t="s">
        <v>83</v>
      </c>
      <c r="C264" t="s">
        <v>861</v>
      </c>
      <c r="D264" t="s">
        <v>862</v>
      </c>
      <c r="E264">
        <v>97.659000000000006</v>
      </c>
      <c r="F264">
        <v>98.64</v>
      </c>
      <c r="G264">
        <f t="shared" si="4"/>
        <v>98.149500000000003</v>
      </c>
    </row>
    <row r="265" spans="1:7" x14ac:dyDescent="0.3">
      <c r="A265">
        <v>502</v>
      </c>
      <c r="B265" t="s">
        <v>89</v>
      </c>
      <c r="C265" t="s">
        <v>863</v>
      </c>
      <c r="D265" t="s">
        <v>864</v>
      </c>
      <c r="E265">
        <v>69.314999999999998</v>
      </c>
      <c r="F265">
        <v>70.012</v>
      </c>
      <c r="G265">
        <f t="shared" si="4"/>
        <v>69.663499999999999</v>
      </c>
    </row>
    <row r="266" spans="1:7" x14ac:dyDescent="0.3">
      <c r="A266">
        <v>502</v>
      </c>
      <c r="B266" t="s">
        <v>54</v>
      </c>
      <c r="C266" t="s">
        <v>111</v>
      </c>
      <c r="D266" t="s">
        <v>112</v>
      </c>
      <c r="E266">
        <v>77.477999999999994</v>
      </c>
      <c r="F266">
        <v>78.257000000000005</v>
      </c>
      <c r="G266">
        <f t="shared" si="4"/>
        <v>77.867500000000007</v>
      </c>
    </row>
    <row r="267" spans="1:7" x14ac:dyDescent="0.3">
      <c r="A267">
        <v>502</v>
      </c>
      <c r="B267" t="s">
        <v>865</v>
      </c>
      <c r="C267" t="s">
        <v>114</v>
      </c>
      <c r="D267" t="s">
        <v>115</v>
      </c>
      <c r="E267">
        <v>82.597999999999999</v>
      </c>
      <c r="F267">
        <v>83.429000000000002</v>
      </c>
      <c r="G267">
        <f t="shared" si="4"/>
        <v>83.013499999999993</v>
      </c>
    </row>
    <row r="268" spans="1:7" x14ac:dyDescent="0.3">
      <c r="A268">
        <v>502</v>
      </c>
      <c r="B268" t="s">
        <v>866</v>
      </c>
      <c r="C268" t="s">
        <v>117</v>
      </c>
      <c r="D268" t="s">
        <v>118</v>
      </c>
      <c r="E268">
        <v>63.841000000000001</v>
      </c>
      <c r="F268">
        <v>64.483000000000004</v>
      </c>
      <c r="G268">
        <f t="shared" si="4"/>
        <v>64.162000000000006</v>
      </c>
    </row>
    <row r="269" spans="1:7" x14ac:dyDescent="0.3">
      <c r="A269">
        <v>502</v>
      </c>
      <c r="B269" t="s">
        <v>867</v>
      </c>
      <c r="C269" t="s">
        <v>120</v>
      </c>
      <c r="D269" t="s">
        <v>121</v>
      </c>
      <c r="E269">
        <v>63.927</v>
      </c>
      <c r="F269">
        <v>64.569000000000003</v>
      </c>
      <c r="G269">
        <f t="shared" si="4"/>
        <v>64.248000000000005</v>
      </c>
    </row>
    <row r="270" spans="1:7" x14ac:dyDescent="0.3">
      <c r="A270">
        <v>502</v>
      </c>
      <c r="B270" t="s">
        <v>868</v>
      </c>
      <c r="C270" t="s">
        <v>123</v>
      </c>
      <c r="D270" t="s">
        <v>124</v>
      </c>
      <c r="E270">
        <v>76.691999999999993</v>
      </c>
      <c r="F270">
        <v>77.462999999999994</v>
      </c>
      <c r="G270">
        <f t="shared" si="4"/>
        <v>77.077499999999986</v>
      </c>
    </row>
    <row r="271" spans="1:7" x14ac:dyDescent="0.3">
      <c r="A271">
        <v>502</v>
      </c>
      <c r="B271" t="s">
        <v>92</v>
      </c>
      <c r="C271" t="s">
        <v>126</v>
      </c>
      <c r="D271" t="s">
        <v>127</v>
      </c>
      <c r="E271">
        <v>74.204999999999998</v>
      </c>
      <c r="F271">
        <v>74.950999999999993</v>
      </c>
      <c r="G271">
        <f t="shared" si="4"/>
        <v>74.578000000000003</v>
      </c>
    </row>
    <row r="272" spans="1:7" x14ac:dyDescent="0.3">
      <c r="A272">
        <v>502</v>
      </c>
      <c r="B272" t="s">
        <v>143</v>
      </c>
      <c r="C272" t="s">
        <v>129</v>
      </c>
      <c r="D272" t="s">
        <v>130</v>
      </c>
      <c r="E272">
        <v>104.22</v>
      </c>
      <c r="F272">
        <v>105.268</v>
      </c>
      <c r="G272">
        <f t="shared" si="4"/>
        <v>104.744</v>
      </c>
    </row>
    <row r="273" spans="1:7" x14ac:dyDescent="0.3">
      <c r="A273">
        <v>502</v>
      </c>
      <c r="B273" t="s">
        <v>869</v>
      </c>
      <c r="C273" t="s">
        <v>132</v>
      </c>
      <c r="D273" t="s">
        <v>133</v>
      </c>
      <c r="E273">
        <v>55.75</v>
      </c>
      <c r="F273">
        <v>56.31</v>
      </c>
      <c r="G273">
        <f t="shared" si="4"/>
        <v>56.03</v>
      </c>
    </row>
    <row r="274" spans="1:7" x14ac:dyDescent="0.3">
      <c r="A274">
        <v>502</v>
      </c>
      <c r="B274" t="s">
        <v>113</v>
      </c>
      <c r="C274" t="s">
        <v>135</v>
      </c>
      <c r="D274" t="s">
        <v>136</v>
      </c>
      <c r="E274">
        <v>66.665999999999997</v>
      </c>
      <c r="F274">
        <v>67.335999999999999</v>
      </c>
      <c r="G274">
        <f t="shared" si="4"/>
        <v>67.001000000000005</v>
      </c>
    </row>
    <row r="275" spans="1:7" x14ac:dyDescent="0.3">
      <c r="A275">
        <v>502</v>
      </c>
      <c r="B275" t="s">
        <v>870</v>
      </c>
      <c r="C275" t="s">
        <v>138</v>
      </c>
      <c r="D275" t="s">
        <v>139</v>
      </c>
      <c r="E275">
        <v>64.131</v>
      </c>
      <c r="F275">
        <v>64.775000000000006</v>
      </c>
      <c r="G275">
        <f t="shared" si="4"/>
        <v>64.453000000000003</v>
      </c>
    </row>
    <row r="276" spans="1:7" x14ac:dyDescent="0.3">
      <c r="A276">
        <v>502</v>
      </c>
      <c r="B276" t="s">
        <v>871</v>
      </c>
      <c r="C276" t="s">
        <v>141</v>
      </c>
      <c r="D276" t="s">
        <v>142</v>
      </c>
      <c r="E276">
        <v>50.512</v>
      </c>
      <c r="F276">
        <v>51.018999999999998</v>
      </c>
      <c r="G276">
        <f t="shared" si="4"/>
        <v>50.765500000000003</v>
      </c>
    </row>
    <row r="277" spans="1:7" x14ac:dyDescent="0.3">
      <c r="A277">
        <v>502</v>
      </c>
      <c r="B277" t="s">
        <v>119</v>
      </c>
      <c r="C277" t="s">
        <v>144</v>
      </c>
      <c r="D277" t="s">
        <v>145</v>
      </c>
      <c r="E277">
        <v>103.69</v>
      </c>
      <c r="F277">
        <v>104.732</v>
      </c>
      <c r="G277">
        <f t="shared" si="4"/>
        <v>104.211</v>
      </c>
    </row>
    <row r="278" spans="1:7" x14ac:dyDescent="0.3">
      <c r="A278">
        <v>502</v>
      </c>
      <c r="B278" t="s">
        <v>134</v>
      </c>
      <c r="C278" t="s">
        <v>147</v>
      </c>
      <c r="D278" t="s">
        <v>148</v>
      </c>
      <c r="E278">
        <v>71.355999999999995</v>
      </c>
      <c r="F278">
        <v>72.072999999999993</v>
      </c>
      <c r="G278">
        <f t="shared" si="4"/>
        <v>71.714499999999987</v>
      </c>
    </row>
    <row r="279" spans="1:7" x14ac:dyDescent="0.3">
      <c r="A279">
        <v>502</v>
      </c>
      <c r="B279" t="s">
        <v>872</v>
      </c>
      <c r="C279" t="s">
        <v>150</v>
      </c>
      <c r="D279" t="s">
        <v>151</v>
      </c>
      <c r="E279">
        <v>99.628</v>
      </c>
      <c r="F279">
        <v>100.63</v>
      </c>
      <c r="G279">
        <f t="shared" si="4"/>
        <v>100.12899999999999</v>
      </c>
    </row>
    <row r="280" spans="1:7" x14ac:dyDescent="0.3">
      <c r="A280">
        <v>502</v>
      </c>
      <c r="B280" t="s">
        <v>873</v>
      </c>
      <c r="C280" t="s">
        <v>874</v>
      </c>
      <c r="D280" t="s">
        <v>875</v>
      </c>
      <c r="E280">
        <v>81.372</v>
      </c>
      <c r="F280">
        <v>82.19</v>
      </c>
      <c r="G280">
        <f t="shared" si="4"/>
        <v>81.781000000000006</v>
      </c>
    </row>
    <row r="281" spans="1:7" x14ac:dyDescent="0.3">
      <c r="A281">
        <v>502</v>
      </c>
      <c r="B281" t="s">
        <v>146</v>
      </c>
      <c r="C281" t="s">
        <v>876</v>
      </c>
      <c r="D281" t="s">
        <v>877</v>
      </c>
      <c r="E281">
        <v>91.180999999999997</v>
      </c>
      <c r="F281">
        <v>92.096999999999994</v>
      </c>
      <c r="G281">
        <f t="shared" si="4"/>
        <v>91.638999999999996</v>
      </c>
    </row>
    <row r="282" spans="1:7" x14ac:dyDescent="0.3">
      <c r="A282">
        <v>502</v>
      </c>
      <c r="B282" t="s">
        <v>878</v>
      </c>
      <c r="C282" t="s">
        <v>879</v>
      </c>
      <c r="D282" t="s">
        <v>880</v>
      </c>
      <c r="E282">
        <v>76.040000000000006</v>
      </c>
      <c r="F282">
        <v>76.804000000000002</v>
      </c>
      <c r="G282">
        <f t="shared" si="4"/>
        <v>76.421999999999997</v>
      </c>
    </row>
    <row r="283" spans="1:7" x14ac:dyDescent="0.3">
      <c r="A283">
        <v>502</v>
      </c>
      <c r="B283" t="s">
        <v>881</v>
      </c>
      <c r="C283" t="s">
        <v>882</v>
      </c>
      <c r="D283" t="s">
        <v>883</v>
      </c>
      <c r="E283">
        <v>87.832999999999998</v>
      </c>
      <c r="F283">
        <v>88.715999999999994</v>
      </c>
      <c r="G283">
        <f t="shared" si="4"/>
        <v>88.274499999999989</v>
      </c>
    </row>
    <row r="284" spans="1:7" x14ac:dyDescent="0.3">
      <c r="A284">
        <v>502</v>
      </c>
      <c r="B284" t="s">
        <v>884</v>
      </c>
      <c r="C284" t="s">
        <v>885</v>
      </c>
      <c r="D284" t="s">
        <v>886</v>
      </c>
      <c r="E284">
        <v>89.82</v>
      </c>
      <c r="F284">
        <v>90.722999999999999</v>
      </c>
      <c r="G284">
        <f t="shared" si="4"/>
        <v>90.271500000000003</v>
      </c>
    </row>
    <row r="285" spans="1:7" x14ac:dyDescent="0.3">
      <c r="A285">
        <v>502</v>
      </c>
      <c r="B285" t="s">
        <v>887</v>
      </c>
      <c r="C285" t="s">
        <v>888</v>
      </c>
      <c r="D285" t="s">
        <v>889</v>
      </c>
      <c r="E285">
        <v>89.381</v>
      </c>
      <c r="F285">
        <v>90.28</v>
      </c>
      <c r="G285">
        <f t="shared" si="4"/>
        <v>89.830500000000001</v>
      </c>
    </row>
    <row r="286" spans="1:7" x14ac:dyDescent="0.3">
      <c r="A286">
        <v>502</v>
      </c>
      <c r="B286" t="s">
        <v>890</v>
      </c>
      <c r="C286" t="s">
        <v>891</v>
      </c>
      <c r="D286" t="s">
        <v>892</v>
      </c>
      <c r="E286">
        <v>88.063000000000002</v>
      </c>
      <c r="F286">
        <v>88.947999999999993</v>
      </c>
      <c r="G286">
        <f t="shared" si="4"/>
        <v>88.505499999999998</v>
      </c>
    </row>
    <row r="287" spans="1:7" x14ac:dyDescent="0.3">
      <c r="A287">
        <v>502</v>
      </c>
      <c r="B287" t="s">
        <v>893</v>
      </c>
      <c r="C287" t="s">
        <v>894</v>
      </c>
      <c r="D287" t="s">
        <v>895</v>
      </c>
      <c r="E287">
        <v>92.376999999999995</v>
      </c>
      <c r="F287">
        <v>93.305000000000007</v>
      </c>
      <c r="G287">
        <f t="shared" si="4"/>
        <v>92.841000000000008</v>
      </c>
    </row>
    <row r="288" spans="1:7" x14ac:dyDescent="0.3">
      <c r="A288">
        <v>502</v>
      </c>
      <c r="B288" t="s">
        <v>896</v>
      </c>
      <c r="C288" t="s">
        <v>897</v>
      </c>
      <c r="D288" t="s">
        <v>898</v>
      </c>
      <c r="E288">
        <v>95.677000000000007</v>
      </c>
      <c r="F288">
        <v>96.638000000000005</v>
      </c>
      <c r="G288">
        <f t="shared" si="4"/>
        <v>96.157499999999999</v>
      </c>
    </row>
    <row r="289" spans="1:7" x14ac:dyDescent="0.3">
      <c r="A289">
        <v>502</v>
      </c>
      <c r="B289" t="s">
        <v>899</v>
      </c>
      <c r="C289" t="s">
        <v>900</v>
      </c>
      <c r="D289" t="s">
        <v>901</v>
      </c>
      <c r="E289">
        <v>93.966999999999999</v>
      </c>
      <c r="F289">
        <v>94.911000000000001</v>
      </c>
      <c r="G289">
        <f t="shared" si="4"/>
        <v>94.438999999999993</v>
      </c>
    </row>
    <row r="290" spans="1:7" x14ac:dyDescent="0.3">
      <c r="A290">
        <v>502</v>
      </c>
      <c r="B290" t="s">
        <v>902</v>
      </c>
      <c r="C290" t="s">
        <v>903</v>
      </c>
      <c r="D290" t="s">
        <v>904</v>
      </c>
      <c r="E290">
        <v>103.51</v>
      </c>
      <c r="F290">
        <v>104.55</v>
      </c>
      <c r="G290">
        <f t="shared" si="4"/>
        <v>104.03</v>
      </c>
    </row>
    <row r="291" spans="1:7" x14ac:dyDescent="0.3">
      <c r="A291">
        <v>502</v>
      </c>
      <c r="B291" t="s">
        <v>905</v>
      </c>
      <c r="C291" t="s">
        <v>906</v>
      </c>
      <c r="D291" t="s">
        <v>907</v>
      </c>
      <c r="E291">
        <v>102.959</v>
      </c>
      <c r="F291">
        <v>103.99299999999999</v>
      </c>
      <c r="G291">
        <f t="shared" si="4"/>
        <v>103.476</v>
      </c>
    </row>
    <row r="292" spans="1:7" x14ac:dyDescent="0.3">
      <c r="A292">
        <v>502</v>
      </c>
      <c r="B292" t="s">
        <v>908</v>
      </c>
      <c r="C292" t="s">
        <v>909</v>
      </c>
      <c r="D292" t="s">
        <v>910</v>
      </c>
      <c r="E292">
        <v>107.498</v>
      </c>
      <c r="F292">
        <v>108.578</v>
      </c>
      <c r="G292">
        <f t="shared" si="4"/>
        <v>108.03800000000001</v>
      </c>
    </row>
    <row r="293" spans="1:7" x14ac:dyDescent="0.3">
      <c r="A293">
        <v>502</v>
      </c>
      <c r="B293" t="s">
        <v>911</v>
      </c>
      <c r="C293" t="s">
        <v>912</v>
      </c>
      <c r="D293" t="s">
        <v>913</v>
      </c>
      <c r="E293">
        <v>109.265</v>
      </c>
      <c r="F293">
        <v>110.363</v>
      </c>
      <c r="G293">
        <f t="shared" si="4"/>
        <v>109.81399999999999</v>
      </c>
    </row>
    <row r="294" spans="1:7" x14ac:dyDescent="0.3">
      <c r="A294">
        <v>502</v>
      </c>
      <c r="B294" t="s">
        <v>914</v>
      </c>
      <c r="C294" t="s">
        <v>915</v>
      </c>
      <c r="D294" t="s">
        <v>916</v>
      </c>
      <c r="E294">
        <v>105.977</v>
      </c>
      <c r="F294">
        <v>107.04300000000001</v>
      </c>
      <c r="G294">
        <f t="shared" si="4"/>
        <v>106.51</v>
      </c>
    </row>
    <row r="295" spans="1:7" x14ac:dyDescent="0.3">
      <c r="A295">
        <v>502</v>
      </c>
      <c r="B295" t="s">
        <v>917</v>
      </c>
      <c r="C295" t="s">
        <v>918</v>
      </c>
      <c r="D295" t="s">
        <v>919</v>
      </c>
      <c r="E295">
        <v>103.574</v>
      </c>
      <c r="F295">
        <v>104.614</v>
      </c>
      <c r="G295">
        <f t="shared" si="4"/>
        <v>104.09399999999999</v>
      </c>
    </row>
    <row r="296" spans="1:7" x14ac:dyDescent="0.3">
      <c r="A296">
        <v>502</v>
      </c>
      <c r="B296" t="s">
        <v>920</v>
      </c>
      <c r="C296" t="s">
        <v>921</v>
      </c>
      <c r="D296" t="s">
        <v>922</v>
      </c>
      <c r="E296">
        <v>111.82299999999999</v>
      </c>
      <c r="F296">
        <v>112.947</v>
      </c>
      <c r="G296">
        <f t="shared" si="4"/>
        <v>112.38499999999999</v>
      </c>
    </row>
    <row r="297" spans="1:7" x14ac:dyDescent="0.3">
      <c r="A297">
        <v>502</v>
      </c>
      <c r="B297" t="s">
        <v>923</v>
      </c>
      <c r="C297" t="s">
        <v>924</v>
      </c>
      <c r="D297" t="s">
        <v>925</v>
      </c>
      <c r="E297">
        <v>114.289</v>
      </c>
      <c r="F297">
        <v>115.437</v>
      </c>
      <c r="G297">
        <f t="shared" si="4"/>
        <v>114.863</v>
      </c>
    </row>
    <row r="298" spans="1:7" x14ac:dyDescent="0.3">
      <c r="A298">
        <v>502</v>
      </c>
      <c r="B298" t="s">
        <v>926</v>
      </c>
      <c r="C298" t="s">
        <v>927</v>
      </c>
      <c r="D298" t="s">
        <v>928</v>
      </c>
      <c r="E298">
        <v>103.407</v>
      </c>
      <c r="F298">
        <v>104.447</v>
      </c>
      <c r="G298">
        <f t="shared" si="4"/>
        <v>103.92699999999999</v>
      </c>
    </row>
    <row r="299" spans="1:7" x14ac:dyDescent="0.3">
      <c r="A299">
        <v>502</v>
      </c>
      <c r="B299" t="s">
        <v>929</v>
      </c>
      <c r="C299" t="s">
        <v>930</v>
      </c>
      <c r="D299" t="s">
        <v>931</v>
      </c>
      <c r="E299">
        <v>106.021</v>
      </c>
      <c r="F299">
        <v>107.087</v>
      </c>
      <c r="G299">
        <f t="shared" si="4"/>
        <v>106.554</v>
      </c>
    </row>
    <row r="300" spans="1:7" x14ac:dyDescent="0.3">
      <c r="A300">
        <v>502</v>
      </c>
      <c r="B300" t="s">
        <v>932</v>
      </c>
      <c r="C300" t="s">
        <v>933</v>
      </c>
      <c r="D300" t="s">
        <v>934</v>
      </c>
      <c r="E300">
        <v>101.79</v>
      </c>
      <c r="F300">
        <v>102.81399999999999</v>
      </c>
      <c r="G300">
        <f t="shared" si="4"/>
        <v>102.30199999999999</v>
      </c>
    </row>
    <row r="301" spans="1:7" x14ac:dyDescent="0.3">
      <c r="A301">
        <v>502</v>
      </c>
      <c r="B301" t="s">
        <v>140</v>
      </c>
      <c r="C301" t="s">
        <v>935</v>
      </c>
      <c r="D301" t="s">
        <v>936</v>
      </c>
      <c r="E301">
        <v>97.590999999999994</v>
      </c>
      <c r="F301">
        <v>98.572000000000003</v>
      </c>
      <c r="G301">
        <f t="shared" si="4"/>
        <v>98.081500000000005</v>
      </c>
    </row>
    <row r="302" spans="1:7" x14ac:dyDescent="0.3">
      <c r="A302">
        <v>502</v>
      </c>
      <c r="B302" t="s">
        <v>937</v>
      </c>
      <c r="D302" t="s">
        <v>938</v>
      </c>
      <c r="G302" t="e">
        <f t="shared" si="4"/>
        <v>#DIV/0!</v>
      </c>
    </row>
    <row r="303" spans="1:7" x14ac:dyDescent="0.3">
      <c r="A303">
        <v>502</v>
      </c>
      <c r="B303" t="s">
        <v>30</v>
      </c>
      <c r="D303" t="s">
        <v>938</v>
      </c>
      <c r="G303" t="e">
        <f t="shared" si="4"/>
        <v>#DIV/0!</v>
      </c>
    </row>
    <row r="304" spans="1:7" x14ac:dyDescent="0.3">
      <c r="A304">
        <v>502</v>
      </c>
      <c r="B304" t="s">
        <v>939</v>
      </c>
      <c r="D304" t="s">
        <v>938</v>
      </c>
      <c r="G304" t="e">
        <f t="shared" si="4"/>
        <v>#DIV/0!</v>
      </c>
    </row>
    <row r="305" spans="1:26" x14ac:dyDescent="0.3">
      <c r="A305">
        <v>502</v>
      </c>
      <c r="B305" t="s">
        <v>48</v>
      </c>
      <c r="D305" t="s">
        <v>938</v>
      </c>
      <c r="G305" t="e">
        <f t="shared" si="4"/>
        <v>#DIV/0!</v>
      </c>
    </row>
    <row r="306" spans="1:26" x14ac:dyDescent="0.3">
      <c r="A306">
        <v>502</v>
      </c>
      <c r="B306" t="s">
        <v>81</v>
      </c>
      <c r="D306" t="s">
        <v>938</v>
      </c>
      <c r="G306" t="e">
        <f t="shared" si="4"/>
        <v>#DIV/0!</v>
      </c>
    </row>
    <row r="307" spans="1:26" x14ac:dyDescent="0.3">
      <c r="A307">
        <v>502</v>
      </c>
      <c r="B307" t="s">
        <v>66</v>
      </c>
      <c r="D307" t="s">
        <v>938</v>
      </c>
      <c r="G307" t="e">
        <f t="shared" si="4"/>
        <v>#DIV/0!</v>
      </c>
    </row>
    <row r="308" spans="1:26" x14ac:dyDescent="0.3">
      <c r="A308">
        <v>502</v>
      </c>
      <c r="B308" t="s">
        <v>940</v>
      </c>
      <c r="D308" t="s">
        <v>938</v>
      </c>
      <c r="G308" t="e">
        <f t="shared" si="4"/>
        <v>#DIV/0!</v>
      </c>
    </row>
    <row r="309" spans="1:26" x14ac:dyDescent="0.3">
      <c r="A309">
        <v>502</v>
      </c>
      <c r="B309" t="s">
        <v>149</v>
      </c>
      <c r="D309" t="s">
        <v>938</v>
      </c>
      <c r="G309" t="e">
        <f t="shared" si="4"/>
        <v>#DIV/0!</v>
      </c>
    </row>
    <row r="310" spans="1:26" x14ac:dyDescent="0.3">
      <c r="A310">
        <v>502</v>
      </c>
      <c r="B310" t="s">
        <v>941</v>
      </c>
      <c r="D310" t="s">
        <v>938</v>
      </c>
      <c r="G310" t="e">
        <f t="shared" si="4"/>
        <v>#DIV/0!</v>
      </c>
    </row>
    <row r="311" spans="1:26" x14ac:dyDescent="0.3">
      <c r="A311">
        <v>502</v>
      </c>
      <c r="B311" t="s">
        <v>942</v>
      </c>
      <c r="D311" t="s">
        <v>938</v>
      </c>
      <c r="G311" t="e">
        <f t="shared" si="4"/>
        <v>#DIV/0!</v>
      </c>
    </row>
    <row r="312" spans="1:26" x14ac:dyDescent="0.3">
      <c r="A312">
        <v>502</v>
      </c>
      <c r="B312" t="s">
        <v>943</v>
      </c>
      <c r="D312" t="s">
        <v>944</v>
      </c>
      <c r="E312">
        <v>32.755000000000003</v>
      </c>
      <c r="F312">
        <v>33.084000000000003</v>
      </c>
      <c r="G312">
        <f t="shared" si="4"/>
        <v>32.919499999999999</v>
      </c>
    </row>
    <row r="313" spans="1:26" x14ac:dyDescent="0.3">
      <c r="A313">
        <v>502</v>
      </c>
      <c r="B313" t="s">
        <v>137</v>
      </c>
      <c r="D313" t="s">
        <v>945</v>
      </c>
      <c r="E313">
        <v>54.33</v>
      </c>
      <c r="F313">
        <v>54.877000000000002</v>
      </c>
      <c r="G313">
        <f t="shared" si="4"/>
        <v>54.603499999999997</v>
      </c>
    </row>
    <row r="314" spans="1:26" x14ac:dyDescent="0.3">
      <c r="B314" t="s">
        <v>946</v>
      </c>
      <c r="D314" t="s">
        <v>947</v>
      </c>
      <c r="E314">
        <v>83.905000000000001</v>
      </c>
      <c r="F314">
        <v>84.748999999999995</v>
      </c>
      <c r="G314">
        <f t="shared" si="4"/>
        <v>84.326999999999998</v>
      </c>
    </row>
    <row r="315" spans="1:26" x14ac:dyDescent="0.3">
      <c r="B315" t="s">
        <v>948</v>
      </c>
      <c r="D315" t="s">
        <v>949</v>
      </c>
      <c r="E315">
        <v>106.217</v>
      </c>
      <c r="F315">
        <v>107.285</v>
      </c>
      <c r="G315">
        <f t="shared" si="4"/>
        <v>106.751</v>
      </c>
    </row>
    <row r="316" spans="1:26" x14ac:dyDescent="0.3">
      <c r="B316" t="s">
        <v>950</v>
      </c>
      <c r="D316" t="s">
        <v>951</v>
      </c>
      <c r="E316">
        <v>101.154</v>
      </c>
      <c r="F316">
        <v>102.17</v>
      </c>
      <c r="G316">
        <f t="shared" si="4"/>
        <v>101.66200000000001</v>
      </c>
    </row>
    <row r="317" spans="1:26" x14ac:dyDescent="0.3">
      <c r="B317" t="s">
        <v>952</v>
      </c>
      <c r="D317" t="s">
        <v>953</v>
      </c>
      <c r="E317">
        <v>85.290999999999997</v>
      </c>
      <c r="F317">
        <v>86.149000000000001</v>
      </c>
      <c r="G317">
        <f t="shared" si="4"/>
        <v>85.72</v>
      </c>
    </row>
    <row r="318" spans="1:26" x14ac:dyDescent="0.3">
      <c r="B318" t="s">
        <v>954</v>
      </c>
      <c r="D318" t="s">
        <v>955</v>
      </c>
      <c r="G318" t="e">
        <f t="shared" si="4"/>
        <v>#DIV/0!</v>
      </c>
      <c r="Y318" t="s">
        <v>955</v>
      </c>
      <c r="Z318" t="s">
        <v>955</v>
      </c>
    </row>
    <row r="319" spans="1:26" x14ac:dyDescent="0.3">
      <c r="B319" t="s">
        <v>956</v>
      </c>
      <c r="D319" t="s">
        <v>955</v>
      </c>
      <c r="G319" t="e">
        <f t="shared" si="4"/>
        <v>#DIV/0!</v>
      </c>
      <c r="Y319" t="s">
        <v>955</v>
      </c>
      <c r="Z319" t="s">
        <v>955</v>
      </c>
    </row>
    <row r="320" spans="1:26" x14ac:dyDescent="0.3">
      <c r="B320" t="s">
        <v>24</v>
      </c>
      <c r="D320" t="s">
        <v>955</v>
      </c>
      <c r="G320" t="e">
        <f t="shared" si="4"/>
        <v>#DIV/0!</v>
      </c>
      <c r="Y320" t="s">
        <v>955</v>
      </c>
      <c r="Z320" t="s">
        <v>955</v>
      </c>
    </row>
    <row r="321" spans="2:26" x14ac:dyDescent="0.3">
      <c r="B321" t="s">
        <v>957</v>
      </c>
      <c r="D321" t="s">
        <v>955</v>
      </c>
      <c r="G321" t="e">
        <f t="shared" si="4"/>
        <v>#DIV/0!</v>
      </c>
      <c r="Y321" t="s">
        <v>955</v>
      </c>
      <c r="Z321" t="s">
        <v>955</v>
      </c>
    </row>
    <row r="322" spans="2:26" x14ac:dyDescent="0.3">
      <c r="B322" t="s">
        <v>958</v>
      </c>
      <c r="D322" t="s">
        <v>955</v>
      </c>
      <c r="G322" t="e">
        <f t="shared" si="4"/>
        <v>#DIV/0!</v>
      </c>
      <c r="Y322" t="s">
        <v>955</v>
      </c>
      <c r="Z322" t="s">
        <v>955</v>
      </c>
    </row>
    <row r="323" spans="2:26" x14ac:dyDescent="0.3">
      <c r="B323" t="s">
        <v>959</v>
      </c>
      <c r="D323" t="s">
        <v>955</v>
      </c>
      <c r="G323" t="e">
        <f t="shared" si="4"/>
        <v>#DIV/0!</v>
      </c>
      <c r="Y323" t="s">
        <v>955</v>
      </c>
      <c r="Z323" t="s">
        <v>955</v>
      </c>
    </row>
    <row r="324" spans="2:26" x14ac:dyDescent="0.3">
      <c r="B324" t="s">
        <v>960</v>
      </c>
      <c r="D324" t="s">
        <v>955</v>
      </c>
      <c r="G324" t="e">
        <f t="shared" si="4"/>
        <v>#DIV/0!</v>
      </c>
      <c r="Y324" t="s">
        <v>955</v>
      </c>
      <c r="Z324" t="s">
        <v>955</v>
      </c>
    </row>
    <row r="325" spans="2:26" x14ac:dyDescent="0.3">
      <c r="B325" t="s">
        <v>961</v>
      </c>
      <c r="D325" t="s">
        <v>955</v>
      </c>
      <c r="G325" t="e">
        <f t="shared" si="4"/>
        <v>#DIV/0!</v>
      </c>
      <c r="Y325" t="s">
        <v>955</v>
      </c>
      <c r="Z325" t="s">
        <v>955</v>
      </c>
    </row>
    <row r="326" spans="2:26" x14ac:dyDescent="0.3">
      <c r="B326" t="s">
        <v>962</v>
      </c>
      <c r="D326" t="s">
        <v>955</v>
      </c>
      <c r="G326" t="e">
        <f t="shared" si="4"/>
        <v>#DIV/0!</v>
      </c>
      <c r="Y326" t="s">
        <v>955</v>
      </c>
      <c r="Z326" t="s">
        <v>955</v>
      </c>
    </row>
    <row r="327" spans="2:26" x14ac:dyDescent="0.3">
      <c r="B327" t="s">
        <v>963</v>
      </c>
      <c r="D327" t="s">
        <v>955</v>
      </c>
      <c r="Y327" t="s">
        <v>955</v>
      </c>
      <c r="Z327" t="s">
        <v>955</v>
      </c>
    </row>
    <row r="328" spans="2:26" x14ac:dyDescent="0.3">
      <c r="B328" t="s">
        <v>9</v>
      </c>
      <c r="D328" t="s">
        <v>955</v>
      </c>
      <c r="Y328" t="s">
        <v>955</v>
      </c>
      <c r="Z328" t="s">
        <v>955</v>
      </c>
    </row>
    <row r="329" spans="2:26" x14ac:dyDescent="0.3">
      <c r="B329" t="s">
        <v>964</v>
      </c>
      <c r="D329" t="s">
        <v>955</v>
      </c>
      <c r="Y329" t="s">
        <v>955</v>
      </c>
      <c r="Z329" t="s">
        <v>955</v>
      </c>
    </row>
    <row r="330" spans="2:26" x14ac:dyDescent="0.3">
      <c r="B330" t="s">
        <v>965</v>
      </c>
      <c r="D330" t="s">
        <v>955</v>
      </c>
      <c r="Y330" t="s">
        <v>955</v>
      </c>
      <c r="Z330" t="s">
        <v>955</v>
      </c>
    </row>
    <row r="331" spans="2:26" x14ac:dyDescent="0.3">
      <c r="B331" t="s">
        <v>966</v>
      </c>
      <c r="D331" t="s">
        <v>955</v>
      </c>
      <c r="Y331" t="s">
        <v>955</v>
      </c>
      <c r="Z331" t="s">
        <v>955</v>
      </c>
    </row>
    <row r="332" spans="2:26" x14ac:dyDescent="0.3">
      <c r="B332" t="s">
        <v>967</v>
      </c>
      <c r="D332" t="s">
        <v>955</v>
      </c>
      <c r="Y332" t="s">
        <v>955</v>
      </c>
      <c r="Z332" t="s">
        <v>955</v>
      </c>
    </row>
    <row r="333" spans="2:26" x14ac:dyDescent="0.3">
      <c r="B333" t="s">
        <v>968</v>
      </c>
      <c r="D333" t="s">
        <v>955</v>
      </c>
      <c r="Y333" t="s">
        <v>955</v>
      </c>
      <c r="Z333" t="s">
        <v>955</v>
      </c>
    </row>
    <row r="334" spans="2:26" x14ac:dyDescent="0.3">
      <c r="B334" t="s">
        <v>969</v>
      </c>
      <c r="D334" t="s">
        <v>955</v>
      </c>
      <c r="Y334" t="s">
        <v>955</v>
      </c>
      <c r="Z334" t="s">
        <v>955</v>
      </c>
    </row>
    <row r="335" spans="2:26" x14ac:dyDescent="0.3">
      <c r="B335" t="s">
        <v>970</v>
      </c>
      <c r="D335" t="s">
        <v>955</v>
      </c>
      <c r="Y335" t="s">
        <v>955</v>
      </c>
      <c r="Z335" t="s">
        <v>955</v>
      </c>
    </row>
    <row r="336" spans="2:26" x14ac:dyDescent="0.3">
      <c r="B336" t="s">
        <v>971</v>
      </c>
      <c r="D336" t="s">
        <v>955</v>
      </c>
      <c r="Y336" t="s">
        <v>955</v>
      </c>
      <c r="Z336" t="s">
        <v>955</v>
      </c>
    </row>
    <row r="337" spans="2:26" x14ac:dyDescent="0.3">
      <c r="B337" t="s">
        <v>972</v>
      </c>
      <c r="D337" t="s">
        <v>955</v>
      </c>
      <c r="Y337" t="s">
        <v>955</v>
      </c>
      <c r="Z337" t="s">
        <v>955</v>
      </c>
    </row>
    <row r="338" spans="2:26" x14ac:dyDescent="0.3">
      <c r="B338" t="s">
        <v>63</v>
      </c>
      <c r="D338" t="s">
        <v>955</v>
      </c>
      <c r="Y338" t="s">
        <v>955</v>
      </c>
      <c r="Z338" t="s">
        <v>955</v>
      </c>
    </row>
    <row r="339" spans="2:26" x14ac:dyDescent="0.3">
      <c r="B339" t="s">
        <v>973</v>
      </c>
      <c r="D339" t="s">
        <v>955</v>
      </c>
      <c r="Y339" t="s">
        <v>955</v>
      </c>
      <c r="Z339" t="s">
        <v>955</v>
      </c>
    </row>
    <row r="340" spans="2:26" x14ac:dyDescent="0.3">
      <c r="B340" t="s">
        <v>974</v>
      </c>
      <c r="D340" t="s">
        <v>955</v>
      </c>
      <c r="Y340" t="s">
        <v>955</v>
      </c>
      <c r="Z340" t="s">
        <v>955</v>
      </c>
    </row>
    <row r="341" spans="2:26" x14ac:dyDescent="0.3">
      <c r="B341" t="s">
        <v>101</v>
      </c>
      <c r="D341" t="s">
        <v>955</v>
      </c>
      <c r="Y341" t="s">
        <v>955</v>
      </c>
      <c r="Z341" t="s">
        <v>955</v>
      </c>
    </row>
    <row r="342" spans="2:26" x14ac:dyDescent="0.3">
      <c r="B342" t="s">
        <v>975</v>
      </c>
      <c r="D342" t="s">
        <v>955</v>
      </c>
      <c r="Y342" t="s">
        <v>955</v>
      </c>
      <c r="Z342" t="s">
        <v>955</v>
      </c>
    </row>
    <row r="343" spans="2:26" x14ac:dyDescent="0.3">
      <c r="B343" t="s">
        <v>976</v>
      </c>
      <c r="D343" t="s">
        <v>955</v>
      </c>
      <c r="Y343" t="s">
        <v>955</v>
      </c>
      <c r="Z343" t="s">
        <v>955</v>
      </c>
    </row>
    <row r="344" spans="2:26" x14ac:dyDescent="0.3">
      <c r="B344" t="s">
        <v>977</v>
      </c>
      <c r="D344" t="s">
        <v>955</v>
      </c>
      <c r="Y344" t="s">
        <v>955</v>
      </c>
      <c r="Z344" t="s">
        <v>955</v>
      </c>
    </row>
    <row r="345" spans="2:26" x14ac:dyDescent="0.3">
      <c r="B345" t="s">
        <v>978</v>
      </c>
      <c r="D345" t="s">
        <v>955</v>
      </c>
      <c r="Y345" t="s">
        <v>955</v>
      </c>
      <c r="Z345" t="s">
        <v>955</v>
      </c>
    </row>
    <row r="346" spans="2:26" x14ac:dyDescent="0.3">
      <c r="B346" t="s">
        <v>979</v>
      </c>
      <c r="D346" t="s">
        <v>955</v>
      </c>
      <c r="Y346" t="s">
        <v>955</v>
      </c>
      <c r="Z346" t="s">
        <v>955</v>
      </c>
    </row>
    <row r="347" spans="2:26" x14ac:dyDescent="0.3">
      <c r="B347" t="s">
        <v>980</v>
      </c>
      <c r="D347" t="s">
        <v>955</v>
      </c>
      <c r="Y347" t="s">
        <v>955</v>
      </c>
      <c r="Z347" t="s">
        <v>955</v>
      </c>
    </row>
    <row r="348" spans="2:26" x14ac:dyDescent="0.3">
      <c r="B348" t="s">
        <v>981</v>
      </c>
      <c r="D348" t="s">
        <v>955</v>
      </c>
      <c r="Y348" t="s">
        <v>955</v>
      </c>
      <c r="Z348" t="s">
        <v>955</v>
      </c>
    </row>
    <row r="349" spans="2:26" x14ac:dyDescent="0.3">
      <c r="B349" t="s">
        <v>982</v>
      </c>
      <c r="D349" t="s">
        <v>955</v>
      </c>
      <c r="Y349" t="s">
        <v>955</v>
      </c>
      <c r="Z349" t="s">
        <v>955</v>
      </c>
    </row>
    <row r="350" spans="2:26" x14ac:dyDescent="0.3">
      <c r="B350" t="s">
        <v>983</v>
      </c>
      <c r="D350" t="s">
        <v>955</v>
      </c>
      <c r="Y350" t="s">
        <v>955</v>
      </c>
      <c r="Z350" t="s">
        <v>955</v>
      </c>
    </row>
    <row r="351" spans="2:26" x14ac:dyDescent="0.3">
      <c r="B351" t="s">
        <v>984</v>
      </c>
      <c r="D351" t="s">
        <v>955</v>
      </c>
      <c r="Y351" t="s">
        <v>955</v>
      </c>
      <c r="Z351" t="s">
        <v>955</v>
      </c>
    </row>
    <row r="352" spans="2:26" x14ac:dyDescent="0.3">
      <c r="B352" t="s">
        <v>985</v>
      </c>
      <c r="D352" t="s">
        <v>955</v>
      </c>
      <c r="Y352" t="s">
        <v>955</v>
      </c>
      <c r="Z352" t="s">
        <v>955</v>
      </c>
    </row>
    <row r="353" spans="2:26" x14ac:dyDescent="0.3">
      <c r="B353" t="s">
        <v>110</v>
      </c>
      <c r="D353" t="s">
        <v>955</v>
      </c>
      <c r="Y353" t="s">
        <v>955</v>
      </c>
      <c r="Z353" t="s">
        <v>955</v>
      </c>
    </row>
    <row r="354" spans="2:26" x14ac:dyDescent="0.3">
      <c r="B354" t="s">
        <v>986</v>
      </c>
      <c r="D354" t="s">
        <v>955</v>
      </c>
      <c r="Y354" t="s">
        <v>955</v>
      </c>
      <c r="Z354" t="s">
        <v>955</v>
      </c>
    </row>
    <row r="355" spans="2:26" x14ac:dyDescent="0.3">
      <c r="B355" t="s">
        <v>987</v>
      </c>
      <c r="D355" t="s">
        <v>955</v>
      </c>
      <c r="Y355" t="s">
        <v>955</v>
      </c>
      <c r="Z355" t="s">
        <v>955</v>
      </c>
    </row>
    <row r="356" spans="2:26" x14ac:dyDescent="0.3">
      <c r="B356" t="s">
        <v>988</v>
      </c>
      <c r="D356" t="s">
        <v>955</v>
      </c>
      <c r="Y356" t="s">
        <v>955</v>
      </c>
      <c r="Z356" t="s">
        <v>955</v>
      </c>
    </row>
    <row r="357" spans="2:26" x14ac:dyDescent="0.3">
      <c r="B357" t="s">
        <v>989</v>
      </c>
      <c r="D357" t="s">
        <v>955</v>
      </c>
      <c r="Y357" t="s">
        <v>955</v>
      </c>
      <c r="Z357" t="s">
        <v>955</v>
      </c>
    </row>
    <row r="358" spans="2:26" x14ac:dyDescent="0.3">
      <c r="B358" t="s">
        <v>990</v>
      </c>
      <c r="D358" t="s">
        <v>955</v>
      </c>
      <c r="Y358" t="s">
        <v>955</v>
      </c>
      <c r="Z358" t="s">
        <v>955</v>
      </c>
    </row>
    <row r="359" spans="2:26" x14ac:dyDescent="0.3">
      <c r="B359" t="s">
        <v>991</v>
      </c>
      <c r="D359" t="s">
        <v>955</v>
      </c>
      <c r="Y359" t="s">
        <v>955</v>
      </c>
      <c r="Z359" t="s">
        <v>955</v>
      </c>
    </row>
    <row r="360" spans="2:26" x14ac:dyDescent="0.3">
      <c r="B360" t="s">
        <v>992</v>
      </c>
      <c r="D360" t="s">
        <v>955</v>
      </c>
      <c r="Y360" t="s">
        <v>955</v>
      </c>
      <c r="Z360" t="s">
        <v>955</v>
      </c>
    </row>
    <row r="361" spans="2:26" x14ac:dyDescent="0.3">
      <c r="B361" t="s">
        <v>993</v>
      </c>
      <c r="D361" t="s">
        <v>955</v>
      </c>
      <c r="Y361" t="s">
        <v>955</v>
      </c>
      <c r="Z361" t="s">
        <v>955</v>
      </c>
    </row>
    <row r="362" spans="2:26" x14ac:dyDescent="0.3">
      <c r="B362" t="s">
        <v>994</v>
      </c>
      <c r="D362" t="s">
        <v>955</v>
      </c>
      <c r="Y362" t="s">
        <v>955</v>
      </c>
      <c r="Z362" t="s">
        <v>955</v>
      </c>
    </row>
    <row r="363" spans="2:26" x14ac:dyDescent="0.3">
      <c r="B363" t="s">
        <v>995</v>
      </c>
      <c r="D363" t="s">
        <v>955</v>
      </c>
      <c r="Y363" t="s">
        <v>955</v>
      </c>
      <c r="Z363" t="s">
        <v>955</v>
      </c>
    </row>
    <row r="364" spans="2:26" x14ac:dyDescent="0.3">
      <c r="B364" t="s">
        <v>996</v>
      </c>
      <c r="D364" t="s">
        <v>955</v>
      </c>
      <c r="Y364" t="s">
        <v>955</v>
      </c>
      <c r="Z364" t="s">
        <v>955</v>
      </c>
    </row>
    <row r="365" spans="2:26" x14ac:dyDescent="0.3">
      <c r="B365" t="s">
        <v>997</v>
      </c>
      <c r="D365" t="s">
        <v>955</v>
      </c>
      <c r="Y365" t="s">
        <v>955</v>
      </c>
      <c r="Z365" t="s">
        <v>955</v>
      </c>
    </row>
    <row r="366" spans="2:26" x14ac:dyDescent="0.3">
      <c r="B366" t="s">
        <v>998</v>
      </c>
      <c r="D366" t="s">
        <v>955</v>
      </c>
      <c r="Y366" t="s">
        <v>955</v>
      </c>
      <c r="Z366" t="s">
        <v>955</v>
      </c>
    </row>
    <row r="367" spans="2:26" x14ac:dyDescent="0.3">
      <c r="B367" t="s">
        <v>999</v>
      </c>
      <c r="D367" t="s">
        <v>955</v>
      </c>
      <c r="Y367" t="s">
        <v>955</v>
      </c>
      <c r="Z367" t="s">
        <v>955</v>
      </c>
    </row>
    <row r="368" spans="2:26" x14ac:dyDescent="0.3">
      <c r="B368" t="s">
        <v>1000</v>
      </c>
      <c r="D368" t="s">
        <v>955</v>
      </c>
      <c r="Y368" t="s">
        <v>955</v>
      </c>
      <c r="Z368" t="s">
        <v>955</v>
      </c>
    </row>
    <row r="369" spans="2:26" x14ac:dyDescent="0.3">
      <c r="B369" t="s">
        <v>1001</v>
      </c>
      <c r="D369" t="s">
        <v>955</v>
      </c>
      <c r="Y369" t="s">
        <v>955</v>
      </c>
      <c r="Z369" t="s">
        <v>955</v>
      </c>
    </row>
    <row r="370" spans="2:26" x14ac:dyDescent="0.3">
      <c r="B370" t="s">
        <v>1002</v>
      </c>
      <c r="D370" t="s">
        <v>955</v>
      </c>
      <c r="Y370" t="s">
        <v>955</v>
      </c>
      <c r="Z370" t="s">
        <v>955</v>
      </c>
    </row>
    <row r="371" spans="2:26" x14ac:dyDescent="0.3">
      <c r="B371" t="s">
        <v>1003</v>
      </c>
      <c r="D371" t="s">
        <v>955</v>
      </c>
      <c r="Y371" t="s">
        <v>955</v>
      </c>
      <c r="Z371" t="s">
        <v>955</v>
      </c>
    </row>
    <row r="372" spans="2:26" x14ac:dyDescent="0.3">
      <c r="B372" t="s">
        <v>1004</v>
      </c>
      <c r="D372" t="s">
        <v>955</v>
      </c>
      <c r="Y372" t="s">
        <v>955</v>
      </c>
      <c r="Z372" t="s">
        <v>955</v>
      </c>
    </row>
    <row r="373" spans="2:26" x14ac:dyDescent="0.3">
      <c r="B373" t="s">
        <v>1005</v>
      </c>
      <c r="D373" t="s">
        <v>955</v>
      </c>
      <c r="Y373" t="s">
        <v>955</v>
      </c>
      <c r="Z373" t="s">
        <v>955</v>
      </c>
    </row>
    <row r="374" spans="2:26" x14ac:dyDescent="0.3">
      <c r="B374" t="s">
        <v>1006</v>
      </c>
      <c r="D374" t="s">
        <v>955</v>
      </c>
      <c r="Y374" t="s">
        <v>955</v>
      </c>
      <c r="Z374" t="s">
        <v>955</v>
      </c>
    </row>
    <row r="375" spans="2:26" x14ac:dyDescent="0.3">
      <c r="B375" t="s">
        <v>1007</v>
      </c>
      <c r="D375" t="s">
        <v>955</v>
      </c>
      <c r="Y375" t="s">
        <v>955</v>
      </c>
      <c r="Z375" t="s">
        <v>955</v>
      </c>
    </row>
    <row r="376" spans="2:26" x14ac:dyDescent="0.3">
      <c r="B376" t="s">
        <v>1008</v>
      </c>
      <c r="D376" t="s">
        <v>955</v>
      </c>
      <c r="Y376" t="s">
        <v>955</v>
      </c>
      <c r="Z376" t="s">
        <v>955</v>
      </c>
    </row>
    <row r="377" spans="2:26" x14ac:dyDescent="0.3">
      <c r="B377" t="s">
        <v>1009</v>
      </c>
      <c r="D377" t="s">
        <v>1010</v>
      </c>
    </row>
    <row r="378" spans="2:26" x14ac:dyDescent="0.3">
      <c r="B378" t="s">
        <v>1011</v>
      </c>
      <c r="D378" t="s">
        <v>1010</v>
      </c>
    </row>
    <row r="379" spans="2:26" x14ac:dyDescent="0.3">
      <c r="B379" t="s">
        <v>1012</v>
      </c>
      <c r="D379" t="s">
        <v>1010</v>
      </c>
    </row>
    <row r="380" spans="2:26" x14ac:dyDescent="0.3">
      <c r="B380" t="s">
        <v>1013</v>
      </c>
      <c r="D380" t="s">
        <v>1010</v>
      </c>
    </row>
    <row r="381" spans="2:26" x14ac:dyDescent="0.3">
      <c r="B381" t="s">
        <v>1014</v>
      </c>
      <c r="D381" t="s">
        <v>1010</v>
      </c>
    </row>
    <row r="382" spans="2:26" x14ac:dyDescent="0.3">
      <c r="B382" t="s">
        <v>1015</v>
      </c>
      <c r="D382" t="s">
        <v>1010</v>
      </c>
    </row>
    <row r="383" spans="2:26" x14ac:dyDescent="0.3">
      <c r="B383" t="s">
        <v>1016</v>
      </c>
      <c r="D383" t="s">
        <v>1010</v>
      </c>
    </row>
    <row r="384" spans="2:26" x14ac:dyDescent="0.3">
      <c r="B384" t="s">
        <v>1017</v>
      </c>
      <c r="D384" t="s">
        <v>1010</v>
      </c>
    </row>
    <row r="385" spans="2:26" x14ac:dyDescent="0.3">
      <c r="B385" t="s">
        <v>1018</v>
      </c>
      <c r="D385" t="s">
        <v>1010</v>
      </c>
    </row>
    <row r="386" spans="2:26" x14ac:dyDescent="0.3">
      <c r="B386" t="s">
        <v>1019</v>
      </c>
      <c r="D386" t="s">
        <v>1020</v>
      </c>
      <c r="Y386" t="s">
        <v>1020</v>
      </c>
      <c r="Z386">
        <v>1.8</v>
      </c>
    </row>
    <row r="387" spans="2:26" x14ac:dyDescent="0.3">
      <c r="B387" t="s">
        <v>1021</v>
      </c>
      <c r="D387" t="s">
        <v>1020</v>
      </c>
      <c r="Y387" t="s">
        <v>1020</v>
      </c>
      <c r="Z387">
        <v>1.8</v>
      </c>
    </row>
    <row r="388" spans="2:26" x14ac:dyDescent="0.3">
      <c r="B388" t="s">
        <v>1022</v>
      </c>
      <c r="D388" t="s">
        <v>1020</v>
      </c>
      <c r="Y388" t="s">
        <v>1020</v>
      </c>
      <c r="Z388">
        <v>1.8</v>
      </c>
    </row>
    <row r="389" spans="2:26" x14ac:dyDescent="0.3">
      <c r="B389" t="s">
        <v>1023</v>
      </c>
      <c r="D389" t="s">
        <v>1020</v>
      </c>
      <c r="Y389" t="s">
        <v>1020</v>
      </c>
      <c r="Z389">
        <v>1.8</v>
      </c>
    </row>
    <row r="390" spans="2:26" x14ac:dyDescent="0.3">
      <c r="B390" t="s">
        <v>1024</v>
      </c>
      <c r="D390" t="s">
        <v>1020</v>
      </c>
      <c r="Y390" t="s">
        <v>1020</v>
      </c>
      <c r="Z390">
        <v>1.8</v>
      </c>
    </row>
    <row r="391" spans="2:26" x14ac:dyDescent="0.3">
      <c r="B391" t="s">
        <v>1025</v>
      </c>
      <c r="D391" t="s">
        <v>1020</v>
      </c>
      <c r="Y391" t="s">
        <v>1020</v>
      </c>
      <c r="Z391">
        <v>1.8</v>
      </c>
    </row>
    <row r="392" spans="2:26" x14ac:dyDescent="0.3">
      <c r="B392" t="s">
        <v>1026</v>
      </c>
      <c r="D392" t="s">
        <v>1027</v>
      </c>
    </row>
    <row r="393" spans="2:26" x14ac:dyDescent="0.3">
      <c r="B393" t="s">
        <v>1028</v>
      </c>
      <c r="D393" t="s">
        <v>1027</v>
      </c>
    </row>
    <row r="394" spans="2:26" x14ac:dyDescent="0.3">
      <c r="B394" t="s">
        <v>1029</v>
      </c>
      <c r="D394" t="s">
        <v>1030</v>
      </c>
    </row>
    <row r="395" spans="2:26" x14ac:dyDescent="0.3">
      <c r="B395" t="s">
        <v>1031</v>
      </c>
      <c r="D395" t="s">
        <v>1032</v>
      </c>
    </row>
    <row r="396" spans="2:26" x14ac:dyDescent="0.3">
      <c r="B396" t="s">
        <v>1033</v>
      </c>
      <c r="D396" t="s">
        <v>1032</v>
      </c>
    </row>
    <row r="397" spans="2:26" x14ac:dyDescent="0.3">
      <c r="B397" t="s">
        <v>1034</v>
      </c>
      <c r="D397" t="s">
        <v>1032</v>
      </c>
    </row>
    <row r="398" spans="2:26" x14ac:dyDescent="0.3">
      <c r="B398" t="s">
        <v>1035</v>
      </c>
      <c r="D398" t="s">
        <v>1032</v>
      </c>
    </row>
    <row r="399" spans="2:26" x14ac:dyDescent="0.3">
      <c r="B399" t="s">
        <v>1036</v>
      </c>
      <c r="D399" t="s">
        <v>1032</v>
      </c>
    </row>
    <row r="400" spans="2:26" x14ac:dyDescent="0.3">
      <c r="B400" t="s">
        <v>1037</v>
      </c>
      <c r="D400" t="s">
        <v>1038</v>
      </c>
    </row>
    <row r="401" spans="2:4" x14ac:dyDescent="0.3">
      <c r="B401" t="s">
        <v>98</v>
      </c>
      <c r="D401" t="s">
        <v>1038</v>
      </c>
    </row>
    <row r="402" spans="2:4" x14ac:dyDescent="0.3">
      <c r="B402" t="s">
        <v>131</v>
      </c>
      <c r="D402" t="s">
        <v>1038</v>
      </c>
    </row>
    <row r="403" spans="2:4" x14ac:dyDescent="0.3">
      <c r="B403" t="s">
        <v>1039</v>
      </c>
      <c r="D403" t="s">
        <v>1038</v>
      </c>
    </row>
    <row r="404" spans="2:4" x14ac:dyDescent="0.3">
      <c r="B404" t="s">
        <v>1040</v>
      </c>
      <c r="D404" t="s">
        <v>1038</v>
      </c>
    </row>
    <row r="405" spans="2:4" x14ac:dyDescent="0.3">
      <c r="B405" t="s">
        <v>1041</v>
      </c>
      <c r="D405" t="s">
        <v>1038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D7" sqref="D7:D17"/>
    </sheetView>
  </sheetViews>
  <sheetFormatPr defaultRowHeight="14.4" x14ac:dyDescent="0.3"/>
  <cols>
    <col min="4" max="4" width="32.88671875" customWidth="1"/>
  </cols>
  <sheetData>
    <row r="1" spans="1:10" x14ac:dyDescent="0.3">
      <c r="A1" t="s">
        <v>0</v>
      </c>
      <c r="F1" t="s">
        <v>155</v>
      </c>
      <c r="J1">
        <v>148.267</v>
      </c>
    </row>
    <row r="2" spans="1:10" x14ac:dyDescent="0.3">
      <c r="A2" t="s">
        <v>1</v>
      </c>
      <c r="F2" t="s">
        <v>156</v>
      </c>
      <c r="J2">
        <v>164.94300000000001</v>
      </c>
    </row>
    <row r="3" spans="1:10" x14ac:dyDescent="0.3">
      <c r="A3" t="s">
        <v>2</v>
      </c>
    </row>
    <row r="5" spans="1:10" x14ac:dyDescent="0.3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152</v>
      </c>
      <c r="H5" t="s">
        <v>153</v>
      </c>
    </row>
    <row r="6" spans="1:10" s="1" customFormat="1" x14ac:dyDescent="0.3">
      <c r="B6" s="1" t="s">
        <v>9</v>
      </c>
      <c r="C6" s="1" t="s">
        <v>10</v>
      </c>
      <c r="D6" s="1" t="s">
        <v>11</v>
      </c>
      <c r="E6" s="1">
        <v>35.933</v>
      </c>
      <c r="F6" s="1">
        <v>36.293999999999997</v>
      </c>
      <c r="G6" s="1">
        <f>AVERAGE(E6:F6)</f>
        <v>36.113500000000002</v>
      </c>
      <c r="H6" s="1">
        <f>F6-E6</f>
        <v>0.3609999999999971</v>
      </c>
    </row>
    <row r="7" spans="1:10" s="3" customFormat="1" x14ac:dyDescent="0.3">
      <c r="B7" s="3" t="s">
        <v>12</v>
      </c>
      <c r="C7" s="3" t="s">
        <v>13</v>
      </c>
      <c r="D7" s="3" t="s">
        <v>14</v>
      </c>
      <c r="E7" s="3">
        <v>65.363</v>
      </c>
      <c r="F7" s="3">
        <v>66.02</v>
      </c>
      <c r="G7" s="3">
        <f t="shared" ref="G7:G53" si="0">AVERAGE(E7:F7)</f>
        <v>65.691499999999991</v>
      </c>
      <c r="H7" s="3">
        <f t="shared" ref="H7:H53" si="1">F7-E7</f>
        <v>0.65699999999999648</v>
      </c>
    </row>
    <row r="8" spans="1:10" s="3" customFormat="1" x14ac:dyDescent="0.3">
      <c r="B8" s="3" t="s">
        <v>15</v>
      </c>
      <c r="C8" s="3" t="s">
        <v>16</v>
      </c>
      <c r="D8" s="3" t="s">
        <v>17</v>
      </c>
      <c r="E8" s="3">
        <v>67.741</v>
      </c>
      <c r="F8" s="3">
        <v>68.421999999999997</v>
      </c>
      <c r="G8" s="3">
        <f t="shared" si="0"/>
        <v>68.081500000000005</v>
      </c>
      <c r="H8" s="3">
        <f t="shared" si="1"/>
        <v>0.68099999999999739</v>
      </c>
    </row>
    <row r="9" spans="1:10" s="3" customFormat="1" x14ac:dyDescent="0.3">
      <c r="B9" s="3" t="s">
        <v>18</v>
      </c>
      <c r="C9" s="3" t="s">
        <v>19</v>
      </c>
      <c r="D9" s="3" t="s">
        <v>20</v>
      </c>
      <c r="E9" s="3">
        <v>67.272000000000006</v>
      </c>
      <c r="F9" s="3">
        <v>67.948999999999998</v>
      </c>
      <c r="G9" s="3">
        <f t="shared" si="0"/>
        <v>67.610500000000002</v>
      </c>
      <c r="H9" s="3">
        <f t="shared" si="1"/>
        <v>0.6769999999999925</v>
      </c>
    </row>
    <row r="10" spans="1:10" s="3" customFormat="1" x14ac:dyDescent="0.3">
      <c r="B10" s="3" t="s">
        <v>21</v>
      </c>
      <c r="C10" s="3" t="s">
        <v>22</v>
      </c>
      <c r="D10" s="3" t="s">
        <v>23</v>
      </c>
      <c r="E10" s="3">
        <v>59.3</v>
      </c>
      <c r="F10" s="3">
        <v>59.896000000000001</v>
      </c>
      <c r="G10" s="3">
        <f t="shared" si="0"/>
        <v>59.597999999999999</v>
      </c>
      <c r="H10" s="3">
        <f t="shared" si="1"/>
        <v>0.59600000000000364</v>
      </c>
    </row>
    <row r="11" spans="1:10" s="3" customFormat="1" x14ac:dyDescent="0.3">
      <c r="B11" s="3" t="s">
        <v>24</v>
      </c>
      <c r="C11" s="3" t="s">
        <v>25</v>
      </c>
      <c r="D11" s="3" t="s">
        <v>26</v>
      </c>
      <c r="E11" s="3">
        <v>74.037000000000006</v>
      </c>
      <c r="F11" s="3">
        <v>74.781000000000006</v>
      </c>
      <c r="G11" s="3">
        <f t="shared" si="0"/>
        <v>74.409000000000006</v>
      </c>
      <c r="H11" s="3">
        <f t="shared" si="1"/>
        <v>0.74399999999999977</v>
      </c>
    </row>
    <row r="12" spans="1:10" s="3" customFormat="1" x14ac:dyDescent="0.3">
      <c r="B12" s="3" t="s">
        <v>27</v>
      </c>
      <c r="C12" s="3" t="s">
        <v>28</v>
      </c>
      <c r="D12" s="3" t="s">
        <v>29</v>
      </c>
      <c r="E12" s="3">
        <v>68.926000000000002</v>
      </c>
      <c r="F12" s="3">
        <v>69.617999999999995</v>
      </c>
      <c r="G12" s="3">
        <f t="shared" si="0"/>
        <v>69.271999999999991</v>
      </c>
      <c r="H12" s="3">
        <f t="shared" si="1"/>
        <v>0.69199999999999307</v>
      </c>
    </row>
    <row r="13" spans="1:10" s="3" customFormat="1" x14ac:dyDescent="0.3">
      <c r="B13" s="3" t="s">
        <v>30</v>
      </c>
      <c r="C13" s="3" t="s">
        <v>31</v>
      </c>
      <c r="D13" s="3" t="s">
        <v>32</v>
      </c>
      <c r="E13" s="3">
        <v>67.326999999999998</v>
      </c>
      <c r="F13" s="3">
        <v>68.004000000000005</v>
      </c>
      <c r="G13" s="3">
        <f t="shared" si="0"/>
        <v>67.665500000000009</v>
      </c>
      <c r="H13" s="3">
        <f t="shared" si="1"/>
        <v>0.67700000000000671</v>
      </c>
    </row>
    <row r="14" spans="1:10" s="3" customFormat="1" x14ac:dyDescent="0.3">
      <c r="B14" s="3" t="s">
        <v>33</v>
      </c>
      <c r="C14" s="3" t="s">
        <v>34</v>
      </c>
      <c r="D14" s="3" t="s">
        <v>35</v>
      </c>
      <c r="E14" s="3">
        <v>71.162999999999997</v>
      </c>
      <c r="F14" s="3">
        <v>71.878</v>
      </c>
      <c r="G14" s="3">
        <f t="shared" si="0"/>
        <v>71.520499999999998</v>
      </c>
      <c r="H14" s="3">
        <f t="shared" si="1"/>
        <v>0.71500000000000341</v>
      </c>
    </row>
    <row r="15" spans="1:10" s="3" customFormat="1" x14ac:dyDescent="0.3">
      <c r="B15" s="3" t="s">
        <v>36</v>
      </c>
      <c r="C15" s="3" t="s">
        <v>37</v>
      </c>
      <c r="D15" s="3" t="s">
        <v>38</v>
      </c>
      <c r="E15" s="3">
        <v>64.024000000000001</v>
      </c>
      <c r="F15" s="3">
        <v>64.667000000000002</v>
      </c>
      <c r="G15" s="3">
        <f t="shared" si="0"/>
        <v>64.345500000000001</v>
      </c>
      <c r="H15" s="3">
        <f t="shared" si="1"/>
        <v>0.64300000000000068</v>
      </c>
    </row>
    <row r="16" spans="1:10" s="3" customFormat="1" x14ac:dyDescent="0.3">
      <c r="B16" s="3" t="s">
        <v>39</v>
      </c>
      <c r="C16" s="3" t="s">
        <v>40</v>
      </c>
      <c r="D16" s="3" t="s">
        <v>41</v>
      </c>
      <c r="E16" s="3">
        <v>56.463000000000001</v>
      </c>
      <c r="F16" s="3">
        <v>57.03</v>
      </c>
      <c r="G16" s="3">
        <f t="shared" si="0"/>
        <v>56.746499999999997</v>
      </c>
      <c r="H16" s="3">
        <f t="shared" si="1"/>
        <v>0.56700000000000017</v>
      </c>
    </row>
    <row r="17" spans="2:8" s="3" customFormat="1" x14ac:dyDescent="0.3">
      <c r="B17" s="3" t="s">
        <v>42</v>
      </c>
      <c r="C17" s="3" t="s">
        <v>43</v>
      </c>
      <c r="D17" s="3" t="s">
        <v>44</v>
      </c>
      <c r="E17" s="3">
        <v>57.902999999999999</v>
      </c>
      <c r="F17" s="3">
        <v>58.484999999999999</v>
      </c>
      <c r="G17" s="3">
        <f t="shared" si="0"/>
        <v>58.194000000000003</v>
      </c>
      <c r="H17" s="3">
        <f t="shared" si="1"/>
        <v>0.58200000000000074</v>
      </c>
    </row>
    <row r="18" spans="2:8" s="2" customFormat="1" x14ac:dyDescent="0.3">
      <c r="B18" s="2" t="s">
        <v>45</v>
      </c>
      <c r="C18" s="2" t="s">
        <v>46</v>
      </c>
      <c r="D18" s="2" t="s">
        <v>47</v>
      </c>
      <c r="E18" s="2">
        <v>59.383000000000003</v>
      </c>
      <c r="F18" s="2">
        <v>59.978999999999999</v>
      </c>
      <c r="G18" s="2">
        <f t="shared" si="0"/>
        <v>59.680999999999997</v>
      </c>
      <c r="H18" s="2">
        <f t="shared" si="1"/>
        <v>0.59599999999999653</v>
      </c>
    </row>
    <row r="19" spans="2:8" s="2" customFormat="1" x14ac:dyDescent="0.3">
      <c r="B19" s="2" t="s">
        <v>48</v>
      </c>
      <c r="C19" s="2" t="s">
        <v>49</v>
      </c>
      <c r="D19" s="2" t="s">
        <v>50</v>
      </c>
      <c r="E19" s="2">
        <v>56.932000000000002</v>
      </c>
      <c r="F19" s="2">
        <v>57.503999999999998</v>
      </c>
      <c r="G19" s="2">
        <f t="shared" si="0"/>
        <v>57.218000000000004</v>
      </c>
      <c r="H19" s="2">
        <f t="shared" si="1"/>
        <v>0.57199999999999562</v>
      </c>
    </row>
    <row r="20" spans="2:8" s="2" customFormat="1" x14ac:dyDescent="0.3">
      <c r="B20" s="2" t="s">
        <v>51</v>
      </c>
      <c r="C20" s="2" t="s">
        <v>52</v>
      </c>
      <c r="D20" s="2" t="s">
        <v>53</v>
      </c>
      <c r="E20" s="2">
        <v>75.028999999999996</v>
      </c>
      <c r="F20" s="2">
        <v>75.783000000000001</v>
      </c>
      <c r="G20" s="2">
        <f t="shared" si="0"/>
        <v>75.406000000000006</v>
      </c>
      <c r="H20" s="2">
        <f t="shared" si="1"/>
        <v>0.75400000000000489</v>
      </c>
    </row>
    <row r="21" spans="2:8" s="2" customFormat="1" x14ac:dyDescent="0.3">
      <c r="B21" s="2" t="s">
        <v>54</v>
      </c>
      <c r="C21" s="2" t="s">
        <v>55</v>
      </c>
      <c r="D21" s="2" t="s">
        <v>56</v>
      </c>
      <c r="E21" s="2">
        <v>71.260000000000005</v>
      </c>
      <c r="F21" s="2">
        <v>71.975999999999999</v>
      </c>
      <c r="G21" s="2">
        <f t="shared" si="0"/>
        <v>71.617999999999995</v>
      </c>
      <c r="H21" s="2">
        <f t="shared" si="1"/>
        <v>0.71599999999999397</v>
      </c>
    </row>
    <row r="22" spans="2:8" s="2" customFormat="1" x14ac:dyDescent="0.3">
      <c r="B22" s="2" t="s">
        <v>57</v>
      </c>
      <c r="C22" s="2" t="s">
        <v>58</v>
      </c>
      <c r="D22" s="2" t="s">
        <v>59</v>
      </c>
      <c r="E22" s="2">
        <v>58.792999999999999</v>
      </c>
      <c r="F22" s="2">
        <v>59.384</v>
      </c>
      <c r="G22" s="2">
        <f t="shared" si="0"/>
        <v>59.088499999999996</v>
      </c>
      <c r="H22" s="2">
        <f t="shared" si="1"/>
        <v>0.59100000000000108</v>
      </c>
    </row>
    <row r="23" spans="2:8" s="2" customFormat="1" x14ac:dyDescent="0.3">
      <c r="B23" s="2" t="s">
        <v>60</v>
      </c>
      <c r="C23" s="2" t="s">
        <v>61</v>
      </c>
      <c r="D23" s="2" t="s">
        <v>62</v>
      </c>
      <c r="E23" s="2">
        <v>69.456000000000003</v>
      </c>
      <c r="F23" s="2">
        <v>70.153999999999996</v>
      </c>
      <c r="G23" s="2">
        <f t="shared" si="0"/>
        <v>69.805000000000007</v>
      </c>
      <c r="H23" s="2">
        <f t="shared" si="1"/>
        <v>0.69799999999999329</v>
      </c>
    </row>
    <row r="24" spans="2:8" s="2" customFormat="1" x14ac:dyDescent="0.3">
      <c r="B24" s="2" t="s">
        <v>63</v>
      </c>
      <c r="C24" s="2" t="s">
        <v>64</v>
      </c>
      <c r="D24" s="2" t="s">
        <v>65</v>
      </c>
      <c r="E24" s="2">
        <v>71.992000000000004</v>
      </c>
      <c r="F24" s="2">
        <v>72.715999999999994</v>
      </c>
      <c r="G24" s="2">
        <f t="shared" si="0"/>
        <v>72.353999999999999</v>
      </c>
      <c r="H24" s="2">
        <f t="shared" si="1"/>
        <v>0.72399999999998954</v>
      </c>
    </row>
    <row r="25" spans="2:8" s="2" customFormat="1" x14ac:dyDescent="0.3">
      <c r="B25" s="2" t="s">
        <v>66</v>
      </c>
      <c r="C25" s="2" t="s">
        <v>67</v>
      </c>
      <c r="D25" s="2" t="s">
        <v>68</v>
      </c>
      <c r="E25" s="2">
        <v>63.802999999999997</v>
      </c>
      <c r="F25" s="2">
        <v>64.444000000000003</v>
      </c>
      <c r="G25" s="2">
        <f t="shared" si="0"/>
        <v>64.123500000000007</v>
      </c>
      <c r="H25" s="2">
        <f t="shared" si="1"/>
        <v>0.64100000000000534</v>
      </c>
    </row>
    <row r="26" spans="2:8" s="2" customFormat="1" x14ac:dyDescent="0.3">
      <c r="B26" s="2" t="s">
        <v>69</v>
      </c>
      <c r="C26" s="2" t="s">
        <v>70</v>
      </c>
      <c r="D26" s="2" t="s">
        <v>71</v>
      </c>
      <c r="E26" s="2">
        <v>59.174999999999997</v>
      </c>
      <c r="F26" s="2">
        <v>59.77</v>
      </c>
      <c r="G26" s="2">
        <f t="shared" si="0"/>
        <v>59.472499999999997</v>
      </c>
      <c r="H26" s="2">
        <f t="shared" si="1"/>
        <v>0.59500000000000597</v>
      </c>
    </row>
    <row r="27" spans="2:8" s="2" customFormat="1" x14ac:dyDescent="0.3">
      <c r="B27" s="2" t="s">
        <v>72</v>
      </c>
      <c r="C27" s="2" t="s">
        <v>73</v>
      </c>
      <c r="D27" s="2" t="s">
        <v>74</v>
      </c>
      <c r="E27" s="2">
        <v>51.588999999999999</v>
      </c>
      <c r="F27" s="2">
        <v>52.107999999999997</v>
      </c>
      <c r="G27" s="2">
        <f t="shared" si="0"/>
        <v>51.848500000000001</v>
      </c>
      <c r="H27" s="2">
        <f t="shared" si="1"/>
        <v>0.51899999999999835</v>
      </c>
    </row>
    <row r="28" spans="2:8" s="2" customFormat="1" x14ac:dyDescent="0.3">
      <c r="B28" s="2" t="s">
        <v>75</v>
      </c>
      <c r="C28" s="2" t="s">
        <v>76</v>
      </c>
      <c r="D28" s="2" t="s">
        <v>77</v>
      </c>
      <c r="E28" s="2">
        <v>67.040999999999997</v>
      </c>
      <c r="F28" s="2">
        <v>67.715000000000003</v>
      </c>
      <c r="G28" s="2">
        <f t="shared" si="0"/>
        <v>67.378</v>
      </c>
      <c r="H28" s="2">
        <f t="shared" si="1"/>
        <v>0.67400000000000659</v>
      </c>
    </row>
    <row r="29" spans="2:8" s="1" customFormat="1" x14ac:dyDescent="0.3">
      <c r="B29" s="1" t="s">
        <v>78</v>
      </c>
      <c r="C29" s="1" t="s">
        <v>79</v>
      </c>
      <c r="D29" s="1" t="s">
        <v>80</v>
      </c>
      <c r="E29" s="1">
        <v>70.849999999999994</v>
      </c>
      <c r="F29" s="1">
        <v>71.561999999999998</v>
      </c>
      <c r="G29" s="1">
        <f t="shared" si="0"/>
        <v>71.205999999999989</v>
      </c>
      <c r="H29" s="1">
        <f t="shared" si="1"/>
        <v>0.7120000000000033</v>
      </c>
    </row>
    <row r="30" spans="2:8" s="1" customFormat="1" x14ac:dyDescent="0.3">
      <c r="B30" s="1" t="s">
        <v>81</v>
      </c>
      <c r="C30" s="1" t="s">
        <v>82</v>
      </c>
      <c r="D30" s="1" t="s">
        <v>154</v>
      </c>
      <c r="E30" s="1">
        <v>51.003</v>
      </c>
      <c r="F30" s="1">
        <v>51.515999999999998</v>
      </c>
      <c r="G30" s="1">
        <f t="shared" si="0"/>
        <v>51.259500000000003</v>
      </c>
      <c r="H30" s="1">
        <f t="shared" si="1"/>
        <v>0.51299999999999812</v>
      </c>
    </row>
    <row r="31" spans="2:8" s="1" customFormat="1" x14ac:dyDescent="0.3">
      <c r="B31" s="1" t="s">
        <v>83</v>
      </c>
      <c r="C31" s="1" t="s">
        <v>84</v>
      </c>
      <c r="D31" s="1" t="s">
        <v>85</v>
      </c>
      <c r="E31" s="1">
        <v>51.905000000000001</v>
      </c>
      <c r="F31" s="1">
        <v>52.427</v>
      </c>
      <c r="G31" s="1">
        <f t="shared" si="0"/>
        <v>52.165999999999997</v>
      </c>
      <c r="H31" s="1">
        <f t="shared" si="1"/>
        <v>0.52199999999999847</v>
      </c>
    </row>
    <row r="32" spans="2:8" s="1" customFormat="1" x14ac:dyDescent="0.3">
      <c r="B32" s="1" t="s">
        <v>86</v>
      </c>
      <c r="C32" s="1" t="s">
        <v>87</v>
      </c>
      <c r="D32" s="1" t="s">
        <v>88</v>
      </c>
      <c r="E32" s="1">
        <v>43.62</v>
      </c>
      <c r="F32" s="1">
        <v>44.058</v>
      </c>
      <c r="G32" s="1">
        <f t="shared" si="0"/>
        <v>43.838999999999999</v>
      </c>
      <c r="H32" s="1">
        <f t="shared" si="1"/>
        <v>0.43800000000000239</v>
      </c>
    </row>
    <row r="33" spans="2:8" s="1" customFormat="1" x14ac:dyDescent="0.3">
      <c r="B33" s="1" t="s">
        <v>89</v>
      </c>
      <c r="C33" s="1" t="s">
        <v>90</v>
      </c>
      <c r="D33" s="1" t="s">
        <v>91</v>
      </c>
      <c r="E33" s="1">
        <v>53.411000000000001</v>
      </c>
      <c r="F33" s="1">
        <v>53.947000000000003</v>
      </c>
      <c r="G33" s="1">
        <f t="shared" si="0"/>
        <v>53.679000000000002</v>
      </c>
      <c r="H33" s="1">
        <f t="shared" si="1"/>
        <v>0.53600000000000136</v>
      </c>
    </row>
    <row r="34" spans="2:8" s="1" customFormat="1" x14ac:dyDescent="0.3">
      <c r="B34" s="1" t="s">
        <v>92</v>
      </c>
      <c r="C34" s="1" t="s">
        <v>93</v>
      </c>
      <c r="D34" s="1" t="s">
        <v>94</v>
      </c>
      <c r="E34" s="1">
        <v>50.284999999999997</v>
      </c>
      <c r="F34" s="1">
        <v>50.79</v>
      </c>
      <c r="G34" s="1">
        <f t="shared" si="0"/>
        <v>50.537499999999994</v>
      </c>
      <c r="H34" s="1">
        <f t="shared" si="1"/>
        <v>0.50500000000000256</v>
      </c>
    </row>
    <row r="35" spans="2:8" s="1" customFormat="1" x14ac:dyDescent="0.3">
      <c r="B35" s="1" t="s">
        <v>95</v>
      </c>
      <c r="C35" s="1" t="s">
        <v>96</v>
      </c>
      <c r="D35" s="1" t="s">
        <v>97</v>
      </c>
      <c r="E35" s="1">
        <v>45.28</v>
      </c>
      <c r="F35" s="1">
        <v>45.734999999999999</v>
      </c>
      <c r="G35" s="1">
        <f t="shared" si="0"/>
        <v>45.5075</v>
      </c>
      <c r="H35" s="1">
        <f t="shared" si="1"/>
        <v>0.45499999999999829</v>
      </c>
    </row>
    <row r="36" spans="2:8" s="1" customFormat="1" x14ac:dyDescent="0.3">
      <c r="B36" s="1" t="s">
        <v>98</v>
      </c>
      <c r="C36" s="1" t="s">
        <v>99</v>
      </c>
      <c r="D36" s="1" t="s">
        <v>100</v>
      </c>
      <c r="E36" s="1">
        <v>50.293999999999997</v>
      </c>
      <c r="F36" s="1">
        <v>50.798999999999999</v>
      </c>
      <c r="G36" s="1">
        <f t="shared" si="0"/>
        <v>50.546499999999995</v>
      </c>
      <c r="H36" s="1">
        <f t="shared" si="1"/>
        <v>0.50500000000000256</v>
      </c>
    </row>
    <row r="37" spans="2:8" s="1" customFormat="1" x14ac:dyDescent="0.3">
      <c r="B37" s="1" t="s">
        <v>101</v>
      </c>
      <c r="C37" s="1" t="s">
        <v>102</v>
      </c>
      <c r="D37" s="1" t="s">
        <v>103</v>
      </c>
      <c r="E37" s="1">
        <v>48.188000000000002</v>
      </c>
      <c r="F37" s="1">
        <v>48.673000000000002</v>
      </c>
      <c r="G37" s="1">
        <f t="shared" si="0"/>
        <v>48.430500000000002</v>
      </c>
      <c r="H37" s="1">
        <f t="shared" si="1"/>
        <v>0.48499999999999943</v>
      </c>
    </row>
    <row r="38" spans="2:8" s="1" customFormat="1" x14ac:dyDescent="0.3">
      <c r="B38" s="1" t="s">
        <v>104</v>
      </c>
      <c r="C38" s="1" t="s">
        <v>105</v>
      </c>
      <c r="D38" s="1" t="s">
        <v>106</v>
      </c>
      <c r="E38" s="1">
        <v>58.87</v>
      </c>
      <c r="F38" s="1">
        <v>59.462000000000003</v>
      </c>
      <c r="G38" s="1">
        <f t="shared" si="0"/>
        <v>59.165999999999997</v>
      </c>
      <c r="H38" s="1">
        <f t="shared" si="1"/>
        <v>0.59200000000000585</v>
      </c>
    </row>
    <row r="39" spans="2:8" s="1" customFormat="1" x14ac:dyDescent="0.3">
      <c r="B39" s="1" t="s">
        <v>107</v>
      </c>
      <c r="C39" s="1" t="s">
        <v>108</v>
      </c>
      <c r="D39" s="1" t="s">
        <v>109</v>
      </c>
      <c r="E39" s="1">
        <v>42.898000000000003</v>
      </c>
      <c r="F39" s="1">
        <v>43.329000000000001</v>
      </c>
      <c r="G39" s="1">
        <f t="shared" si="0"/>
        <v>43.113500000000002</v>
      </c>
      <c r="H39" s="1">
        <f t="shared" si="1"/>
        <v>0.43099999999999739</v>
      </c>
    </row>
    <row r="40" spans="2:8" s="4" customFormat="1" x14ac:dyDescent="0.3">
      <c r="B40" s="4" t="s">
        <v>110</v>
      </c>
      <c r="C40" s="4" t="s">
        <v>111</v>
      </c>
      <c r="D40" s="4" t="s">
        <v>112</v>
      </c>
      <c r="E40" s="4">
        <v>62.216000000000001</v>
      </c>
      <c r="F40" s="4">
        <v>62.841000000000001</v>
      </c>
      <c r="G40" s="4">
        <f t="shared" si="0"/>
        <v>62.528500000000001</v>
      </c>
      <c r="H40" s="4">
        <f t="shared" si="1"/>
        <v>0.625</v>
      </c>
    </row>
    <row r="41" spans="2:8" s="4" customFormat="1" x14ac:dyDescent="0.3">
      <c r="B41" s="4" t="s">
        <v>113</v>
      </c>
      <c r="C41" s="4" t="s">
        <v>114</v>
      </c>
      <c r="D41" s="4" t="s">
        <v>115</v>
      </c>
      <c r="E41" s="4">
        <v>59.34</v>
      </c>
      <c r="F41" s="4">
        <v>59.936</v>
      </c>
      <c r="G41" s="4">
        <f t="shared" si="0"/>
        <v>59.638000000000005</v>
      </c>
      <c r="H41" s="4">
        <f t="shared" si="1"/>
        <v>0.59599999999999653</v>
      </c>
    </row>
    <row r="42" spans="2:8" s="1" customFormat="1" x14ac:dyDescent="0.3">
      <c r="B42" s="1" t="s">
        <v>116</v>
      </c>
      <c r="C42" s="1" t="s">
        <v>117</v>
      </c>
      <c r="D42" s="1" t="s">
        <v>118</v>
      </c>
      <c r="E42" s="1">
        <v>42.061</v>
      </c>
      <c r="F42" s="1">
        <v>42.484000000000002</v>
      </c>
      <c r="G42" s="1">
        <f t="shared" si="0"/>
        <v>42.272500000000001</v>
      </c>
      <c r="H42" s="1">
        <f t="shared" si="1"/>
        <v>0.42300000000000182</v>
      </c>
    </row>
    <row r="43" spans="2:8" s="1" customFormat="1" x14ac:dyDescent="0.3">
      <c r="B43" s="1" t="s">
        <v>119</v>
      </c>
      <c r="C43" s="1" t="s">
        <v>120</v>
      </c>
      <c r="D43" s="1" t="s">
        <v>121</v>
      </c>
      <c r="E43" s="1">
        <v>46.895000000000003</v>
      </c>
      <c r="F43" s="1">
        <v>47.366</v>
      </c>
      <c r="G43" s="1">
        <f t="shared" si="0"/>
        <v>47.130499999999998</v>
      </c>
      <c r="H43" s="1">
        <f t="shared" si="1"/>
        <v>0.47099999999999653</v>
      </c>
    </row>
    <row r="44" spans="2:8" s="1" customFormat="1" x14ac:dyDescent="0.3">
      <c r="B44" s="1" t="s">
        <v>122</v>
      </c>
      <c r="C44" s="1" t="s">
        <v>123</v>
      </c>
      <c r="D44" s="1" t="s">
        <v>124</v>
      </c>
      <c r="E44" s="1">
        <v>44.460999999999999</v>
      </c>
      <c r="F44" s="1">
        <v>44.908000000000001</v>
      </c>
      <c r="G44" s="1">
        <f t="shared" si="0"/>
        <v>44.6845</v>
      </c>
      <c r="H44" s="1">
        <f t="shared" si="1"/>
        <v>0.44700000000000273</v>
      </c>
    </row>
    <row r="45" spans="2:8" s="1" customFormat="1" x14ac:dyDescent="0.3">
      <c r="B45" s="1" t="s">
        <v>125</v>
      </c>
      <c r="C45" s="1" t="s">
        <v>126</v>
      </c>
      <c r="D45" s="1" t="s">
        <v>127</v>
      </c>
      <c r="E45" s="1">
        <v>50.935000000000002</v>
      </c>
      <c r="F45" s="1">
        <v>51.447000000000003</v>
      </c>
      <c r="G45" s="1">
        <f t="shared" si="0"/>
        <v>51.191000000000003</v>
      </c>
      <c r="H45" s="1">
        <f t="shared" si="1"/>
        <v>0.51200000000000045</v>
      </c>
    </row>
    <row r="46" spans="2:8" s="1" customFormat="1" x14ac:dyDescent="0.3">
      <c r="B46" s="1" t="s">
        <v>128</v>
      </c>
      <c r="C46" s="1" t="s">
        <v>129</v>
      </c>
      <c r="D46" s="1" t="s">
        <v>130</v>
      </c>
      <c r="E46" s="1">
        <v>60.451999999999998</v>
      </c>
      <c r="F46" s="1">
        <v>61.058999999999997</v>
      </c>
      <c r="G46" s="1">
        <f t="shared" si="0"/>
        <v>60.755499999999998</v>
      </c>
      <c r="H46" s="1">
        <f t="shared" si="1"/>
        <v>0.60699999999999932</v>
      </c>
    </row>
    <row r="47" spans="2:8" s="1" customFormat="1" x14ac:dyDescent="0.3">
      <c r="B47" s="1" t="s">
        <v>131</v>
      </c>
      <c r="C47" s="1" t="s">
        <v>132</v>
      </c>
      <c r="D47" s="1" t="s">
        <v>133</v>
      </c>
      <c r="E47" s="1">
        <v>49.067999999999998</v>
      </c>
      <c r="F47" s="1">
        <v>49.561</v>
      </c>
      <c r="G47" s="1">
        <f t="shared" si="0"/>
        <v>49.314499999999995</v>
      </c>
      <c r="H47" s="1">
        <f t="shared" si="1"/>
        <v>0.4930000000000021</v>
      </c>
    </row>
    <row r="48" spans="2:8" s="1" customFormat="1" x14ac:dyDescent="0.3">
      <c r="B48" s="1" t="s">
        <v>134</v>
      </c>
      <c r="C48" s="1" t="s">
        <v>135</v>
      </c>
      <c r="D48" s="1" t="s">
        <v>136</v>
      </c>
      <c r="E48" s="1">
        <v>64.591999999999999</v>
      </c>
      <c r="F48" s="1">
        <v>65.241</v>
      </c>
      <c r="G48" s="1">
        <f t="shared" si="0"/>
        <v>64.916499999999999</v>
      </c>
      <c r="H48" s="1">
        <f t="shared" si="1"/>
        <v>0.64900000000000091</v>
      </c>
    </row>
    <row r="49" spans="2:8" s="1" customFormat="1" x14ac:dyDescent="0.3">
      <c r="B49" s="1" t="s">
        <v>137</v>
      </c>
      <c r="C49" s="1" t="s">
        <v>138</v>
      </c>
      <c r="D49" s="1" t="s">
        <v>139</v>
      </c>
      <c r="E49" s="1">
        <v>80.876999999999995</v>
      </c>
      <c r="F49" s="1">
        <v>81.69</v>
      </c>
      <c r="G49" s="1">
        <f t="shared" si="0"/>
        <v>81.283500000000004</v>
      </c>
      <c r="H49" s="1">
        <f t="shared" si="1"/>
        <v>0.81300000000000239</v>
      </c>
    </row>
    <row r="50" spans="2:8" s="1" customFormat="1" x14ac:dyDescent="0.3">
      <c r="B50" s="1" t="s">
        <v>140</v>
      </c>
      <c r="C50" s="1" t="s">
        <v>141</v>
      </c>
      <c r="D50" s="1" t="s">
        <v>142</v>
      </c>
      <c r="E50" s="1">
        <v>122.913</v>
      </c>
      <c r="F50" s="1">
        <v>124.149</v>
      </c>
      <c r="G50" s="1">
        <f t="shared" si="0"/>
        <v>123.53100000000001</v>
      </c>
      <c r="H50" s="1">
        <f t="shared" si="1"/>
        <v>1.2360000000000042</v>
      </c>
    </row>
    <row r="51" spans="2:8" s="1" customFormat="1" x14ac:dyDescent="0.3">
      <c r="B51" s="1" t="s">
        <v>143</v>
      </c>
      <c r="C51" s="1" t="s">
        <v>144</v>
      </c>
      <c r="D51" s="1" t="s">
        <v>145</v>
      </c>
      <c r="E51" s="1">
        <v>107.729</v>
      </c>
      <c r="F51" s="1">
        <v>108.81100000000001</v>
      </c>
      <c r="G51" s="1">
        <f t="shared" si="0"/>
        <v>108.27000000000001</v>
      </c>
      <c r="H51" s="1">
        <f t="shared" si="1"/>
        <v>1.0820000000000078</v>
      </c>
    </row>
    <row r="52" spans="2:8" s="1" customFormat="1" x14ac:dyDescent="0.3">
      <c r="B52" s="1" t="s">
        <v>146</v>
      </c>
      <c r="C52" s="1" t="s">
        <v>147</v>
      </c>
      <c r="D52" s="1" t="s">
        <v>148</v>
      </c>
      <c r="E52" s="1">
        <v>49.606000000000002</v>
      </c>
      <c r="F52" s="1">
        <v>50.103999999999999</v>
      </c>
      <c r="G52" s="1">
        <f t="shared" si="0"/>
        <v>49.855000000000004</v>
      </c>
      <c r="H52" s="1">
        <f t="shared" si="1"/>
        <v>0.49799999999999756</v>
      </c>
    </row>
    <row r="53" spans="2:8" s="1" customFormat="1" x14ac:dyDescent="0.3">
      <c r="B53" s="1" t="s">
        <v>149</v>
      </c>
      <c r="C53" s="1" t="s">
        <v>150</v>
      </c>
      <c r="D53" s="1" t="s">
        <v>151</v>
      </c>
      <c r="E53" s="1">
        <v>81.805999999999997</v>
      </c>
      <c r="F53" s="1">
        <v>82.628</v>
      </c>
      <c r="G53" s="1">
        <f t="shared" si="0"/>
        <v>82.216999999999999</v>
      </c>
      <c r="H53" s="1">
        <f t="shared" si="1"/>
        <v>0.82200000000000273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A36" workbookViewId="0">
      <selection activeCell="J8" sqref="J8"/>
    </sheetView>
  </sheetViews>
  <sheetFormatPr defaultRowHeight="14.4" x14ac:dyDescent="0.3"/>
  <cols>
    <col min="1" max="1" width="18.88671875" customWidth="1"/>
    <col min="2" max="2" width="12.44140625" customWidth="1"/>
    <col min="3" max="3" width="13.88671875" customWidth="1"/>
    <col min="4" max="4" width="21.21875" customWidth="1"/>
    <col min="5" max="5" width="23.88671875" customWidth="1"/>
    <col min="6" max="6" width="10.33203125" customWidth="1"/>
    <col min="7" max="7" width="9.33203125" customWidth="1"/>
    <col min="8" max="8" width="14.109375" customWidth="1"/>
    <col min="10" max="10" width="17.33203125" customWidth="1"/>
    <col min="11" max="11" width="13.77734375" customWidth="1"/>
    <col min="12" max="12" width="18.33203125" customWidth="1"/>
    <col min="13" max="13" width="11.6640625" customWidth="1"/>
    <col min="14" max="14" width="8.88671875" style="8"/>
    <col min="16" max="16" width="11" customWidth="1"/>
  </cols>
  <sheetData>
    <row r="1" spans="1:20" s="6" customFormat="1" x14ac:dyDescent="0.3">
      <c r="A1" s="6" t="s">
        <v>157</v>
      </c>
      <c r="B1" s="6" t="s">
        <v>159</v>
      </c>
      <c r="C1" s="6" t="s">
        <v>160</v>
      </c>
      <c r="D1" s="6" t="s">
        <v>161</v>
      </c>
      <c r="E1" s="6" t="s">
        <v>166</v>
      </c>
      <c r="F1" s="6" t="s">
        <v>177</v>
      </c>
      <c r="G1" s="6" t="s">
        <v>178</v>
      </c>
      <c r="H1" s="6" t="s">
        <v>160</v>
      </c>
      <c r="J1" s="6" t="s">
        <v>158</v>
      </c>
      <c r="L1" s="6" t="s">
        <v>182</v>
      </c>
      <c r="M1" s="6">
        <f>io_1!J1/1000</f>
        <v>0.14826699999999998</v>
      </c>
      <c r="N1" s="7" t="s">
        <v>170</v>
      </c>
      <c r="O1" s="6" t="s">
        <v>171</v>
      </c>
      <c r="Q1" s="10">
        <v>10</v>
      </c>
      <c r="R1" s="6" t="s">
        <v>173</v>
      </c>
      <c r="S1" s="6" t="s">
        <v>175</v>
      </c>
    </row>
    <row r="2" spans="1:20" x14ac:dyDescent="0.3">
      <c r="A2" s="4" t="s">
        <v>112</v>
      </c>
      <c r="B2">
        <f>io_1!G40</f>
        <v>62.528500000000001</v>
      </c>
      <c r="C2">
        <v>22.271000000000001</v>
      </c>
      <c r="D2">
        <v>772.19399999999996</v>
      </c>
      <c r="F2">
        <v>24.315000000000001</v>
      </c>
      <c r="H2">
        <v>22.271000000000001</v>
      </c>
      <c r="J2" s="5">
        <f>B2+(C2+H2)/1000*io_1!$J$1+(D2+F2*2+G2*2)/1000*io_1!$J$2</f>
        <v>204.52178174599999</v>
      </c>
      <c r="K2" s="5"/>
      <c r="L2" s="9" t="s">
        <v>183</v>
      </c>
      <c r="M2" s="6">
        <f>io_1!J2/1000</f>
        <v>0.16494300000000001</v>
      </c>
      <c r="O2" s="6" t="s">
        <v>172</v>
      </c>
      <c r="Q2">
        <v>10</v>
      </c>
      <c r="R2" s="6" t="s">
        <v>173</v>
      </c>
      <c r="S2" s="6" t="s">
        <v>176</v>
      </c>
    </row>
    <row r="3" spans="1:20" x14ac:dyDescent="0.3">
      <c r="A3" s="4" t="s">
        <v>115</v>
      </c>
      <c r="B3">
        <f>io_1!G41</f>
        <v>59.638000000000005</v>
      </c>
      <c r="C3">
        <v>22.271000000000001</v>
      </c>
      <c r="D3">
        <v>788.33699999999999</v>
      </c>
      <c r="F3">
        <v>24.315000000000001</v>
      </c>
      <c r="H3">
        <v>22.271000000000001</v>
      </c>
      <c r="J3" s="5">
        <f>B3+(C3+H3)/1000*io_1!$J$1+(D3+F3*2+G3*2)/1000*io_1!$J$2</f>
        <v>204.29395659500003</v>
      </c>
      <c r="K3" s="5"/>
      <c r="L3" s="5"/>
      <c r="O3" s="6" t="s">
        <v>174</v>
      </c>
    </row>
    <row r="4" spans="1:20" x14ac:dyDescent="0.3">
      <c r="B4" s="12" t="s">
        <v>162</v>
      </c>
      <c r="C4" s="11">
        <f>MAX(J2:J3)-MIN(J2:J3)</f>
        <v>0.22782515099996203</v>
      </c>
      <c r="I4" s="6" t="s">
        <v>179</v>
      </c>
      <c r="J4" s="9">
        <f>AVERAGE(J2:J3)</f>
        <v>204.40786917050002</v>
      </c>
      <c r="K4" s="9"/>
      <c r="L4" s="9"/>
      <c r="O4" s="6" t="s">
        <v>184</v>
      </c>
      <c r="Q4">
        <v>0.85</v>
      </c>
    </row>
    <row r="5" spans="1:20" x14ac:dyDescent="0.3">
      <c r="C5" s="5"/>
      <c r="J5" s="5"/>
      <c r="K5" s="5"/>
      <c r="L5" s="5"/>
    </row>
    <row r="6" spans="1:20" x14ac:dyDescent="0.3">
      <c r="G6">
        <v>219.85499999999999</v>
      </c>
      <c r="J6" s="5"/>
      <c r="K6" s="5"/>
      <c r="L6" s="5"/>
    </row>
    <row r="7" spans="1:20" x14ac:dyDescent="0.3">
      <c r="A7" s="6" t="s">
        <v>157</v>
      </c>
      <c r="B7" s="6" t="s">
        <v>159</v>
      </c>
      <c r="C7" s="6" t="s">
        <v>160</v>
      </c>
      <c r="D7" s="6" t="s">
        <v>161</v>
      </c>
      <c r="E7" s="6" t="s">
        <v>166</v>
      </c>
      <c r="F7" s="6" t="s">
        <v>177</v>
      </c>
      <c r="G7" s="6" t="s">
        <v>178</v>
      </c>
      <c r="H7" s="6" t="s">
        <v>160</v>
      </c>
      <c r="I7" s="6"/>
      <c r="J7" s="6" t="s">
        <v>158</v>
      </c>
      <c r="K7" s="6" t="s">
        <v>180</v>
      </c>
      <c r="L7" s="6" t="s">
        <v>181</v>
      </c>
      <c r="M7" t="s">
        <v>165</v>
      </c>
      <c r="Q7" t="s">
        <v>169</v>
      </c>
      <c r="S7" t="s">
        <v>168</v>
      </c>
    </row>
    <row r="8" spans="1:20" x14ac:dyDescent="0.3">
      <c r="A8" s="1" t="s">
        <v>80</v>
      </c>
      <c r="B8">
        <f>io_1!G29</f>
        <v>71.205999999999989</v>
      </c>
      <c r="C8">
        <v>22.271000000000001</v>
      </c>
      <c r="D8">
        <v>379.072</v>
      </c>
      <c r="E8">
        <v>385.08300000000003</v>
      </c>
      <c r="F8">
        <v>24.315000000000001</v>
      </c>
      <c r="G8">
        <v>12.635</v>
      </c>
      <c r="H8">
        <v>22.271000000000001</v>
      </c>
      <c r="J8" s="5">
        <f>B8+(C8+H8+E8)/1000*io_1!$J$1+(D8+F8*2+G8*2)/1000*io_1!$J$2</f>
        <v>209.61977047099998</v>
      </c>
      <c r="K8" s="5">
        <f>$J$4-J8</f>
        <v>-5.2119013004999601</v>
      </c>
      <c r="L8" s="5">
        <f>K8/io_1!$J$2*1000</f>
        <v>-31.598196349647818</v>
      </c>
      <c r="M8" t="str">
        <f>IF(J8=$R$8, "Route","")</f>
        <v/>
      </c>
      <c r="N8" s="8" t="s">
        <v>163</v>
      </c>
      <c r="O8" s="5">
        <f>MIN(J8:J30)</f>
        <v>196.33464330499999</v>
      </c>
      <c r="Q8">
        <f>IF(D8=0,J8,0)</f>
        <v>0</v>
      </c>
      <c r="R8">
        <f>MAX(Q8:Q30)</f>
        <v>0</v>
      </c>
      <c r="S8">
        <f>IF(D8=0,"",J8)</f>
        <v>209.61977047099998</v>
      </c>
      <c r="T8">
        <f>MIN(S8:S30)</f>
        <v>196.33464330499999</v>
      </c>
    </row>
    <row r="9" spans="1:20" x14ac:dyDescent="0.3">
      <c r="A9" s="1" t="s">
        <v>154</v>
      </c>
      <c r="B9">
        <f>io_1!G30</f>
        <v>51.259500000000003</v>
      </c>
      <c r="C9">
        <v>22.271000000000001</v>
      </c>
      <c r="D9">
        <v>828.26700000000005</v>
      </c>
      <c r="F9">
        <v>12.635</v>
      </c>
      <c r="H9">
        <v>22.271000000000001</v>
      </c>
      <c r="J9" s="5">
        <f>B9+(C9+H9+E9)/1000*io_1!$J$1+(D9+F9*2+G9*2)/1000*io_1!$J$2</f>
        <v>198.64856210500002</v>
      </c>
      <c r="K9" s="5">
        <f t="shared" ref="K9:K30" si="0">$J$4-J9</f>
        <v>5.7593070654999963</v>
      </c>
      <c r="L9" s="5">
        <f>K9/io_1!$J$2*1000</f>
        <v>34.916953526369689</v>
      </c>
      <c r="M9" t="str">
        <f t="shared" ref="M9:M30" si="1">IF(J9=$R$8, "Route","")</f>
        <v/>
      </c>
      <c r="N9" s="8" t="s">
        <v>164</v>
      </c>
      <c r="O9" s="5">
        <f>MAX(J8:J30)</f>
        <v>212.42898629200005</v>
      </c>
      <c r="Q9">
        <f t="shared" ref="Q9:Q30" si="2">IF(D9=0,J9,0)</f>
        <v>0</v>
      </c>
      <c r="S9">
        <f t="shared" ref="S9:S30" si="3">IF(D9=0,"",J9)</f>
        <v>198.64856210500002</v>
      </c>
      <c r="T9">
        <f>MAX(S8:S30)</f>
        <v>212.42898629200005</v>
      </c>
    </row>
    <row r="10" spans="1:20" x14ac:dyDescent="0.3">
      <c r="A10" s="1" t="s">
        <v>85</v>
      </c>
      <c r="B10">
        <f>io_1!G31</f>
        <v>52.165999999999997</v>
      </c>
      <c r="C10">
        <v>22.271000000000001</v>
      </c>
      <c r="D10">
        <v>895.70699999999999</v>
      </c>
      <c r="F10">
        <v>12.635</v>
      </c>
      <c r="H10">
        <v>22.271000000000001</v>
      </c>
      <c r="J10" s="5">
        <f>B10+(C10+H10+E10)/1000*io_1!$J$1+(D10+F10*2+G10*2)/1000*io_1!$J$2</f>
        <v>210.678818025</v>
      </c>
      <c r="K10" s="5">
        <f t="shared" si="0"/>
        <v>-6.2709488544999772</v>
      </c>
      <c r="L10" s="5">
        <f>K10/io_1!$J$2*1000</f>
        <v>-38.018884429772569</v>
      </c>
      <c r="M10" t="str">
        <f t="shared" si="1"/>
        <v/>
      </c>
      <c r="Q10">
        <f t="shared" si="2"/>
        <v>0</v>
      </c>
      <c r="S10">
        <f t="shared" si="3"/>
        <v>210.678818025</v>
      </c>
    </row>
    <row r="11" spans="1:20" x14ac:dyDescent="0.3">
      <c r="A11" s="1" t="s">
        <v>88</v>
      </c>
      <c r="B11">
        <f>io_1!G32</f>
        <v>43.838999999999999</v>
      </c>
      <c r="C11">
        <v>22.271000000000001</v>
      </c>
      <c r="D11">
        <v>888.46100000000001</v>
      </c>
      <c r="F11">
        <v>9.0549999999999997</v>
      </c>
      <c r="H11">
        <v>22.271000000000001</v>
      </c>
      <c r="J11" s="5">
        <f>B11+(C11+H11+E11)/1000*io_1!$J$1+(D11+F11*2+G11*2)/1000*io_1!$J$2</f>
        <v>199.97564916700003</v>
      </c>
      <c r="K11" s="5">
        <f t="shared" si="0"/>
        <v>4.4322200034999923</v>
      </c>
      <c r="L11" s="5">
        <f>K11/io_1!$J$2*1000</f>
        <v>26.871222201002723</v>
      </c>
      <c r="M11" t="str">
        <f t="shared" si="1"/>
        <v/>
      </c>
      <c r="Q11">
        <f t="shared" si="2"/>
        <v>0</v>
      </c>
      <c r="S11">
        <f t="shared" si="3"/>
        <v>199.97564916700003</v>
      </c>
    </row>
    <row r="12" spans="1:20" x14ac:dyDescent="0.3">
      <c r="A12" s="1" t="s">
        <v>91</v>
      </c>
      <c r="B12">
        <f>io_1!G33</f>
        <v>53.679000000000002</v>
      </c>
      <c r="C12">
        <v>22.271000000000001</v>
      </c>
      <c r="D12">
        <v>541.84</v>
      </c>
      <c r="E12">
        <v>301.12299999999999</v>
      </c>
      <c r="F12">
        <v>9.0549999999999997</v>
      </c>
      <c r="G12">
        <v>9.0549999999999997</v>
      </c>
      <c r="H12">
        <v>22.271000000000001</v>
      </c>
      <c r="J12" s="5">
        <f>B12+(C12+H12+E12)/1000*io_1!$J$1+(D12+F12*2+G12*2)/1000*io_1!$J$2</f>
        <v>200.27666313500001</v>
      </c>
      <c r="K12" s="5">
        <f t="shared" si="0"/>
        <v>4.1312060355000142</v>
      </c>
      <c r="L12" s="5">
        <f>K12/io_1!$J$2*1000</f>
        <v>25.046264682344894</v>
      </c>
      <c r="M12" t="str">
        <f t="shared" si="1"/>
        <v/>
      </c>
      <c r="Q12">
        <f t="shared" si="2"/>
        <v>0</v>
      </c>
      <c r="S12">
        <f t="shared" si="3"/>
        <v>200.27666313500001</v>
      </c>
    </row>
    <row r="13" spans="1:20" x14ac:dyDescent="0.3">
      <c r="A13" s="1" t="s">
        <v>94</v>
      </c>
      <c r="B13">
        <f>io_1!G34</f>
        <v>50.537499999999994</v>
      </c>
      <c r="C13">
        <v>22.271000000000001</v>
      </c>
      <c r="D13">
        <v>868.75599999999997</v>
      </c>
      <c r="F13">
        <v>12.635</v>
      </c>
      <c r="H13">
        <v>22.271000000000001</v>
      </c>
      <c r="J13" s="5">
        <f>B13+(C13+H13+E13)/1000*io_1!$J$1+(D13+F13*2+G13*2)/1000*io_1!$J$2</f>
        <v>204.60493923200002</v>
      </c>
      <c r="K13" s="5">
        <f t="shared" si="0"/>
        <v>-0.19707006149999984</v>
      </c>
      <c r="L13" s="5">
        <f>K13/io_1!$J$2*1000</f>
        <v>-1.1947767501500508</v>
      </c>
      <c r="M13" t="str">
        <f t="shared" si="1"/>
        <v/>
      </c>
      <c r="Q13">
        <f t="shared" si="2"/>
        <v>0</v>
      </c>
      <c r="S13">
        <f t="shared" si="3"/>
        <v>204.60493923200002</v>
      </c>
    </row>
    <row r="14" spans="1:20" x14ac:dyDescent="0.3">
      <c r="A14" s="1" t="s">
        <v>97</v>
      </c>
      <c r="B14">
        <f>io_1!G35</f>
        <v>45.5075</v>
      </c>
      <c r="C14">
        <v>22.271000000000001</v>
      </c>
      <c r="D14">
        <v>859.66700000000003</v>
      </c>
      <c r="F14">
        <v>9.0549999999999997</v>
      </c>
      <c r="H14">
        <v>22.271000000000001</v>
      </c>
      <c r="J14" s="5">
        <f>B14+(C14+H14+E14)/1000*io_1!$J$1+(D14+F14*2+G14*2)/1000*io_1!$J$2</f>
        <v>196.89478042500002</v>
      </c>
      <c r="K14" s="5">
        <f t="shared" si="0"/>
        <v>7.5130887454999993</v>
      </c>
      <c r="L14" s="5">
        <f>K14/io_1!$J$2*1000</f>
        <v>45.549606503458762</v>
      </c>
      <c r="M14" t="str">
        <f t="shared" si="1"/>
        <v/>
      </c>
      <c r="Q14">
        <f t="shared" si="2"/>
        <v>0</v>
      </c>
      <c r="S14">
        <f t="shared" si="3"/>
        <v>196.89478042500002</v>
      </c>
    </row>
    <row r="15" spans="1:20" x14ac:dyDescent="0.3">
      <c r="A15" s="1" t="s">
        <v>100</v>
      </c>
      <c r="B15">
        <f>io_1!G36</f>
        <v>50.546499999999995</v>
      </c>
      <c r="C15">
        <v>22.271000000000001</v>
      </c>
      <c r="D15">
        <v>860.48599999999999</v>
      </c>
      <c r="F15">
        <v>12.635</v>
      </c>
      <c r="H15">
        <v>22.271000000000001</v>
      </c>
      <c r="J15" s="5">
        <f>B15+(C15+H15+E15)/1000*io_1!$J$1+(D15+F15*2+G15*2)/1000*io_1!$J$2</f>
        <v>203.249860622</v>
      </c>
      <c r="K15" s="5">
        <f t="shared" si="0"/>
        <v>1.1580085485000211</v>
      </c>
      <c r="L15" s="5">
        <f>K15/io_1!$J$2*1000</f>
        <v>7.0206589458177735</v>
      </c>
      <c r="M15" t="str">
        <f t="shared" si="1"/>
        <v/>
      </c>
      <c r="Q15">
        <f t="shared" si="2"/>
        <v>0</v>
      </c>
      <c r="S15">
        <f t="shared" si="3"/>
        <v>203.249860622</v>
      </c>
    </row>
    <row r="16" spans="1:20" x14ac:dyDescent="0.3">
      <c r="A16" s="1" t="s">
        <v>103</v>
      </c>
      <c r="B16">
        <f>io_1!G37</f>
        <v>48.430500000000002</v>
      </c>
      <c r="C16">
        <v>22.271000000000001</v>
      </c>
      <c r="D16">
        <v>809.16099999999994</v>
      </c>
      <c r="F16">
        <v>27.895</v>
      </c>
      <c r="H16">
        <v>22.271000000000001</v>
      </c>
      <c r="J16" s="5">
        <f>B16+(C16+H16+E16)/1000*io_1!$J$1+(D16+F16*2+G16*2)/1000*io_1!$J$2</f>
        <v>197.70222150699999</v>
      </c>
      <c r="K16" s="5">
        <f t="shared" si="0"/>
        <v>6.7056476635000308</v>
      </c>
      <c r="L16" s="5">
        <f>K16/io_1!$J$2*1000</f>
        <v>40.654333093856849</v>
      </c>
      <c r="M16" t="str">
        <f t="shared" si="1"/>
        <v/>
      </c>
      <c r="Q16">
        <f t="shared" si="2"/>
        <v>0</v>
      </c>
      <c r="S16">
        <f t="shared" si="3"/>
        <v>197.70222150699999</v>
      </c>
    </row>
    <row r="17" spans="1:19" x14ac:dyDescent="0.3">
      <c r="A17" s="1" t="s">
        <v>106</v>
      </c>
      <c r="B17">
        <f>io_1!G38</f>
        <v>59.165999999999997</v>
      </c>
      <c r="C17">
        <v>22.271000000000001</v>
      </c>
      <c r="D17">
        <v>365.91</v>
      </c>
      <c r="E17">
        <v>486.83800000000002</v>
      </c>
      <c r="F17">
        <v>9.0549999999999997</v>
      </c>
      <c r="G17">
        <v>9.0549999999999997</v>
      </c>
      <c r="H17">
        <v>22.271000000000001</v>
      </c>
      <c r="J17" s="5">
        <f>B17+(C17+H17+E17)/1000*io_1!$J$1+(D17+F17*2+G17*2)/1000*io_1!$J$2</f>
        <v>204.28064705000003</v>
      </c>
      <c r="K17" s="5">
        <f t="shared" si="0"/>
        <v>0.12722212049999371</v>
      </c>
      <c r="L17" s="5">
        <f>K17/io_1!$J$2*1000</f>
        <v>0.77130960695509176</v>
      </c>
      <c r="M17" t="str">
        <f t="shared" si="1"/>
        <v/>
      </c>
      <c r="Q17">
        <f t="shared" si="2"/>
        <v>0</v>
      </c>
      <c r="S17">
        <f t="shared" si="3"/>
        <v>204.28064705000003</v>
      </c>
    </row>
    <row r="18" spans="1:19" x14ac:dyDescent="0.3">
      <c r="A18" s="1" t="s">
        <v>109</v>
      </c>
      <c r="B18">
        <f>io_1!G39</f>
        <v>43.113500000000002</v>
      </c>
      <c r="C18">
        <v>22.271000000000001</v>
      </c>
      <c r="D18">
        <v>868.49599999999998</v>
      </c>
      <c r="F18">
        <v>27.895</v>
      </c>
      <c r="H18">
        <v>22.271000000000001</v>
      </c>
      <c r="J18" s="5">
        <f>B18+(C18+H18+E18)/1000*io_1!$J$1+(D18+F18*2+G18*2)/1000*io_1!$J$2</f>
        <v>202.17211441199998</v>
      </c>
      <c r="K18" s="5">
        <f t="shared" si="0"/>
        <v>2.2357547585000361</v>
      </c>
      <c r="L18" s="5">
        <f>K18/io_1!$J$2*1000</f>
        <v>13.554711376051339</v>
      </c>
      <c r="M18" t="str">
        <f t="shared" si="1"/>
        <v/>
      </c>
      <c r="Q18">
        <f t="shared" si="2"/>
        <v>0</v>
      </c>
      <c r="S18">
        <f t="shared" si="3"/>
        <v>202.17211441199998</v>
      </c>
    </row>
    <row r="19" spans="1:19" x14ac:dyDescent="0.3">
      <c r="A19" s="1" t="s">
        <v>118</v>
      </c>
      <c r="B19">
        <f>io_1!G42</f>
        <v>42.272500000000001</v>
      </c>
      <c r="C19">
        <v>22.271000000000001</v>
      </c>
      <c r="D19">
        <v>868.98699999999997</v>
      </c>
      <c r="F19">
        <v>12.635</v>
      </c>
      <c r="H19">
        <v>22.271000000000001</v>
      </c>
      <c r="J19" s="5">
        <f>B19+(C19+H19+E19)/1000*io_1!$J$1+(D19+F19*2+G19*2)/1000*io_1!$J$2</f>
        <v>196.37804106499999</v>
      </c>
      <c r="K19" s="5">
        <f t="shared" si="0"/>
        <v>8.0298281055000302</v>
      </c>
      <c r="L19" s="5">
        <f>K19/io_1!$J$2*1000</f>
        <v>48.682442452847532</v>
      </c>
      <c r="M19" t="str">
        <f t="shared" si="1"/>
        <v/>
      </c>
      <c r="Q19">
        <f t="shared" si="2"/>
        <v>0</v>
      </c>
      <c r="S19">
        <f t="shared" si="3"/>
        <v>196.37804106499999</v>
      </c>
    </row>
    <row r="20" spans="1:19" x14ac:dyDescent="0.3">
      <c r="A20" s="1" t="s">
        <v>121</v>
      </c>
      <c r="B20">
        <f>io_1!G43</f>
        <v>47.130499999999998</v>
      </c>
      <c r="C20">
        <v>22.271000000000001</v>
      </c>
      <c r="D20">
        <v>870.803</v>
      </c>
      <c r="F20">
        <v>27.895</v>
      </c>
      <c r="H20">
        <v>22.271000000000001</v>
      </c>
      <c r="J20" s="5">
        <f>B20+(C20+H20+E20)/1000*io_1!$J$1+(D20+F20*2+G20*2)/1000*io_1!$J$2</f>
        <v>206.56963791300001</v>
      </c>
      <c r="K20" s="5">
        <f t="shared" si="0"/>
        <v>-2.1617687424999872</v>
      </c>
      <c r="L20" s="5">
        <f>K20/io_1!$J$2*1000</f>
        <v>-13.106156323699624</v>
      </c>
      <c r="M20" t="str">
        <f t="shared" si="1"/>
        <v/>
      </c>
      <c r="Q20">
        <f t="shared" si="2"/>
        <v>0</v>
      </c>
      <c r="S20">
        <f t="shared" si="3"/>
        <v>206.56963791300001</v>
      </c>
    </row>
    <row r="21" spans="1:19" x14ac:dyDescent="0.3">
      <c r="A21" s="1" t="s">
        <v>124</v>
      </c>
      <c r="B21">
        <f>io_1!G44</f>
        <v>44.6845</v>
      </c>
      <c r="C21">
        <v>22.271000000000001</v>
      </c>
      <c r="D21">
        <v>869.71100000000001</v>
      </c>
      <c r="F21">
        <v>12.635</v>
      </c>
      <c r="H21">
        <v>22.271000000000001</v>
      </c>
      <c r="J21" s="5">
        <f>B21+(C21+H21+E21)/1000*io_1!$J$1+(D21+F21*2+G21*2)/1000*io_1!$J$2</f>
        <v>198.90945979700001</v>
      </c>
      <c r="K21" s="5">
        <f t="shared" si="0"/>
        <v>5.4984093735000101</v>
      </c>
      <c r="L21" s="5">
        <f>K21/io_1!$J$2*1000</f>
        <v>33.335208972190451</v>
      </c>
      <c r="M21" t="str">
        <f t="shared" si="1"/>
        <v/>
      </c>
      <c r="Q21">
        <f t="shared" si="2"/>
        <v>0</v>
      </c>
      <c r="S21">
        <f t="shared" si="3"/>
        <v>198.90945979700001</v>
      </c>
    </row>
    <row r="22" spans="1:19" x14ac:dyDescent="0.3">
      <c r="A22" s="1" t="s">
        <v>127</v>
      </c>
      <c r="B22">
        <f>io_1!G45</f>
        <v>51.191000000000003</v>
      </c>
      <c r="C22">
        <v>22.271000000000001</v>
      </c>
      <c r="D22">
        <v>816.01199999999994</v>
      </c>
      <c r="F22">
        <v>27.895</v>
      </c>
      <c r="H22">
        <v>22.271000000000001</v>
      </c>
      <c r="J22" s="5">
        <f>B22+(C22+H22+E22)/1000*io_1!$J$1+(D22+F22*2+G22*2)/1000*io_1!$J$2</f>
        <v>201.59274600000001</v>
      </c>
      <c r="K22" s="5">
        <f t="shared" si="0"/>
        <v>2.8151231705000157</v>
      </c>
      <c r="L22" s="5">
        <f>K22/io_1!$J$2*1000</f>
        <v>17.067248507060111</v>
      </c>
      <c r="M22" t="str">
        <f t="shared" si="1"/>
        <v/>
      </c>
      <c r="Q22">
        <f t="shared" si="2"/>
        <v>0</v>
      </c>
      <c r="S22">
        <f t="shared" si="3"/>
        <v>201.59274600000001</v>
      </c>
    </row>
    <row r="23" spans="1:19" x14ac:dyDescent="0.3">
      <c r="A23" s="1" t="s">
        <v>130</v>
      </c>
      <c r="B23">
        <f>io_1!G46</f>
        <v>60.755499999999998</v>
      </c>
      <c r="C23">
        <v>22.271000000000001</v>
      </c>
      <c r="D23">
        <v>763.827</v>
      </c>
      <c r="F23">
        <v>9.0549999999999997</v>
      </c>
      <c r="H23">
        <v>22.271000000000001</v>
      </c>
      <c r="J23" s="5">
        <f>B23+(C23+H23+E23)/1000*io_1!$J$1+(D23+F23*2+G23*2)/1000*io_1!$J$2</f>
        <v>196.33464330499999</v>
      </c>
      <c r="K23" s="5">
        <f t="shared" si="0"/>
        <v>8.0732258655000351</v>
      </c>
      <c r="L23" s="5">
        <f>K23/io_1!$J$2*1000</f>
        <v>48.945550071843208</v>
      </c>
      <c r="M23" t="str">
        <f t="shared" si="1"/>
        <v/>
      </c>
      <c r="Q23">
        <f t="shared" si="2"/>
        <v>0</v>
      </c>
      <c r="S23">
        <f t="shared" si="3"/>
        <v>196.33464330499999</v>
      </c>
    </row>
    <row r="24" spans="1:19" x14ac:dyDescent="0.3">
      <c r="A24" s="1" t="s">
        <v>133</v>
      </c>
      <c r="B24">
        <f>io_1!G47</f>
        <v>49.314499999999995</v>
      </c>
      <c r="C24">
        <v>22.271000000000001</v>
      </c>
      <c r="D24">
        <v>848.46299999999997</v>
      </c>
      <c r="F24">
        <v>27.895</v>
      </c>
      <c r="H24">
        <v>22.271000000000001</v>
      </c>
      <c r="J24" s="5">
        <f>B24+(C24+H24+E24)/1000*io_1!$J$1+(D24+F24*2+G24*2)/1000*io_1!$J$2</f>
        <v>205.06881129299998</v>
      </c>
      <c r="K24" s="5">
        <f t="shared" si="0"/>
        <v>-0.66094212249996076</v>
      </c>
      <c r="L24" s="5">
        <f>K24/io_1!$J$2*1000</f>
        <v>-4.0070941022047659</v>
      </c>
      <c r="M24" t="str">
        <f t="shared" si="1"/>
        <v/>
      </c>
      <c r="Q24">
        <f t="shared" si="2"/>
        <v>0</v>
      </c>
      <c r="S24">
        <f t="shared" si="3"/>
        <v>205.06881129299998</v>
      </c>
    </row>
    <row r="25" spans="1:19" x14ac:dyDescent="0.3">
      <c r="A25" s="1" t="s">
        <v>136</v>
      </c>
      <c r="B25">
        <f>io_1!G48</f>
        <v>64.916499999999999</v>
      </c>
      <c r="C25">
        <v>22.271000000000001</v>
      </c>
      <c r="D25">
        <v>809.16099999999994</v>
      </c>
      <c r="F25">
        <v>9.0549999999999997</v>
      </c>
      <c r="H25">
        <v>22.271000000000001</v>
      </c>
      <c r="J25" s="5">
        <f>B25+(C25+H25+E25)/1000*io_1!$J$1+(D25+F25*2+G25*2)/1000*io_1!$J$2</f>
        <v>207.973169267</v>
      </c>
      <c r="K25" s="5">
        <f t="shared" si="0"/>
        <v>-3.5653000964999819</v>
      </c>
      <c r="L25" s="5">
        <f>K25/io_1!$J$2*1000</f>
        <v>-21.615346492424546</v>
      </c>
      <c r="M25" t="str">
        <f t="shared" si="1"/>
        <v/>
      </c>
      <c r="Q25">
        <f t="shared" si="2"/>
        <v>0</v>
      </c>
      <c r="S25">
        <f t="shared" si="3"/>
        <v>207.973169267</v>
      </c>
    </row>
    <row r="26" spans="1:19" x14ac:dyDescent="0.3">
      <c r="A26" s="1" t="s">
        <v>139</v>
      </c>
      <c r="B26">
        <f>io_1!G49</f>
        <v>81.283500000000004</v>
      </c>
      <c r="C26">
        <v>22.271000000000001</v>
      </c>
      <c r="D26">
        <v>606.90700000000004</v>
      </c>
      <c r="F26">
        <v>9.0549999999999997</v>
      </c>
      <c r="H26">
        <v>63.551000000000002</v>
      </c>
      <c r="J26" s="5">
        <f>B26+(C26+H26+E26)/1000*io_1!$J$1+(D26+F26*2+G26*2)/1000*io_1!$J$2</f>
        <v>197.10024950500002</v>
      </c>
      <c r="K26" s="5">
        <f t="shared" si="0"/>
        <v>7.307619665499999</v>
      </c>
      <c r="L26" s="5">
        <f>K26/io_1!$J$2*1000</f>
        <v>44.303909020085719</v>
      </c>
      <c r="M26" t="str">
        <f t="shared" si="1"/>
        <v/>
      </c>
      <c r="Q26">
        <f t="shared" si="2"/>
        <v>0</v>
      </c>
      <c r="S26">
        <f t="shared" si="3"/>
        <v>197.10024950500002</v>
      </c>
    </row>
    <row r="27" spans="1:19" x14ac:dyDescent="0.3">
      <c r="A27" s="1" t="s">
        <v>142</v>
      </c>
      <c r="B27">
        <f>io_1!G50</f>
        <v>123.53100000000001</v>
      </c>
      <c r="C27">
        <v>22.271000000000001</v>
      </c>
      <c r="D27">
        <v>378.95600000000002</v>
      </c>
      <c r="F27">
        <v>24.315000000000001</v>
      </c>
      <c r="H27">
        <v>22.271000000000001</v>
      </c>
      <c r="J27" s="5">
        <f>B27+(C27+H27+E27)/1000*io_1!$J$1+(D27+F27*2+G27*2)/1000*io_1!$J$2</f>
        <v>200.66242631200004</v>
      </c>
      <c r="K27" s="5">
        <f t="shared" si="0"/>
        <v>3.7454428584999846</v>
      </c>
      <c r="L27" s="5">
        <f>K27/io_1!$J$2*1000</f>
        <v>22.707498096311966</v>
      </c>
      <c r="M27" t="str">
        <f t="shared" si="1"/>
        <v/>
      </c>
      <c r="Q27">
        <f t="shared" si="2"/>
        <v>0</v>
      </c>
      <c r="S27">
        <f t="shared" si="3"/>
        <v>200.66242631200004</v>
      </c>
    </row>
    <row r="28" spans="1:19" x14ac:dyDescent="0.3">
      <c r="A28" s="1" t="s">
        <v>145</v>
      </c>
      <c r="B28">
        <f>io_1!G51</f>
        <v>108.27000000000001</v>
      </c>
      <c r="C28">
        <v>22.271000000000001</v>
      </c>
      <c r="D28">
        <v>573.33600000000001</v>
      </c>
      <c r="F28">
        <v>9.0549999999999997</v>
      </c>
      <c r="H28">
        <v>22.271000000000001</v>
      </c>
      <c r="J28" s="5">
        <f>B28+(C28+H28+E28)/1000*io_1!$J$1+(D28+F28*2+G28*2)/1000*io_1!$J$2</f>
        <v>212.42898629200005</v>
      </c>
      <c r="K28" s="5">
        <f t="shared" si="0"/>
        <v>-8.0211171215000263</v>
      </c>
      <c r="L28" s="5">
        <f>K28/io_1!$J$2*1000</f>
        <v>-48.629630366247895</v>
      </c>
      <c r="M28" t="str">
        <f t="shared" si="1"/>
        <v/>
      </c>
      <c r="Q28">
        <f t="shared" si="2"/>
        <v>0</v>
      </c>
      <c r="S28">
        <f t="shared" si="3"/>
        <v>212.42898629200005</v>
      </c>
    </row>
    <row r="29" spans="1:19" x14ac:dyDescent="0.3">
      <c r="A29" s="1" t="s">
        <v>148</v>
      </c>
      <c r="B29">
        <f>io_1!G52</f>
        <v>49.855000000000004</v>
      </c>
      <c r="C29">
        <v>22.271000000000001</v>
      </c>
      <c r="D29">
        <v>876.69799999999998</v>
      </c>
      <c r="F29">
        <v>24.315000000000001</v>
      </c>
      <c r="H29">
        <v>22.271000000000001</v>
      </c>
      <c r="J29" s="5">
        <f>B29+(C29+H29+E29)/1000*io_1!$J$1+(D29+F29*2+G29*2)/1000*io_1!$J$2</f>
        <v>209.08548501799999</v>
      </c>
      <c r="K29" s="5">
        <f t="shared" si="0"/>
        <v>-4.6776158474999647</v>
      </c>
      <c r="L29" s="5">
        <f>K29/io_1!$J$2*1000</f>
        <v>-28.35898369436693</v>
      </c>
      <c r="M29" t="str">
        <f t="shared" si="1"/>
        <v/>
      </c>
      <c r="Q29">
        <f t="shared" si="2"/>
        <v>0</v>
      </c>
      <c r="S29">
        <f t="shared" si="3"/>
        <v>209.08548501799999</v>
      </c>
    </row>
    <row r="30" spans="1:19" x14ac:dyDescent="0.3">
      <c r="A30" s="1" t="s">
        <v>151</v>
      </c>
      <c r="B30">
        <f>io_1!G53</f>
        <v>82.216999999999999</v>
      </c>
      <c r="C30">
        <v>22.271000000000001</v>
      </c>
      <c r="D30">
        <v>625.52</v>
      </c>
      <c r="F30">
        <v>24.315000000000001</v>
      </c>
      <c r="H30">
        <v>22.271000000000001</v>
      </c>
      <c r="J30" s="5">
        <f>B30+(C30+H30+E30)/1000*io_1!$J$1+(D30+F30*2+G30*2)/1000*io_1!$J$2</f>
        <v>200.01743216400001</v>
      </c>
      <c r="K30" s="5">
        <f t="shared" si="0"/>
        <v>4.390437006500008</v>
      </c>
      <c r="L30" s="5">
        <f>K30/io_1!$J$2*1000</f>
        <v>26.617904406370734</v>
      </c>
      <c r="M30" t="str">
        <f t="shared" si="1"/>
        <v/>
      </c>
      <c r="Q30">
        <f t="shared" si="2"/>
        <v>0</v>
      </c>
      <c r="S30">
        <f t="shared" si="3"/>
        <v>200.01743216400001</v>
      </c>
    </row>
    <row r="31" spans="1:19" x14ac:dyDescent="0.3">
      <c r="B31" s="6" t="s">
        <v>162</v>
      </c>
      <c r="C31" s="9">
        <f>MAX(J8:J30)-MIN(J8:J30)</f>
        <v>16.094342987000061</v>
      </c>
      <c r="E31" s="6"/>
      <c r="F31" s="6"/>
      <c r="G31" s="6"/>
    </row>
    <row r="32" spans="1:19" x14ac:dyDescent="0.3">
      <c r="B32" s="6" t="s">
        <v>167</v>
      </c>
      <c r="C32" s="6">
        <f>T9-T8</f>
        <v>16.094342987000061</v>
      </c>
      <c r="E32" s="6"/>
      <c r="F32" s="6"/>
      <c r="G32" s="6"/>
    </row>
    <row r="35" spans="1:20" x14ac:dyDescent="0.3">
      <c r="A35" s="6" t="s">
        <v>157</v>
      </c>
      <c r="B35" s="6" t="s">
        <v>159</v>
      </c>
      <c r="C35" s="6" t="s">
        <v>160</v>
      </c>
      <c r="D35" s="6" t="s">
        <v>161</v>
      </c>
      <c r="E35" s="6" t="s">
        <v>166</v>
      </c>
      <c r="F35" s="6" t="s">
        <v>177</v>
      </c>
      <c r="G35" s="6" t="s">
        <v>178</v>
      </c>
      <c r="H35" s="6" t="s">
        <v>160</v>
      </c>
      <c r="I35" s="6"/>
      <c r="J35" s="6" t="s">
        <v>158</v>
      </c>
      <c r="K35" s="6" t="s">
        <v>180</v>
      </c>
      <c r="L35" s="6" t="s">
        <v>181</v>
      </c>
      <c r="M35" t="s">
        <v>165</v>
      </c>
      <c r="Q35" t="s">
        <v>169</v>
      </c>
      <c r="S35" t="s">
        <v>168</v>
      </c>
    </row>
    <row r="36" spans="1:20" x14ac:dyDescent="0.3">
      <c r="A36" s="2" t="s">
        <v>47</v>
      </c>
      <c r="B36">
        <f>io_1!G18</f>
        <v>59.680999999999997</v>
      </c>
      <c r="C36">
        <v>22.271000000000001</v>
      </c>
      <c r="D36">
        <v>612.30999999999995</v>
      </c>
      <c r="F36">
        <v>9.0549999999999997</v>
      </c>
      <c r="H36">
        <v>22.271000000000001</v>
      </c>
      <c r="J36" s="5">
        <f>B36+(C36+H36+E36)/1000*io_1!$J$1+(D36+F36*2+G36*2)/1000*io_1!$J$2</f>
        <v>170.26847477400003</v>
      </c>
      <c r="K36" s="5">
        <f>$F$48-J36</f>
        <v>4.2490456649999828</v>
      </c>
      <c r="L36" s="5">
        <f>K36/io_1!$J$2*1000</f>
        <v>25.760691056910463</v>
      </c>
      <c r="M36" t="str">
        <f>IF(J36=$R$36, "Route","")</f>
        <v/>
      </c>
      <c r="N36" s="8" t="s">
        <v>163</v>
      </c>
      <c r="O36" s="5">
        <f>MIN(J36:J46)</f>
        <v>168.92994562700002</v>
      </c>
      <c r="Q36">
        <f>IF(D36=0,J36,0)</f>
        <v>0</v>
      </c>
      <c r="R36">
        <f>MAX(Q36:Q46)</f>
        <v>0</v>
      </c>
      <c r="S36">
        <f>IF(D36=0,"",J36)</f>
        <v>170.26847477400003</v>
      </c>
      <c r="T36">
        <f>MIN(S36:S46)</f>
        <v>168.92994562700002</v>
      </c>
    </row>
    <row r="37" spans="1:20" x14ac:dyDescent="0.3">
      <c r="A37" s="2" t="s">
        <v>50</v>
      </c>
      <c r="B37">
        <f>io_1!G19</f>
        <v>57.218000000000004</v>
      </c>
      <c r="C37">
        <v>22.271000000000001</v>
      </c>
      <c r="D37">
        <v>632.27599999999995</v>
      </c>
      <c r="F37">
        <v>12.635</v>
      </c>
      <c r="H37">
        <v>22.271000000000001</v>
      </c>
      <c r="J37" s="5">
        <f>B37+(C37+H37+E37)/1000*io_1!$J$1+(D37+F37*2+G37*2)/1000*io_1!$J$2</f>
        <v>172.27971859199999</v>
      </c>
      <c r="K37" s="5">
        <f t="shared" ref="K37:K46" si="4">$F$48-J37</f>
        <v>2.2378018470000143</v>
      </c>
      <c r="L37" s="5">
        <f>K37/io_1!$J$2*1000</f>
        <v>13.567122260417321</v>
      </c>
      <c r="M37" t="str">
        <f t="shared" ref="M37:M46" si="5">IF(J37=$R$36, "Route","")</f>
        <v/>
      </c>
      <c r="N37" s="8" t="s">
        <v>164</v>
      </c>
      <c r="O37" s="5">
        <f>MAX(J36:J46)</f>
        <v>181.34909071800001</v>
      </c>
      <c r="Q37">
        <f t="shared" ref="Q37:Q46" si="6">IF(D37=0,J37,0)</f>
        <v>0</v>
      </c>
      <c r="S37">
        <f t="shared" ref="S37:S46" si="7">IF(D37=0,"",J37)</f>
        <v>172.27971859199999</v>
      </c>
      <c r="T37">
        <f>MAX(S36:S46)</f>
        <v>181.34909071800001</v>
      </c>
    </row>
    <row r="38" spans="1:20" x14ac:dyDescent="0.3">
      <c r="A38" s="2" t="s">
        <v>53</v>
      </c>
      <c r="B38">
        <f>io_1!G20</f>
        <v>75.406000000000006</v>
      </c>
      <c r="C38">
        <v>22.271000000000001</v>
      </c>
      <c r="D38">
        <v>518.77800000000002</v>
      </c>
      <c r="F38">
        <v>9.0549999999999997</v>
      </c>
      <c r="H38">
        <v>22.271000000000001</v>
      </c>
      <c r="J38" s="5">
        <f>B38+(C38+H38+E38)/1000*io_1!$J$1+(D38+F38*2+G38*2)/1000*io_1!$J$2</f>
        <v>170.56602609800001</v>
      </c>
      <c r="K38" s="5">
        <f t="shared" si="4"/>
        <v>3.9514943410000001</v>
      </c>
      <c r="L38" s="5">
        <f>K38/io_1!$J$2*1000</f>
        <v>23.956726511582787</v>
      </c>
      <c r="M38" t="str">
        <f t="shared" si="5"/>
        <v/>
      </c>
      <c r="Q38">
        <f t="shared" si="6"/>
        <v>0</v>
      </c>
      <c r="S38">
        <f t="shared" si="7"/>
        <v>170.56602609800001</v>
      </c>
    </row>
    <row r="39" spans="1:20" x14ac:dyDescent="0.3">
      <c r="A39" s="2" t="s">
        <v>56</v>
      </c>
      <c r="B39">
        <f>io_1!G21</f>
        <v>71.617999999999995</v>
      </c>
      <c r="C39">
        <v>22.271000000000001</v>
      </c>
      <c r="D39">
        <v>576.59799999999996</v>
      </c>
      <c r="F39">
        <v>24.315000000000001</v>
      </c>
      <c r="H39">
        <v>22.271000000000001</v>
      </c>
      <c r="J39" s="5">
        <f>B39+(C39+H39+E39)/1000*io_1!$J$1+(D39+F39*2+G39*2)/1000*io_1!$J$2</f>
        <v>181.34909071800001</v>
      </c>
      <c r="K39" s="5">
        <f t="shared" si="4"/>
        <v>-6.8315702790000046</v>
      </c>
      <c r="L39" s="5">
        <f>K39/io_1!$J$2*1000</f>
        <v>-41.417764191266095</v>
      </c>
      <c r="M39" t="str">
        <f t="shared" si="5"/>
        <v/>
      </c>
      <c r="Q39">
        <f t="shared" si="6"/>
        <v>0</v>
      </c>
      <c r="S39">
        <f t="shared" si="7"/>
        <v>181.34909071800001</v>
      </c>
    </row>
    <row r="40" spans="1:20" x14ac:dyDescent="0.3">
      <c r="A40" s="2" t="s">
        <v>59</v>
      </c>
      <c r="B40">
        <f>io_1!G22</f>
        <v>59.088499999999996</v>
      </c>
      <c r="C40">
        <v>22.271000000000001</v>
      </c>
      <c r="D40">
        <v>581.77</v>
      </c>
      <c r="F40">
        <v>27.895</v>
      </c>
      <c r="H40">
        <v>22.271000000000001</v>
      </c>
      <c r="J40" s="5">
        <f>B40+(C40+H40+E40)/1000*io_1!$J$1+(D40+F40*2+G40*2)/1000*io_1!$J$2</f>
        <v>170.85366779399999</v>
      </c>
      <c r="K40" s="5">
        <f t="shared" si="4"/>
        <v>3.6638526450000199</v>
      </c>
      <c r="L40" s="5">
        <f>K40/io_1!$J$2*1000</f>
        <v>22.212841072370576</v>
      </c>
      <c r="M40" t="str">
        <f t="shared" si="5"/>
        <v/>
      </c>
      <c r="Q40">
        <f t="shared" si="6"/>
        <v>0</v>
      </c>
      <c r="S40">
        <f t="shared" si="7"/>
        <v>170.85366779399999</v>
      </c>
    </row>
    <row r="41" spans="1:20" x14ac:dyDescent="0.3">
      <c r="A41" s="2" t="s">
        <v>62</v>
      </c>
      <c r="B41">
        <f>io_1!G23</f>
        <v>69.805000000000007</v>
      </c>
      <c r="C41">
        <v>22.271000000000001</v>
      </c>
      <c r="D41">
        <v>570.63400000000001</v>
      </c>
      <c r="F41">
        <v>12.635</v>
      </c>
      <c r="H41">
        <v>22.271000000000001</v>
      </c>
      <c r="J41" s="5">
        <f>B41+(C41+H41+E41)/1000*io_1!$J$1+(D41+F41*2+G41*2)/1000*io_1!$J$2</f>
        <v>174.69930218600001</v>
      </c>
      <c r="K41" s="5">
        <f t="shared" si="4"/>
        <v>-0.18178174700000227</v>
      </c>
      <c r="L41" s="5">
        <f>K41/io_1!$J$2*1000</f>
        <v>-1.1020882789812374</v>
      </c>
      <c r="M41" t="str">
        <f t="shared" si="5"/>
        <v/>
      </c>
      <c r="Q41">
        <f t="shared" si="6"/>
        <v>0</v>
      </c>
      <c r="S41">
        <f t="shared" si="7"/>
        <v>174.69930218600001</v>
      </c>
    </row>
    <row r="42" spans="1:20" x14ac:dyDescent="0.3">
      <c r="A42" s="2" t="s">
        <v>65</v>
      </c>
      <c r="B42">
        <f>io_1!G24</f>
        <v>72.353999999999999</v>
      </c>
      <c r="C42">
        <v>22.271000000000001</v>
      </c>
      <c r="D42">
        <v>552.976</v>
      </c>
      <c r="F42">
        <v>12.635</v>
      </c>
      <c r="H42">
        <v>22.271000000000001</v>
      </c>
      <c r="J42" s="5">
        <f>B42+(C42+H42+E42)/1000*io_1!$J$1+(D42+F42*2+G42*2)/1000*io_1!$J$2</f>
        <v>174.33573869200001</v>
      </c>
      <c r="K42" s="5">
        <f t="shared" si="4"/>
        <v>0.18178174700000227</v>
      </c>
      <c r="L42" s="5">
        <f>K42/io_1!$J$2*1000</f>
        <v>1.1020882789812374</v>
      </c>
      <c r="M42" t="str">
        <f t="shared" si="5"/>
        <v/>
      </c>
      <c r="Q42">
        <f t="shared" si="6"/>
        <v>0</v>
      </c>
      <c r="S42">
        <f t="shared" si="7"/>
        <v>174.33573869200001</v>
      </c>
    </row>
    <row r="43" spans="1:20" x14ac:dyDescent="0.3">
      <c r="A43" s="2" t="s">
        <v>68</v>
      </c>
      <c r="B43">
        <f>io_1!G25</f>
        <v>64.123500000000007</v>
      </c>
      <c r="C43">
        <v>22.271000000000001</v>
      </c>
      <c r="D43">
        <v>584.07600000000002</v>
      </c>
      <c r="F43">
        <v>27.895</v>
      </c>
      <c r="H43">
        <v>22.271000000000001</v>
      </c>
      <c r="J43" s="5">
        <f>B43+(C43+H43+E43)/1000*io_1!$J$1+(D43+F43*2+G43*2)/1000*io_1!$J$2</f>
        <v>176.26902635200003</v>
      </c>
      <c r="K43" s="5">
        <f t="shared" si="4"/>
        <v>-1.7515059130000168</v>
      </c>
      <c r="L43" s="5">
        <f>K43/io_1!$J$2*1000</f>
        <v>-10.618855683478637</v>
      </c>
      <c r="M43" t="str">
        <f t="shared" si="5"/>
        <v/>
      </c>
      <c r="Q43">
        <f t="shared" si="6"/>
        <v>0</v>
      </c>
      <c r="S43">
        <f t="shared" si="7"/>
        <v>176.26902635200003</v>
      </c>
    </row>
    <row r="44" spans="1:20" x14ac:dyDescent="0.3">
      <c r="A44" s="2" t="s">
        <v>71</v>
      </c>
      <c r="B44">
        <f>io_1!G26</f>
        <v>59.472499999999997</v>
      </c>
      <c r="C44">
        <v>22.271000000000001</v>
      </c>
      <c r="D44">
        <v>576.202</v>
      </c>
      <c r="F44">
        <v>24.315000000000001</v>
      </c>
      <c r="H44">
        <v>22.271000000000001</v>
      </c>
      <c r="J44" s="5">
        <f>B44+(C44+H44+E44)/1000*io_1!$J$1+(D44+F44*2+G44*2)/1000*io_1!$J$2</f>
        <v>169.13827329</v>
      </c>
      <c r="K44" s="5">
        <f t="shared" si="4"/>
        <v>5.3792471490000082</v>
      </c>
      <c r="L44" s="5">
        <f>K44/io_1!$J$2*1000</f>
        <v>32.612764100325613</v>
      </c>
      <c r="M44" t="str">
        <f t="shared" si="5"/>
        <v/>
      </c>
      <c r="Q44">
        <f t="shared" si="6"/>
        <v>0</v>
      </c>
      <c r="S44">
        <f t="shared" si="7"/>
        <v>169.13827329</v>
      </c>
    </row>
    <row r="45" spans="1:20" x14ac:dyDescent="0.3">
      <c r="A45" s="2" t="s">
        <v>74</v>
      </c>
      <c r="B45">
        <f>io_1!G27</f>
        <v>51.848500000000001</v>
      </c>
      <c r="C45">
        <v>22.271000000000001</v>
      </c>
      <c r="D45">
        <v>651.68100000000004</v>
      </c>
      <c r="F45">
        <v>9.0549999999999997</v>
      </c>
      <c r="H45">
        <v>22.271000000000001</v>
      </c>
      <c r="J45" s="5">
        <f>B45+(C45+H45+E45)/1000*io_1!$J$1+(D45+F45*2+G45*2)/1000*io_1!$J$2</f>
        <v>168.92994562700002</v>
      </c>
      <c r="K45" s="5">
        <f t="shared" si="4"/>
        <v>5.5875748119999855</v>
      </c>
      <c r="L45" s="5">
        <f>K45/io_1!$J$2*1000</f>
        <v>33.875792316133364</v>
      </c>
      <c r="M45" t="str">
        <f t="shared" si="5"/>
        <v/>
      </c>
      <c r="Q45">
        <f t="shared" si="6"/>
        <v>0</v>
      </c>
      <c r="S45">
        <f t="shared" si="7"/>
        <v>168.92994562700002</v>
      </c>
    </row>
    <row r="46" spans="1:20" x14ac:dyDescent="0.3">
      <c r="A46" s="2" t="s">
        <v>77</v>
      </c>
      <c r="B46">
        <f>io_1!G28</f>
        <v>67.378</v>
      </c>
      <c r="C46">
        <v>22.271000000000001</v>
      </c>
      <c r="D46">
        <v>553.53599999999994</v>
      </c>
      <c r="F46">
        <v>27.895</v>
      </c>
      <c r="H46">
        <v>22.271000000000001</v>
      </c>
      <c r="J46" s="5">
        <f>B46+(C46+H46+E46)/1000*io_1!$J$1+(D46+F46*2+G46*2)/1000*io_1!$J$2</f>
        <v>174.48616713199999</v>
      </c>
      <c r="K46" s="5">
        <f t="shared" si="4"/>
        <v>3.1353307000017594E-2</v>
      </c>
      <c r="L46" s="5">
        <f>K46/io_1!$J$2*1000</f>
        <v>0.19008570839634051</v>
      </c>
      <c r="M46" t="str">
        <f t="shared" si="5"/>
        <v/>
      </c>
      <c r="Q46">
        <f t="shared" si="6"/>
        <v>0</v>
      </c>
      <c r="S46">
        <f t="shared" si="7"/>
        <v>174.48616713199999</v>
      </c>
    </row>
    <row r="47" spans="1:20" x14ac:dyDescent="0.3">
      <c r="B47" s="6" t="s">
        <v>162</v>
      </c>
      <c r="C47" s="9">
        <f>MAX(J36:J46)-MIN(J36:J46)</f>
        <v>12.41914509099999</v>
      </c>
      <c r="E47" s="6" t="s">
        <v>185</v>
      </c>
      <c r="F47" s="5">
        <f>MAX(J41:J42)-MIN(J41:J42)</f>
        <v>0.36356349400000454</v>
      </c>
    </row>
    <row r="48" spans="1:20" x14ac:dyDescent="0.3">
      <c r="B48" s="6" t="s">
        <v>167</v>
      </c>
      <c r="C48" s="6">
        <f>T37-T36</f>
        <v>12.41914509099999</v>
      </c>
      <c r="E48" s="6" t="s">
        <v>186</v>
      </c>
      <c r="F48" s="5">
        <f>AVERAGE(J41:J42)</f>
        <v>174.51752043900001</v>
      </c>
    </row>
    <row r="51" spans="1:20" x14ac:dyDescent="0.3">
      <c r="A51" s="6" t="s">
        <v>157</v>
      </c>
      <c r="B51" s="6" t="s">
        <v>159</v>
      </c>
      <c r="C51" s="6" t="s">
        <v>160</v>
      </c>
      <c r="D51" s="6" t="s">
        <v>161</v>
      </c>
      <c r="E51" s="6" t="s">
        <v>166</v>
      </c>
      <c r="F51" s="6" t="s">
        <v>177</v>
      </c>
      <c r="G51" s="6" t="s">
        <v>178</v>
      </c>
      <c r="H51" s="6" t="s">
        <v>160</v>
      </c>
      <c r="I51" s="6"/>
      <c r="J51" s="6" t="s">
        <v>158</v>
      </c>
      <c r="K51" s="6" t="s">
        <v>180</v>
      </c>
      <c r="L51" s="6" t="s">
        <v>181</v>
      </c>
      <c r="M51" t="s">
        <v>165</v>
      </c>
      <c r="Q51" t="s">
        <v>169</v>
      </c>
      <c r="S51" t="s">
        <v>168</v>
      </c>
    </row>
    <row r="52" spans="1:20" x14ac:dyDescent="0.3">
      <c r="A52" s="3" t="s">
        <v>14</v>
      </c>
      <c r="B52">
        <f>io_1!G7</f>
        <v>65.691499999999991</v>
      </c>
      <c r="C52">
        <v>22.271000000000001</v>
      </c>
      <c r="D52">
        <v>474.23599999999999</v>
      </c>
      <c r="F52">
        <v>12.635</v>
      </c>
      <c r="H52">
        <v>22.271000000000001</v>
      </c>
      <c r="J52" s="5">
        <f>B52+(C52+H52+E52)/1000*io_1!$J$1+(D52+F52*2+G52*2)/1000*io_1!$J$2</f>
        <v>154.685626872</v>
      </c>
      <c r="K52" s="5">
        <f>$F$64-J52</f>
        <v>2.7276021570000069</v>
      </c>
      <c r="L52" s="5">
        <f>K52/io_1!$J$2*1000</f>
        <v>16.536634819301252</v>
      </c>
      <c r="M52" t="str">
        <f>IF(J52=$R$52, "Route","")</f>
        <v/>
      </c>
      <c r="N52" s="8" t="s">
        <v>163</v>
      </c>
      <c r="O52" s="5">
        <f>MIN(J52:J62)</f>
        <v>151.90009332100001</v>
      </c>
      <c r="Q52">
        <f>IF(D52=0,J52,0)</f>
        <v>0</v>
      </c>
      <c r="R52">
        <f>MAX(Q52:Q62)</f>
        <v>0</v>
      </c>
      <c r="S52">
        <f>IF(D52=0,"",J52)</f>
        <v>154.685626872</v>
      </c>
      <c r="T52">
        <f>MIN(S52:S62)</f>
        <v>151.90009332100001</v>
      </c>
    </row>
    <row r="53" spans="1:20" x14ac:dyDescent="0.3">
      <c r="A53" s="3" t="s">
        <v>17</v>
      </c>
      <c r="B53">
        <f>io_1!G8</f>
        <v>68.081500000000005</v>
      </c>
      <c r="C53">
        <v>22.271000000000001</v>
      </c>
      <c r="D53">
        <v>415.85599999999999</v>
      </c>
      <c r="F53">
        <v>27.895</v>
      </c>
      <c r="H53">
        <v>22.271000000000001</v>
      </c>
      <c r="J53" s="5">
        <f>B53+(C53+H53+E53)/1000*io_1!$J$1+(D53+F53*2+G53*2)/1000*io_1!$J$2</f>
        <v>152.48031489200002</v>
      </c>
      <c r="K53" s="5">
        <f t="shared" ref="K53:K62" si="8">$F$64-J53</f>
        <v>4.9329141369999832</v>
      </c>
      <c r="L53" s="5">
        <f>K53/io_1!$J$2*1000</f>
        <v>29.906780748500893</v>
      </c>
      <c r="M53" t="str">
        <f t="shared" ref="M53:M62" si="9">IF(J53=$R$52, "Route","")</f>
        <v/>
      </c>
      <c r="N53" s="8" t="s">
        <v>164</v>
      </c>
      <c r="O53" s="5">
        <f>MAX(J52:J62)</f>
        <v>161.60513991400001</v>
      </c>
      <c r="Q53">
        <f t="shared" ref="Q53:Q62" si="10">IF(D53=0,J53,0)</f>
        <v>0</v>
      </c>
      <c r="S53">
        <f t="shared" ref="S53:S62" si="11">IF(D53=0,"",J53)</f>
        <v>152.48031489200002</v>
      </c>
      <c r="T53">
        <f>MAX(S52:S62)</f>
        <v>161.60513991400001</v>
      </c>
    </row>
    <row r="54" spans="1:20" x14ac:dyDescent="0.3">
      <c r="A54" s="3" t="s">
        <v>20</v>
      </c>
      <c r="B54">
        <f>io_1!G9</f>
        <v>67.610500000000002</v>
      </c>
      <c r="C54">
        <v>22.271000000000001</v>
      </c>
      <c r="D54">
        <v>465.80200000000002</v>
      </c>
      <c r="F54">
        <v>9.0549999999999997</v>
      </c>
      <c r="H54">
        <v>22.271000000000001</v>
      </c>
      <c r="J54" s="5">
        <f>B54+(C54+H54+E54)/1000*io_1!$J$1+(D54+F54*2+G54*2)/1000*io_1!$J$2</f>
        <v>154.03250573000003</v>
      </c>
      <c r="K54" s="5">
        <f t="shared" si="8"/>
        <v>3.3807232989999818</v>
      </c>
      <c r="L54" s="5">
        <f>K54/io_1!$J$2*1000</f>
        <v>20.496312659524694</v>
      </c>
      <c r="M54" t="str">
        <f t="shared" si="9"/>
        <v/>
      </c>
      <c r="Q54">
        <f t="shared" si="10"/>
        <v>0</v>
      </c>
      <c r="S54">
        <f t="shared" si="11"/>
        <v>154.03250573000003</v>
      </c>
    </row>
    <row r="55" spans="1:20" x14ac:dyDescent="0.3">
      <c r="A55" s="3" t="s">
        <v>23</v>
      </c>
      <c r="B55">
        <f>io_1!G10</f>
        <v>59.597999999999999</v>
      </c>
      <c r="C55">
        <v>22.271000000000001</v>
      </c>
      <c r="D55">
        <v>560.29</v>
      </c>
      <c r="F55">
        <v>9.0549999999999997</v>
      </c>
      <c r="H55">
        <v>22.271000000000001</v>
      </c>
      <c r="J55" s="5">
        <f>B55+(C55+H55+E55)/1000*io_1!$J$1+(D55+F55*2+G55*2)/1000*io_1!$J$2</f>
        <v>161.60513991400001</v>
      </c>
      <c r="K55" s="5">
        <f t="shared" si="8"/>
        <v>-4.1919108849999986</v>
      </c>
      <c r="L55" s="5">
        <f>K55/io_1!$J$2*1000</f>
        <v>-25.414300000606257</v>
      </c>
      <c r="M55" t="str">
        <f t="shared" si="9"/>
        <v/>
      </c>
      <c r="Q55">
        <f t="shared" si="10"/>
        <v>0</v>
      </c>
      <c r="S55">
        <f t="shared" si="11"/>
        <v>161.60513991400001</v>
      </c>
    </row>
    <row r="56" spans="1:20" x14ac:dyDescent="0.3">
      <c r="A56" s="3" t="s">
        <v>26</v>
      </c>
      <c r="B56">
        <f>io_1!G11</f>
        <v>74.409000000000006</v>
      </c>
      <c r="C56">
        <v>22.271000000000001</v>
      </c>
      <c r="D56">
        <v>434.30599999999998</v>
      </c>
      <c r="F56">
        <v>9.0549999999999997</v>
      </c>
      <c r="H56">
        <v>22.271000000000001</v>
      </c>
      <c r="J56" s="5">
        <f>B56+(C56+H56+E56)/1000*io_1!$J$1+(D56+F56*2+G56*2)/1000*io_1!$J$2</f>
        <v>155.63596100200002</v>
      </c>
      <c r="K56" s="5">
        <f t="shared" si="8"/>
        <v>1.777268026999991</v>
      </c>
      <c r="L56" s="5">
        <f>K56/io_1!$J$2*1000</f>
        <v>10.775043663568571</v>
      </c>
      <c r="M56" t="str">
        <f t="shared" si="9"/>
        <v/>
      </c>
      <c r="Q56">
        <f t="shared" si="10"/>
        <v>0</v>
      </c>
      <c r="S56">
        <f t="shared" si="11"/>
        <v>155.63596100200002</v>
      </c>
    </row>
    <row r="57" spans="1:20" x14ac:dyDescent="0.3">
      <c r="A57" s="3" t="s">
        <v>29</v>
      </c>
      <c r="B57">
        <f>io_1!G12</f>
        <v>69.271999999999991</v>
      </c>
      <c r="C57">
        <v>22.271000000000001</v>
      </c>
      <c r="D57">
        <v>439.47800000000001</v>
      </c>
      <c r="F57">
        <v>27.895</v>
      </c>
      <c r="H57">
        <v>22.271000000000001</v>
      </c>
      <c r="J57" s="5">
        <f>B57+(C57+H57+E57)/1000*io_1!$J$1+(D57+F57*2+G57*2)/1000*io_1!$J$2</f>
        <v>157.56709843800002</v>
      </c>
      <c r="K57" s="5">
        <f t="shared" si="8"/>
        <v>-0.15386940900000923</v>
      </c>
      <c r="L57" s="5">
        <f>K57/io_1!$J$2*1000</f>
        <v>-0.93286413488301534</v>
      </c>
      <c r="M57" t="str">
        <f t="shared" si="9"/>
        <v/>
      </c>
      <c r="Q57">
        <f t="shared" si="10"/>
        <v>0</v>
      </c>
      <c r="S57">
        <f t="shared" si="11"/>
        <v>157.56709843800002</v>
      </c>
    </row>
    <row r="58" spans="1:20" x14ac:dyDescent="0.3">
      <c r="A58" s="3" t="s">
        <v>32</v>
      </c>
      <c r="B58">
        <f>io_1!G13</f>
        <v>67.665500000000009</v>
      </c>
      <c r="C58">
        <v>22.271000000000001</v>
      </c>
      <c r="D58">
        <v>447.35199999999998</v>
      </c>
      <c r="F58">
        <v>27.895</v>
      </c>
      <c r="H58">
        <v>22.271000000000001</v>
      </c>
      <c r="J58" s="5">
        <f>B58+(C58+H58+E58)/1000*io_1!$J$1+(D58+F58*2+G58*2)/1000*io_1!$J$2</f>
        <v>157.25935962</v>
      </c>
      <c r="K58" s="5">
        <f t="shared" si="8"/>
        <v>0.15386940900000923</v>
      </c>
      <c r="L58" s="5">
        <f>K58/io_1!$J$2*1000</f>
        <v>0.93286413488301534</v>
      </c>
      <c r="M58" t="str">
        <f t="shared" si="9"/>
        <v/>
      </c>
      <c r="Q58">
        <f t="shared" si="10"/>
        <v>0</v>
      </c>
      <c r="S58">
        <f t="shared" si="11"/>
        <v>157.25935962</v>
      </c>
    </row>
    <row r="59" spans="1:20" x14ac:dyDescent="0.3">
      <c r="A59" s="3" t="s">
        <v>35</v>
      </c>
      <c r="B59">
        <f>io_1!G14</f>
        <v>71.520499999999998</v>
      </c>
      <c r="C59">
        <v>22.271000000000001</v>
      </c>
      <c r="D59">
        <v>425.08100000000002</v>
      </c>
      <c r="F59">
        <v>24.315000000000001</v>
      </c>
      <c r="H59">
        <v>22.271000000000001</v>
      </c>
      <c r="J59" s="5">
        <f>B59+(C59+H59+E59)/1000*io_1!$J$1+(D59+F59*2+G59*2)/1000*io_1!$J$2</f>
        <v>156.25992218700003</v>
      </c>
      <c r="K59" s="5">
        <f t="shared" si="8"/>
        <v>1.1533068419999779</v>
      </c>
      <c r="L59" s="5">
        <f>K59/io_1!$J$2*1000</f>
        <v>6.9921539077134396</v>
      </c>
      <c r="M59" t="str">
        <f t="shared" si="9"/>
        <v/>
      </c>
      <c r="Q59">
        <f t="shared" si="10"/>
        <v>0</v>
      </c>
      <c r="S59">
        <f t="shared" si="11"/>
        <v>156.25992218700003</v>
      </c>
    </row>
    <row r="60" spans="1:20" x14ac:dyDescent="0.3">
      <c r="A60" s="3" t="s">
        <v>38</v>
      </c>
      <c r="B60">
        <f>io_1!G15</f>
        <v>64.345500000000001</v>
      </c>
      <c r="C60">
        <v>22.271000000000001</v>
      </c>
      <c r="D60">
        <v>494.99200000000002</v>
      </c>
      <c r="F60">
        <v>9.0549999999999997</v>
      </c>
      <c r="H60">
        <v>22.271000000000001</v>
      </c>
      <c r="J60" s="5">
        <f>B60+(C60+H60+E60)/1000*io_1!$J$1+(D60+F60*2+G60*2)/1000*io_1!$J$2</f>
        <v>155.5821919</v>
      </c>
      <c r="K60" s="5">
        <f t="shared" si="8"/>
        <v>1.8310371290000091</v>
      </c>
      <c r="L60" s="5">
        <f>K60/io_1!$J$2*1000</f>
        <v>11.101029622354444</v>
      </c>
      <c r="M60" t="str">
        <f t="shared" si="9"/>
        <v/>
      </c>
      <c r="Q60">
        <f t="shared" si="10"/>
        <v>0</v>
      </c>
      <c r="S60">
        <f t="shared" si="11"/>
        <v>155.5821919</v>
      </c>
    </row>
    <row r="61" spans="1:20" x14ac:dyDescent="0.3">
      <c r="A61" s="3" t="s">
        <v>41</v>
      </c>
      <c r="B61">
        <f>io_1!G16</f>
        <v>56.746499999999997</v>
      </c>
      <c r="C61">
        <v>22.271000000000001</v>
      </c>
      <c r="D61">
        <v>511.57900000000001</v>
      </c>
      <c r="F61">
        <v>12.635</v>
      </c>
      <c r="H61">
        <v>22.271000000000001</v>
      </c>
      <c r="J61" s="5">
        <f>B61+(C61+H61+E61)/1000*io_1!$J$1+(D61+F61*2+G61*2)/1000*io_1!$J$2</f>
        <v>151.90009332100001</v>
      </c>
      <c r="K61" s="5">
        <f t="shared" si="8"/>
        <v>5.513135707999993</v>
      </c>
      <c r="L61" s="5">
        <f>K61/io_1!$J$2*1000</f>
        <v>33.42449032696139</v>
      </c>
      <c r="M61" t="str">
        <f t="shared" si="9"/>
        <v/>
      </c>
      <c r="Q61">
        <f t="shared" si="10"/>
        <v>0</v>
      </c>
      <c r="S61">
        <f t="shared" si="11"/>
        <v>151.90009332100001</v>
      </c>
    </row>
    <row r="62" spans="1:20" x14ac:dyDescent="0.3">
      <c r="A62" s="3" t="s">
        <v>44</v>
      </c>
      <c r="B62">
        <f>io_1!G17</f>
        <v>58.194000000000003</v>
      </c>
      <c r="C62">
        <v>22.271000000000001</v>
      </c>
      <c r="D62">
        <v>528.79399999999998</v>
      </c>
      <c r="F62">
        <v>9.0549999999999997</v>
      </c>
      <c r="H62">
        <v>22.271000000000001</v>
      </c>
      <c r="J62" s="5">
        <f>B62+(C62+H62+E62)/1000*io_1!$J$1+(D62+F62*2+G62*2)/1000*io_1!$J$2</f>
        <v>155.00609518600001</v>
      </c>
      <c r="K62" s="5">
        <f t="shared" si="8"/>
        <v>2.4071338429999969</v>
      </c>
      <c r="L62" s="5">
        <f>K62/io_1!$J$2*1000</f>
        <v>14.593731428432832</v>
      </c>
      <c r="M62" t="str">
        <f t="shared" si="9"/>
        <v/>
      </c>
      <c r="Q62">
        <f t="shared" si="10"/>
        <v>0</v>
      </c>
      <c r="S62">
        <f t="shared" si="11"/>
        <v>155.00609518600001</v>
      </c>
    </row>
    <row r="63" spans="1:20" x14ac:dyDescent="0.3">
      <c r="B63" s="6" t="s">
        <v>162</v>
      </c>
      <c r="C63" s="9">
        <f>MAX(J52:J62)-MIN(J52:J62)</f>
        <v>9.7050465929999916</v>
      </c>
      <c r="E63" s="6" t="s">
        <v>185</v>
      </c>
      <c r="F63" s="5">
        <f>MAX(J57:J58)-MIN(J57:J58)</f>
        <v>0.30773881800001845</v>
      </c>
    </row>
    <row r="64" spans="1:20" x14ac:dyDescent="0.3">
      <c r="B64" s="6" t="s">
        <v>167</v>
      </c>
      <c r="C64" s="6">
        <f>T53-T52</f>
        <v>9.7050465929999916</v>
      </c>
      <c r="E64" s="6" t="s">
        <v>186</v>
      </c>
      <c r="F64" s="5">
        <f>AVERAGE(J57:J58)</f>
        <v>157.41322902900001</v>
      </c>
    </row>
  </sheetData>
  <conditionalFormatting sqref="K8:K30">
    <cfRule type="cellIs" dxfId="31" priority="24" operator="between">
      <formula>-$Q$4*$Q$2</formula>
      <formula>$Q$4*$Q$2</formula>
    </cfRule>
  </conditionalFormatting>
  <conditionalFormatting sqref="J36:J46">
    <cfRule type="cellIs" dxfId="30" priority="17" operator="equal">
      <formula>$O$36</formula>
    </cfRule>
    <cfRule type="cellIs" dxfId="29" priority="18" operator="equal">
      <formula>$O$37</formula>
    </cfRule>
  </conditionalFormatting>
  <conditionalFormatting sqref="K36:K46">
    <cfRule type="cellIs" dxfId="28" priority="14" operator="between">
      <formula>-$Q$4*$Q$1</formula>
      <formula>$Q$4*$Q$1</formula>
    </cfRule>
  </conditionalFormatting>
  <conditionalFormatting sqref="L36:L46">
    <cfRule type="cellIs" dxfId="27" priority="12" operator="equal">
      <formula>$O$8</formula>
    </cfRule>
    <cfRule type="cellIs" dxfId="26" priority="13" operator="equal">
      <formula>$O$9</formula>
    </cfRule>
  </conditionalFormatting>
  <conditionalFormatting sqref="F48">
    <cfRule type="cellIs" dxfId="25" priority="10" operator="lessThan">
      <formula>$J$4</formula>
    </cfRule>
    <cfRule type="cellIs" dxfId="24" priority="11" operator="greaterThan">
      <formula>$J$4</formula>
    </cfRule>
  </conditionalFormatting>
  <conditionalFormatting sqref="J8:J30">
    <cfRule type="cellIs" dxfId="23" priority="8" operator="equal">
      <formula>$O$8</formula>
    </cfRule>
    <cfRule type="cellIs" dxfId="22" priority="9" operator="equal">
      <formula>$O$9</formula>
    </cfRule>
  </conditionalFormatting>
  <conditionalFormatting sqref="J52:J62">
    <cfRule type="cellIs" dxfId="21" priority="6" operator="equal">
      <formula>$O$52</formula>
    </cfRule>
    <cfRule type="cellIs" dxfId="20" priority="7" operator="equal">
      <formula>$O$53</formula>
    </cfRule>
  </conditionalFormatting>
  <conditionalFormatting sqref="K52:K62">
    <cfRule type="cellIs" dxfId="19" priority="5" operator="between">
      <formula>-$Q$4*$Q$1</formula>
      <formula>$Q$4*$Q$1</formula>
    </cfRule>
  </conditionalFormatting>
  <conditionalFormatting sqref="L52:L62">
    <cfRule type="cellIs" dxfId="18" priority="3" operator="equal">
      <formula>$O$8</formula>
    </cfRule>
    <cfRule type="cellIs" dxfId="17" priority="4" operator="equal">
      <formula>$O$9</formula>
    </cfRule>
  </conditionalFormatting>
  <conditionalFormatting sqref="F64">
    <cfRule type="cellIs" dxfId="16" priority="1" operator="lessThan">
      <formula>$J$4</formula>
    </cfRule>
    <cfRule type="cellIs" dxfId="15" priority="2" operator="greaterThan">
      <formula>$J$4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zoomScaleNormal="100" workbookViewId="0">
      <selection activeCell="J2" sqref="J2"/>
    </sheetView>
  </sheetViews>
  <sheetFormatPr defaultRowHeight="14.4" x14ac:dyDescent="0.3"/>
  <cols>
    <col min="1" max="1" width="16.109375" customWidth="1"/>
    <col min="11" max="11" width="11.21875" customWidth="1"/>
  </cols>
  <sheetData>
    <row r="1" spans="1:15" x14ac:dyDescent="0.3">
      <c r="A1" s="6" t="s">
        <v>157</v>
      </c>
      <c r="B1" s="6" t="s">
        <v>159</v>
      </c>
      <c r="C1" s="6" t="s">
        <v>160</v>
      </c>
      <c r="D1" s="6" t="s">
        <v>161</v>
      </c>
      <c r="E1" s="6" t="s">
        <v>166</v>
      </c>
      <c r="F1" s="6" t="s">
        <v>177</v>
      </c>
      <c r="G1" s="6" t="s">
        <v>178</v>
      </c>
      <c r="H1" s="6" t="s">
        <v>160</v>
      </c>
      <c r="I1" s="6"/>
      <c r="J1" s="6" t="s">
        <v>158</v>
      </c>
      <c r="K1" s="6" t="s">
        <v>180</v>
      </c>
      <c r="L1" s="6" t="s">
        <v>181</v>
      </c>
      <c r="N1" s="8"/>
    </row>
    <row r="2" spans="1:15" x14ac:dyDescent="0.3">
      <c r="A2" s="1" t="s">
        <v>1042</v>
      </c>
      <c r="B2">
        <v>100.315</v>
      </c>
      <c r="C2">
        <v>22.271000000000001</v>
      </c>
      <c r="D2">
        <v>1202.3019999999999</v>
      </c>
      <c r="F2" s="14">
        <v>9.0549999999999997</v>
      </c>
      <c r="H2">
        <v>45.079000000000001</v>
      </c>
      <c r="J2" s="5">
        <f>B2+(C2+H2+E2)/1000*io_1!$J$1+(D2+F2*2+G2*2)/1000*io_1!$J$2</f>
        <v>311.59919896599996</v>
      </c>
      <c r="K2" s="5" t="s">
        <v>1049</v>
      </c>
      <c r="L2" s="5" t="s">
        <v>1049</v>
      </c>
      <c r="N2" s="8"/>
      <c r="O2" s="5"/>
    </row>
    <row r="3" spans="1:15" x14ac:dyDescent="0.3">
      <c r="A3" s="1" t="s">
        <v>1043</v>
      </c>
      <c r="B3">
        <v>129.19200000000001</v>
      </c>
      <c r="C3">
        <v>22.271000000000001</v>
      </c>
      <c r="D3">
        <v>1189.1400000000001</v>
      </c>
      <c r="F3" s="14">
        <v>27.895</v>
      </c>
      <c r="H3">
        <v>32.087000000000003</v>
      </c>
      <c r="J3" s="5">
        <f>B3+(C3+H3+E3)/1000*io_1!$J$1+(D3+F3*2+G3*2)/1000*io_1!$J$2</f>
        <v>342.59398657600002</v>
      </c>
      <c r="K3" s="5">
        <f>$J$2-J3</f>
        <v>-30.99478761000006</v>
      </c>
      <c r="L3" s="5">
        <f>K3/io_1!$J$2*1000</f>
        <v>-187.91211272985248</v>
      </c>
      <c r="N3" s="8"/>
      <c r="O3" s="5"/>
    </row>
    <row r="4" spans="1:15" x14ac:dyDescent="0.3">
      <c r="A4" s="1" t="s">
        <v>1044</v>
      </c>
      <c r="B4">
        <v>141.81399999999999</v>
      </c>
      <c r="C4">
        <v>22.271000000000001</v>
      </c>
      <c r="D4">
        <v>1167.4290000000001</v>
      </c>
      <c r="F4" s="14">
        <v>27.895</v>
      </c>
      <c r="H4">
        <v>46.26</v>
      </c>
      <c r="J4" s="5">
        <f>B4+(C4+H4+E4)/1000*io_1!$J$1+(D4+F4*2+G4*2)/1000*io_1!$J$2</f>
        <v>353.736297294</v>
      </c>
      <c r="K4" s="5">
        <f t="shared" ref="K4:K6" si="0">$J$2-J4</f>
        <v>-42.137098328000036</v>
      </c>
      <c r="L4" s="5">
        <f>K4/io_1!$J$2*1000</f>
        <v>-255.46460491200011</v>
      </c>
      <c r="N4" s="8"/>
    </row>
    <row r="5" spans="1:15" x14ac:dyDescent="0.3">
      <c r="A5" s="1" t="s">
        <v>1045</v>
      </c>
      <c r="B5">
        <v>76.260000000000005</v>
      </c>
      <c r="C5">
        <v>22.271000000000001</v>
      </c>
      <c r="D5">
        <v>1186.5540000000001</v>
      </c>
      <c r="F5" s="14">
        <v>27.895</v>
      </c>
      <c r="H5">
        <v>26.725000000000001</v>
      </c>
      <c r="J5" s="5">
        <f>B5+(C5+H5+E5)/1000*io_1!$J$1+(D5+F5*2+G5*2)/1000*io_1!$J$2</f>
        <v>288.44043632400002</v>
      </c>
      <c r="K5" s="5">
        <f t="shared" si="0"/>
        <v>23.158762641999942</v>
      </c>
      <c r="L5" s="5">
        <f>K5/io_1!$J$2*1000</f>
        <v>140.40464064555599</v>
      </c>
      <c r="N5" s="8"/>
    </row>
    <row r="6" spans="1:15" x14ac:dyDescent="0.3">
      <c r="A6" s="1" t="s">
        <v>1046</v>
      </c>
      <c r="B6">
        <v>96.175000000000011</v>
      </c>
      <c r="C6">
        <v>22.271000000000001</v>
      </c>
      <c r="D6">
        <v>1179.24</v>
      </c>
      <c r="F6" s="14">
        <v>27.895</v>
      </c>
      <c r="H6">
        <v>30.905000000000001</v>
      </c>
      <c r="J6" s="5">
        <f>B6+(C6+H6+E6)/1000*io_1!$J$1+(D6+F6*2+G6*2)/1000*io_1!$J$2</f>
        <v>307.76879928200003</v>
      </c>
      <c r="K6" s="5">
        <f t="shared" si="0"/>
        <v>3.8303996839999286</v>
      </c>
      <c r="L6" s="5">
        <f>K6/io_1!$J$2*1000</f>
        <v>23.222565880333985</v>
      </c>
      <c r="N6" s="8"/>
    </row>
    <row r="7" spans="1:15" x14ac:dyDescent="0.3">
      <c r="A7" s="1" t="s">
        <v>1047</v>
      </c>
      <c r="B7">
        <v>113.13499999999999</v>
      </c>
      <c r="C7">
        <v>22.271000000000001</v>
      </c>
      <c r="D7">
        <v>1105.2280000000001</v>
      </c>
      <c r="F7" s="14">
        <v>27.895</v>
      </c>
      <c r="H7">
        <v>29.788</v>
      </c>
      <c r="J7" s="5">
        <f>B7+(C7+H7+E7)/1000*io_1!$J$1+(D7+F7*2+G7*2)/1000*io_1!$J$2</f>
        <v>312.35542372700002</v>
      </c>
      <c r="K7" s="5">
        <f>$J$2-J7</f>
        <v>-0.75622476100005542</v>
      </c>
      <c r="L7" s="5">
        <f>K7/io_1!$J$2*1000</f>
        <v>-4.5847641973291093</v>
      </c>
      <c r="N7" s="8"/>
    </row>
  </sheetData>
  <conditionalFormatting sqref="K2:K7">
    <cfRule type="cellIs" dxfId="14" priority="3" operator="between">
      <formula>-$Q$4*$Q$2</formula>
      <formula>$Q$4*$Q$2</formula>
    </cfRule>
  </conditionalFormatting>
  <conditionalFormatting sqref="J2:J7">
    <cfRule type="cellIs" dxfId="13" priority="1" operator="equal">
      <formula>$O$8</formula>
    </cfRule>
    <cfRule type="cellIs" dxfId="12" priority="2" operator="equal">
      <formula>$O$9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sqref="A1:XFD1048576"/>
    </sheetView>
  </sheetViews>
  <sheetFormatPr defaultRowHeight="14.4" x14ac:dyDescent="0.3"/>
  <cols>
    <col min="1" max="1" width="16.109375" customWidth="1"/>
    <col min="14" max="14" width="11.21875" customWidth="1"/>
  </cols>
  <sheetData>
    <row r="1" spans="1:18" x14ac:dyDescent="0.3">
      <c r="A1" s="6" t="s">
        <v>157</v>
      </c>
      <c r="B1" s="6" t="s">
        <v>159</v>
      </c>
      <c r="C1" s="6" t="s">
        <v>160</v>
      </c>
      <c r="D1" s="6" t="s">
        <v>161</v>
      </c>
      <c r="E1" s="6" t="s">
        <v>166</v>
      </c>
      <c r="F1" s="6" t="s">
        <v>1062</v>
      </c>
      <c r="G1" s="6" t="s">
        <v>1063</v>
      </c>
      <c r="H1" s="6" t="s">
        <v>1064</v>
      </c>
      <c r="I1" s="6" t="s">
        <v>1065</v>
      </c>
      <c r="J1" s="6" t="s">
        <v>160</v>
      </c>
      <c r="K1" s="6"/>
      <c r="L1" s="6" t="s">
        <v>1066</v>
      </c>
      <c r="M1" s="6" t="s">
        <v>158</v>
      </c>
      <c r="N1" s="6" t="s">
        <v>180</v>
      </c>
      <c r="O1" s="6" t="s">
        <v>181</v>
      </c>
      <c r="Q1" s="8"/>
    </row>
    <row r="2" spans="1:18" x14ac:dyDescent="0.3">
      <c r="A2" s="1" t="s">
        <v>1050</v>
      </c>
      <c r="B2">
        <v>160.83600000000001</v>
      </c>
      <c r="C2">
        <v>22.271000000000001</v>
      </c>
      <c r="D2">
        <v>1056.893</v>
      </c>
      <c r="E2">
        <v>125.56</v>
      </c>
      <c r="F2" s="14">
        <v>36.950000000000003</v>
      </c>
      <c r="G2">
        <v>27.895</v>
      </c>
      <c r="H2">
        <v>27.895</v>
      </c>
      <c r="J2">
        <v>49.521999999999998</v>
      </c>
      <c r="L2">
        <v>1</v>
      </c>
      <c r="M2" s="5">
        <f>B2+(C2+J2+E2)/1000*io_1!$J$1+(D2+F2+G2+H2+I2+L2*31.496)/1000*io_1!$J$2</f>
        <v>384.91589789800003</v>
      </c>
      <c r="N2" s="5" t="s">
        <v>1049</v>
      </c>
      <c r="O2" s="5" t="s">
        <v>1049</v>
      </c>
      <c r="Q2" s="8"/>
      <c r="R2" s="5"/>
    </row>
    <row r="3" spans="1:18" x14ac:dyDescent="0.3">
      <c r="A3" s="1" t="s">
        <v>1051</v>
      </c>
      <c r="B3">
        <v>194.68799999999999</v>
      </c>
      <c r="C3">
        <v>22.271000000000001</v>
      </c>
      <c r="D3">
        <v>1270.0029999999999</v>
      </c>
      <c r="F3" s="14">
        <v>12.635</v>
      </c>
      <c r="G3">
        <v>24.315000000000001</v>
      </c>
      <c r="J3">
        <v>39.341000000000001</v>
      </c>
      <c r="M3" s="5">
        <f>B3+(C3+J3+E3)/1000*io_1!$J$1+(D3+F3+G3+H3+I3+L3*31.496)/1000*io_1!$J$2</f>
        <v>419.39577508299999</v>
      </c>
      <c r="N3" s="5">
        <f>$M$2-M3</f>
        <v>-34.479877184999964</v>
      </c>
      <c r="O3" s="5">
        <f>N3/io_1!$J$2*1000</f>
        <v>-209.04116685764149</v>
      </c>
      <c r="Q3" s="8"/>
      <c r="R3" s="5"/>
    </row>
    <row r="4" spans="1:18" x14ac:dyDescent="0.3">
      <c r="A4" s="1" t="s">
        <v>1052</v>
      </c>
      <c r="B4">
        <v>189.43799999999999</v>
      </c>
      <c r="C4">
        <v>22.271000000000001</v>
      </c>
      <c r="D4">
        <v>1243.1189999999999</v>
      </c>
      <c r="F4" s="14">
        <v>12.635</v>
      </c>
      <c r="G4">
        <v>24.315000000000001</v>
      </c>
      <c r="J4">
        <v>59.701999999999998</v>
      </c>
      <c r="M4" s="5">
        <f>B4+(C4+J4+E4)/1000*io_1!$J$1+(D4+F4+G4+H4+I4+L4*31.496)/1000*io_1!$J$2</f>
        <v>412.73031185799999</v>
      </c>
      <c r="N4" s="5">
        <f t="shared" ref="N4:N6" si="0">$M$2-M4</f>
        <v>-27.814413959999968</v>
      </c>
      <c r="O4" s="5">
        <f>N4/io_1!$J$2*1000</f>
        <v>-168.63045997708278</v>
      </c>
      <c r="Q4" s="8"/>
    </row>
    <row r="5" spans="1:18" x14ac:dyDescent="0.3">
      <c r="A5" s="1" t="s">
        <v>1053</v>
      </c>
      <c r="B5">
        <v>153.23399999999998</v>
      </c>
      <c r="C5">
        <v>22.271000000000001</v>
      </c>
      <c r="D5">
        <v>1110.2159999999999</v>
      </c>
      <c r="F5" s="14">
        <v>12.635</v>
      </c>
      <c r="G5">
        <v>24.315000000000001</v>
      </c>
      <c r="J5">
        <v>59.634999999999998</v>
      </c>
      <c r="M5" s="5">
        <f>B5+(C5+J5+E5)/1000*io_1!$J$1+(D5+F5+G5+H5+I5+L5*31.496)/1000*io_1!$J$2</f>
        <v>354.59495844000003</v>
      </c>
      <c r="N5" s="5">
        <f t="shared" si="0"/>
        <v>30.320939457999998</v>
      </c>
      <c r="O5" s="5">
        <f>N5/io_1!$J$2*1000</f>
        <v>183.82677323681511</v>
      </c>
      <c r="Q5" s="8"/>
    </row>
    <row r="6" spans="1:18" x14ac:dyDescent="0.3">
      <c r="A6" s="1" t="s">
        <v>1054</v>
      </c>
      <c r="B6">
        <v>107.08799999999999</v>
      </c>
      <c r="C6">
        <v>22.271000000000001</v>
      </c>
      <c r="D6">
        <v>1391.934</v>
      </c>
      <c r="F6" s="14">
        <v>12.635</v>
      </c>
      <c r="G6">
        <v>24.315000000000001</v>
      </c>
      <c r="J6">
        <v>59.701999999999998</v>
      </c>
      <c r="M6" s="5">
        <f>B6+(C6+J6+E6)/1000*io_1!$J$1+(D6+F6+G6+H6+I6+L6*31.496)/1000*io_1!$J$2</f>
        <v>354.92630440300002</v>
      </c>
      <c r="N6" s="5">
        <f t="shared" si="0"/>
        <v>29.989593495000008</v>
      </c>
      <c r="O6" s="5">
        <f>N6/io_1!$J$2*1000</f>
        <v>181.81792191848098</v>
      </c>
      <c r="Q6" s="8"/>
    </row>
    <row r="7" spans="1:18" x14ac:dyDescent="0.3">
      <c r="A7" s="1" t="s">
        <v>1055</v>
      </c>
      <c r="B7">
        <v>142.749</v>
      </c>
      <c r="C7">
        <v>22.271000000000001</v>
      </c>
      <c r="D7">
        <v>1175.1189999999999</v>
      </c>
      <c r="F7" s="14">
        <v>12.635</v>
      </c>
      <c r="G7">
        <v>24.315000000000001</v>
      </c>
      <c r="J7">
        <v>59.521000000000001</v>
      </c>
      <c r="M7" s="5">
        <f>B7+(C7+J7+E7)/1000*io_1!$J$1+(D7+F7+G7+H7+I7+L7*31.496)/1000*io_1!$J$2</f>
        <v>354.79835153099998</v>
      </c>
      <c r="N7" s="5">
        <f>$M$2-M7</f>
        <v>30.117546367000045</v>
      </c>
      <c r="O7" s="5">
        <f>N7/io_1!$J$2*1000</f>
        <v>182.59366185288278</v>
      </c>
      <c r="Q7" s="8"/>
    </row>
    <row r="9" spans="1:18" x14ac:dyDescent="0.3">
      <c r="A9" s="1" t="s">
        <v>1056</v>
      </c>
      <c r="B9">
        <v>151.42699999999999</v>
      </c>
      <c r="C9">
        <v>22.271000000000001</v>
      </c>
      <c r="D9">
        <v>1247.104</v>
      </c>
      <c r="E9">
        <v>29.835999999999999</v>
      </c>
      <c r="F9" s="14">
        <v>9.0549999999999997</v>
      </c>
      <c r="G9">
        <v>27.895</v>
      </c>
      <c r="J9">
        <v>45.177</v>
      </c>
      <c r="L9">
        <v>1</v>
      </c>
      <c r="M9" s="5">
        <f>B9+(C9+J9+E9)/1000*io_1!$J$1+(D9+F9+G9+H9+I9+L9*31.496)/1000*io_1!$J$2</f>
        <v>382.84177047800006</v>
      </c>
      <c r="N9" s="5" t="s">
        <v>1049</v>
      </c>
      <c r="O9" s="5" t="s">
        <v>1049</v>
      </c>
    </row>
    <row r="10" spans="1:18" x14ac:dyDescent="0.3">
      <c r="A10" s="1" t="s">
        <v>1057</v>
      </c>
      <c r="B10">
        <v>136.99600000000001</v>
      </c>
      <c r="C10">
        <v>22.271000000000001</v>
      </c>
      <c r="D10">
        <v>1368.4280000000001</v>
      </c>
      <c r="F10" s="14">
        <v>12.635</v>
      </c>
      <c r="G10">
        <v>12.635</v>
      </c>
      <c r="J10">
        <v>18.123999999999999</v>
      </c>
      <c r="M10" s="5">
        <f>B10+(C10+J10+E10)/1000*io_1!$J$1+(D10+F10+G10+H10+I10+L10*31.496)/1000*io_1!$J$2</f>
        <v>372.86597467900003</v>
      </c>
      <c r="N10" s="5">
        <f>$M$9-M10</f>
        <v>9.975795799000025</v>
      </c>
      <c r="O10" s="5">
        <f>N10/io_1!$J$2*1000</f>
        <v>60.480261660088786</v>
      </c>
    </row>
    <row r="11" spans="1:18" x14ac:dyDescent="0.3">
      <c r="A11" s="1" t="s">
        <v>1058</v>
      </c>
      <c r="B11">
        <v>107.00999999999999</v>
      </c>
      <c r="C11">
        <v>22.271000000000001</v>
      </c>
      <c r="D11">
        <v>1519.665</v>
      </c>
      <c r="F11" s="14">
        <v>12.635</v>
      </c>
      <c r="G11">
        <v>12.635</v>
      </c>
      <c r="J11">
        <v>34.926000000000002</v>
      </c>
      <c r="M11" s="5">
        <f>B11+(C11+J11+E11)/1000*io_1!$J$1+(D11+F11+G11+H11+I11+L11*31.496)/1000*io_1!$J$2</f>
        <v>370.31664130399997</v>
      </c>
      <c r="N11" s="5">
        <f t="shared" ref="N11:N14" si="1">$M$9-M11</f>
        <v>12.525129174000085</v>
      </c>
      <c r="O11" s="5">
        <f>N11/io_1!$J$2*1000</f>
        <v>75.936106254888557</v>
      </c>
    </row>
    <row r="12" spans="1:18" x14ac:dyDescent="0.3">
      <c r="A12" s="1" t="s">
        <v>1059</v>
      </c>
      <c r="B12">
        <v>139.69400000000002</v>
      </c>
      <c r="C12">
        <v>22.271000000000001</v>
      </c>
      <c r="D12">
        <v>1363.748</v>
      </c>
      <c r="F12" s="14">
        <v>9.0549999999999997</v>
      </c>
      <c r="G12">
        <v>27.895</v>
      </c>
      <c r="J12">
        <v>49.043999999999997</v>
      </c>
      <c r="M12" s="5">
        <f>B12+(C12+J12+E12)/1000*io_1!$J$1+(D12+F12+G12+H12+I12+L12*31.496)/1000*io_1!$J$2</f>
        <v>381.30299131900006</v>
      </c>
      <c r="N12" s="5">
        <f t="shared" si="1"/>
        <v>1.5387791590000006</v>
      </c>
      <c r="O12" s="5">
        <f>N12/io_1!$J$2*1000</f>
        <v>9.3291570966940132</v>
      </c>
    </row>
    <row r="13" spans="1:18" x14ac:dyDescent="0.3">
      <c r="A13" s="1" t="s">
        <v>1060</v>
      </c>
      <c r="B13">
        <v>157.00700000000001</v>
      </c>
      <c r="C13">
        <v>22.271000000000001</v>
      </c>
      <c r="D13">
        <v>1446.8209999999999</v>
      </c>
      <c r="F13" s="14">
        <v>9.0549999999999997</v>
      </c>
      <c r="G13">
        <v>27.895</v>
      </c>
      <c r="J13">
        <v>49.043999999999997</v>
      </c>
      <c r="M13" s="5">
        <f>B13+(C13+J13+E13)/1000*io_1!$J$1+(D13+F13+G13+H13+I13+L13*31.496)/1000*io_1!$J$2</f>
        <v>412.318301158</v>
      </c>
      <c r="N13" s="5">
        <f t="shared" si="1"/>
        <v>-29.476530679999939</v>
      </c>
      <c r="O13" s="5">
        <f>N13/io_1!$J$2*1000</f>
        <v>-178.70737576011069</v>
      </c>
    </row>
    <row r="14" spans="1:18" x14ac:dyDescent="0.3">
      <c r="A14" s="1" t="s">
        <v>1061</v>
      </c>
      <c r="B14">
        <v>134.43299999999999</v>
      </c>
      <c r="C14">
        <v>22.271000000000001</v>
      </c>
      <c r="D14">
        <v>1606.723</v>
      </c>
      <c r="F14" s="14">
        <v>9.0549999999999997</v>
      </c>
      <c r="G14">
        <v>27.895</v>
      </c>
      <c r="J14">
        <v>34.926000000000002</v>
      </c>
      <c r="M14" s="5">
        <f>B14+(C14+J14+E14)/1000*io_1!$J$1+(D14+F14+G14+H14+I14+L14*31.496)/1000*io_1!$J$2</f>
        <v>414.02578323799997</v>
      </c>
      <c r="N14" s="5">
        <f t="shared" si="1"/>
        <v>-31.184012759999916</v>
      </c>
      <c r="O14" s="5">
        <f>N14/io_1!$J$2*1000</f>
        <v>-189.05932813153584</v>
      </c>
    </row>
  </sheetData>
  <conditionalFormatting sqref="N2:N7">
    <cfRule type="cellIs" dxfId="11" priority="8" operator="between">
      <formula>-$T$4*$T$2</formula>
      <formula>$T$4*$T$2</formula>
    </cfRule>
  </conditionalFormatting>
  <conditionalFormatting sqref="M2:M7 M9:M14">
    <cfRule type="cellIs" dxfId="10" priority="6" operator="equal">
      <formula>$R$8</formula>
    </cfRule>
    <cfRule type="cellIs" dxfId="9" priority="7" operator="equal">
      <formula>$R$9</formula>
    </cfRule>
  </conditionalFormatting>
  <conditionalFormatting sqref="N9:N14">
    <cfRule type="cellIs" dxfId="8" priority="5" operator="between">
      <formula>-$T$4*$T$2</formula>
      <formula>$T$4*$T$2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B23" sqref="B23"/>
    </sheetView>
  </sheetViews>
  <sheetFormatPr defaultRowHeight="14.4" x14ac:dyDescent="0.3"/>
  <cols>
    <col min="1" max="1" width="16.109375" customWidth="1"/>
  </cols>
  <sheetData>
    <row r="1" spans="1:15" x14ac:dyDescent="0.3">
      <c r="A1" s="6" t="s">
        <v>157</v>
      </c>
      <c r="B1" s="6" t="s">
        <v>160</v>
      </c>
      <c r="C1" s="6" t="s">
        <v>161</v>
      </c>
      <c r="D1" s="6" t="s">
        <v>166</v>
      </c>
      <c r="E1" s="6" t="s">
        <v>1062</v>
      </c>
      <c r="F1" s="6" t="s">
        <v>1063</v>
      </c>
      <c r="G1" s="6" t="s">
        <v>1064</v>
      </c>
      <c r="H1" s="6" t="s">
        <v>1065</v>
      </c>
      <c r="I1" s="6" t="s">
        <v>160</v>
      </c>
      <c r="J1" s="6"/>
      <c r="K1" s="6" t="s">
        <v>158</v>
      </c>
      <c r="L1" s="6" t="s">
        <v>1075</v>
      </c>
      <c r="M1" s="8" t="s">
        <v>1076</v>
      </c>
    </row>
    <row r="2" spans="1:15" x14ac:dyDescent="0.3">
      <c r="A2" s="1" t="s">
        <v>1067</v>
      </c>
      <c r="B2">
        <v>97.242999999999995</v>
      </c>
      <c r="C2">
        <v>308.601</v>
      </c>
      <c r="E2" s="14">
        <v>9.0549999999999997</v>
      </c>
      <c r="F2">
        <v>27.895</v>
      </c>
      <c r="I2">
        <v>59.28</v>
      </c>
      <c r="K2" s="5">
        <f>(B2+I2+D2)/1000*io_1!$J$1+(C2+E2+F2+G2+H2)/1000*io_1!$J$2</f>
        <v>80.203414234000007</v>
      </c>
      <c r="M2" s="8"/>
      <c r="N2" s="5"/>
    </row>
    <row r="3" spans="1:15" x14ac:dyDescent="0.3">
      <c r="A3" s="1" t="s">
        <v>1069</v>
      </c>
      <c r="B3">
        <v>102.13500000000001</v>
      </c>
      <c r="C3">
        <v>321.76400000000001</v>
      </c>
      <c r="E3" s="14">
        <v>9.0549999999999997</v>
      </c>
      <c r="F3">
        <v>27.895</v>
      </c>
      <c r="I3">
        <v>59.28</v>
      </c>
      <c r="K3" s="5">
        <f>(B3+I3+D3)/1000*io_1!$J$1+(C3+E3+F3+G3+H3)/1000*io_1!$J$2</f>
        <v>83.099881107000002</v>
      </c>
      <c r="L3">
        <f>ABS(K2-K3)</f>
        <v>2.8964668729999943</v>
      </c>
      <c r="M3" s="15">
        <f>AVERAGE(K2:K3)</f>
        <v>81.651647670500012</v>
      </c>
      <c r="N3" s="5"/>
    </row>
    <row r="4" spans="1:15" x14ac:dyDescent="0.3">
      <c r="A4" s="1" t="s">
        <v>1070</v>
      </c>
      <c r="B4">
        <v>49.408999999999999</v>
      </c>
      <c r="E4" s="14">
        <v>36.950000000000003</v>
      </c>
      <c r="I4">
        <v>188.64400000000001</v>
      </c>
      <c r="K4" s="5">
        <f>(B4+I4+D4)/1000*io_1!$J$1+(C4+E4+F4+G4+H4)/1000*io_1!$J$2</f>
        <v>41.390048000999997</v>
      </c>
      <c r="M4" s="8"/>
    </row>
    <row r="5" spans="1:15" x14ac:dyDescent="0.3">
      <c r="A5" s="1" t="s">
        <v>1068</v>
      </c>
      <c r="B5">
        <v>33.773000000000003</v>
      </c>
      <c r="E5" s="14">
        <v>36.950000000000003</v>
      </c>
      <c r="I5">
        <v>182.952</v>
      </c>
      <c r="K5" s="5">
        <f>(B5+I5+D5)/1000*io_1!$J$1+(C5+E5+F5+G5+H5)/1000*io_1!$J$2</f>
        <v>38.227809425000004</v>
      </c>
      <c r="L5">
        <f>ABS(K4-K5)</f>
        <v>3.1622385759999929</v>
      </c>
      <c r="M5" s="15">
        <f>AVERAGE(K4:K5)</f>
        <v>39.808928713</v>
      </c>
    </row>
    <row r="6" spans="1:15" x14ac:dyDescent="0.3">
      <c r="A6" s="1" t="s">
        <v>1071</v>
      </c>
      <c r="B6">
        <v>88.778999999999996</v>
      </c>
      <c r="E6" s="14">
        <v>36.950000000000003</v>
      </c>
      <c r="I6">
        <v>214.84700000000001</v>
      </c>
      <c r="K6" s="5">
        <f>(B6+I6+D6)/1000*io_1!$J$1+(C6+E6+F6+G6+H6)/1000*io_1!$J$2</f>
        <v>51.112359991999995</v>
      </c>
      <c r="M6" s="8"/>
    </row>
    <row r="7" spans="1:15" x14ac:dyDescent="0.3">
      <c r="A7" s="1" t="s">
        <v>1072</v>
      </c>
      <c r="B7">
        <v>73.143000000000001</v>
      </c>
      <c r="E7" s="14">
        <v>36.950000000000003</v>
      </c>
      <c r="I7">
        <v>197.58099999999999</v>
      </c>
      <c r="K7" s="5">
        <f>(B7+I7+D7)/1000*io_1!$J$1+(C7+E7+F7+G7+H7)/1000*io_1!$J$2</f>
        <v>46.234079158</v>
      </c>
      <c r="L7">
        <f>ABS(K6-K7)</f>
        <v>4.8782808339999946</v>
      </c>
      <c r="M7" s="15">
        <f>AVERAGE(K6:K7)</f>
        <v>48.673219574999997</v>
      </c>
    </row>
    <row r="8" spans="1:15" x14ac:dyDescent="0.3">
      <c r="A8" s="1" t="s">
        <v>1073</v>
      </c>
      <c r="B8">
        <v>33.773000000000003</v>
      </c>
      <c r="E8" s="14">
        <v>36.950000000000003</v>
      </c>
      <c r="I8">
        <v>395.71800000000002</v>
      </c>
      <c r="K8" s="5">
        <f>(B8+I8+D8)/1000*io_1!$J$1+(C8+E8+F8+G8+H8)/1000*io_1!$J$2</f>
        <v>69.773985947000014</v>
      </c>
    </row>
    <row r="9" spans="1:15" x14ac:dyDescent="0.3">
      <c r="A9" s="1" t="s">
        <v>1074</v>
      </c>
      <c r="B9">
        <v>57.012</v>
      </c>
      <c r="E9" s="14">
        <v>36.950000000000003</v>
      </c>
      <c r="I9">
        <v>344.24799999999999</v>
      </c>
      <c r="K9" s="5">
        <f>(B9+I9+D9)/1000*io_1!$J$1+(C9+E9+F9+G9+H9)/1000*io_1!$J$2</f>
        <v>65.588260270000006</v>
      </c>
      <c r="L9">
        <f>ABS(K8-K9)</f>
        <v>4.1857256770000077</v>
      </c>
      <c r="M9" s="15">
        <f>AVERAGE(K8:K9)</f>
        <v>67.681123108500003</v>
      </c>
    </row>
    <row r="11" spans="1:15" x14ac:dyDescent="0.3">
      <c r="A11" s="1" t="s">
        <v>1078</v>
      </c>
      <c r="B11">
        <v>1551.7239999999999</v>
      </c>
      <c r="E11" s="14">
        <v>36.950000000000003</v>
      </c>
      <c r="I11">
        <v>91.619</v>
      </c>
      <c r="K11" s="5">
        <f>(B11+I11+D11)/1000*io_1!$J$1+(C11+E11+F11+G11+H11)/1000*io_1!$J$2</f>
        <v>249.74818043099998</v>
      </c>
      <c r="M11" s="8"/>
      <c r="O11" t="s">
        <v>1085</v>
      </c>
    </row>
    <row r="12" spans="1:15" x14ac:dyDescent="0.3">
      <c r="A12" s="1" t="s">
        <v>1077</v>
      </c>
      <c r="B12">
        <v>1563.9280000000001</v>
      </c>
      <c r="E12" s="14">
        <v>36.950000000000003</v>
      </c>
      <c r="I12">
        <v>74.352999999999994</v>
      </c>
      <c r="K12" s="5">
        <f>(B12+I12+D12)/1000*io_1!$J$1+(C12+E12+F12+G12+H12)/1000*io_1!$J$2</f>
        <v>248.99765287700001</v>
      </c>
      <c r="L12">
        <f>ABS(K11-K12)</f>
        <v>0.75052755399997295</v>
      </c>
      <c r="M12" s="15">
        <f>AVERAGE(K11:K12)</f>
        <v>249.37291665399999</v>
      </c>
      <c r="O12" s="5">
        <f>M3+M12</f>
        <v>331.02456432450003</v>
      </c>
    </row>
    <row r="13" spans="1:15" x14ac:dyDescent="0.3">
      <c r="A13" s="1" t="s">
        <v>1079</v>
      </c>
      <c r="B13">
        <v>1801.173</v>
      </c>
      <c r="E13" s="14">
        <v>36.950000000000003</v>
      </c>
      <c r="I13">
        <v>93.25</v>
      </c>
      <c r="K13" s="5">
        <f>(B13+I13+D13)/1000*io_1!$J$1+(C13+E13+F13+G13+H13)/1000*io_1!$J$2</f>
        <v>286.97505879099998</v>
      </c>
      <c r="M13" s="8"/>
    </row>
    <row r="14" spans="1:15" x14ac:dyDescent="0.3">
      <c r="A14" s="1" t="s">
        <v>1080</v>
      </c>
      <c r="B14">
        <v>1803.741</v>
      </c>
      <c r="E14" s="14">
        <v>36.950000000000003</v>
      </c>
      <c r="I14">
        <v>72.721999999999994</v>
      </c>
      <c r="K14" s="5">
        <f>(B14+I14+D14)/1000*io_1!$J$1+(C14+E14+F14+G14+H14)/1000*io_1!$J$2</f>
        <v>284.31218347100003</v>
      </c>
      <c r="L14">
        <f>ABS(K13-K14)</f>
        <v>2.6628753199999551</v>
      </c>
      <c r="M14" s="15">
        <f>AVERAGE(K13:K14)</f>
        <v>285.64362113100003</v>
      </c>
      <c r="O14" s="5">
        <f>M5+M14</f>
        <v>325.45254984400003</v>
      </c>
    </row>
    <row r="15" spans="1:15" x14ac:dyDescent="0.3">
      <c r="A15" s="1" t="s">
        <v>1081</v>
      </c>
      <c r="B15">
        <v>90.887</v>
      </c>
      <c r="C15">
        <v>1564.1790000000001</v>
      </c>
      <c r="E15" s="14">
        <v>27.895</v>
      </c>
      <c r="F15">
        <v>9.0549999999999997</v>
      </c>
      <c r="I15">
        <v>93.361999999999995</v>
      </c>
      <c r="K15" s="5">
        <f>(B15+I15+D15)/1000*io_1!$J$1+(C15+E15+F15+G15+H15)/1000*io_1!$J$2</f>
        <v>291.41306713</v>
      </c>
      <c r="M15" s="8"/>
    </row>
    <row r="16" spans="1:15" x14ac:dyDescent="0.3">
      <c r="A16" s="1" t="s">
        <v>1082</v>
      </c>
      <c r="B16">
        <v>90.887</v>
      </c>
      <c r="C16">
        <v>1576.954</v>
      </c>
      <c r="E16" s="14">
        <v>27.895</v>
      </c>
      <c r="F16">
        <v>9.0549999999999997</v>
      </c>
      <c r="I16">
        <v>72.721999999999994</v>
      </c>
      <c r="K16" s="5">
        <f>(B16+I16+D16)/1000*io_1!$J$1+(C16+E16+F16+G16+H16)/1000*io_1!$J$2</f>
        <v>290.45998307500003</v>
      </c>
      <c r="L16">
        <f>ABS(K15-K16)</f>
        <v>0.95308405499997662</v>
      </c>
      <c r="M16" s="15">
        <f>AVERAGE(K15:K16)</f>
        <v>290.93652510250001</v>
      </c>
      <c r="O16" s="5">
        <f>M7+M16</f>
        <v>339.60974467750003</v>
      </c>
    </row>
    <row r="17" spans="1:15" x14ac:dyDescent="0.3">
      <c r="A17" s="1" t="s">
        <v>1083</v>
      </c>
      <c r="B17">
        <v>90.887</v>
      </c>
      <c r="C17">
        <v>1611.423</v>
      </c>
      <c r="E17" s="14">
        <v>27.895</v>
      </c>
      <c r="F17">
        <v>9.0549999999999997</v>
      </c>
      <c r="I17">
        <v>93.361999999999995</v>
      </c>
      <c r="K17" s="5">
        <f>(B17+I17+D17)/1000*io_1!$J$1+(C17+E17+F17+G17+H17)/1000*io_1!$J$2</f>
        <v>299.20563422200001</v>
      </c>
    </row>
    <row r="18" spans="1:15" x14ac:dyDescent="0.3">
      <c r="A18" s="1" t="s">
        <v>1084</v>
      </c>
      <c r="B18">
        <v>90.887</v>
      </c>
      <c r="C18">
        <v>1624.731</v>
      </c>
      <c r="E18" s="14">
        <v>27.895</v>
      </c>
      <c r="F18">
        <v>9.0549999999999997</v>
      </c>
      <c r="I18">
        <v>72.721999999999994</v>
      </c>
      <c r="K18" s="5">
        <f>(B18+I18+D18)/1000*io_1!$J$1+(C18+E18+F18+G18+H18)/1000*io_1!$J$2</f>
        <v>298.34046478599998</v>
      </c>
      <c r="L18">
        <f>ABS(K17-K18)</f>
        <v>0.8651694360000306</v>
      </c>
      <c r="M18" s="15">
        <f>AVERAGE(K17:K18)</f>
        <v>298.77304950400003</v>
      </c>
      <c r="O18" s="5">
        <f>M9+M18</f>
        <v>366.45417261250003</v>
      </c>
    </row>
    <row r="22" spans="1:15" x14ac:dyDescent="0.3">
      <c r="B22" t="s">
        <v>1086</v>
      </c>
    </row>
  </sheetData>
  <conditionalFormatting sqref="K2:K9">
    <cfRule type="cellIs" dxfId="7" priority="4" operator="equal">
      <formula>$N$8</formula>
    </cfRule>
    <cfRule type="cellIs" dxfId="6" priority="5" operator="equal">
      <formula>$N$9</formula>
    </cfRule>
  </conditionalFormatting>
  <conditionalFormatting sqref="K11:K18">
    <cfRule type="cellIs" dxfId="3" priority="1" operator="equal">
      <formula>$N$8</formula>
    </cfRule>
    <cfRule type="cellIs" dxfId="2" priority="2" operator="equal">
      <formula>$N$9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 delays - All</vt:lpstr>
      <vt:lpstr>io_1</vt:lpstr>
      <vt:lpstr>DDR3</vt:lpstr>
      <vt:lpstr>QSPI</vt:lpstr>
      <vt:lpstr>RGMII</vt:lpstr>
      <vt:lpstr>Ethernet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tomg</dc:creator>
  <cp:lastModifiedBy>Marcelo Vicente</cp:lastModifiedBy>
  <dcterms:created xsi:type="dcterms:W3CDTF">2016-11-18T15:58:16Z</dcterms:created>
  <dcterms:modified xsi:type="dcterms:W3CDTF">2017-02-03T13:08:01Z</dcterms:modified>
</cp:coreProperties>
</file>