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xWindow="0" yWindow="0" windowWidth="16548" windowHeight="6036" activeTab="4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52511" concurrentCalc="0"/>
</workbook>
</file>

<file path=xl/calcChain.xml><?xml version="1.0" encoding="utf-8"?>
<calcChain xmlns="http://schemas.openxmlformats.org/spreadsheetml/2006/main">
  <c r="K17" i="7" l="1"/>
  <c r="K18" i="7"/>
  <c r="M18" i="7"/>
  <c r="O18" i="7"/>
  <c r="K15" i="7"/>
  <c r="K16" i="7"/>
  <c r="M16" i="7"/>
  <c r="O16" i="7"/>
  <c r="K13" i="7"/>
  <c r="K14" i="7"/>
  <c r="M14" i="7"/>
  <c r="O14" i="7"/>
  <c r="K11" i="7"/>
  <c r="K12" i="7"/>
  <c r="M12" i="7"/>
  <c r="O12" i="7"/>
  <c r="L18" i="7"/>
  <c r="L16" i="7"/>
  <c r="L14" i="7"/>
  <c r="L12" i="7"/>
  <c r="M9" i="7"/>
  <c r="M7" i="7"/>
  <c r="M5" i="7"/>
  <c r="M3" i="7"/>
  <c r="K8" i="7"/>
  <c r="K9" i="7"/>
  <c r="L9" i="7"/>
  <c r="K6" i="7"/>
  <c r="K7" i="7"/>
  <c r="L7" i="7"/>
  <c r="L5" i="7"/>
  <c r="L3" i="7"/>
  <c r="K3" i="7"/>
  <c r="K4" i="7"/>
  <c r="K5" i="7"/>
  <c r="K2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2" i="5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J2" i="2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J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<sst xmlns="http://schemas.openxmlformats.org/spreadsheetml/2006/main" count="1627" uniqueCount="1087">
  <si>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</si>
  <si>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</si>
  <si>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</si>
  <si>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</si>
  <si>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</si>
  <si>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</si>
  <si>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</si>
  <si>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</si>
  <si>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</si>
  <si>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</si>
  <si>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</si>
  <si>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</si>
  <si>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</si>
  <si>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</si>
  <si>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</si>
  <si>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</si>
  <si>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</si>
  <si>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</si>
  <si>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</si>
  <si>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</si>
  <si>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</si>
  <si>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</si>
  <si>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</si>
  <si>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</si>
  <si>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</si>
  <si>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</si>
  <si>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</si>
  <si>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</si>
  <si>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</si>
  <si>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</si>
  <si>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</si>
  <si>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</si>
  <si>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</si>
  <si>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</si>
  <si>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</si>
  <si>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</si>
  <si>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</si>
  <si>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</si>
  <si>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</si>
  <si>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</si>
  <si>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</si>
  <si>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</si>
  <si>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</si>
  <si>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</si>
  <si>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</si>
  <si>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</si>
  <si>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</si>
  <si>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</si>
  <si>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</si>
  <si>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</si>
  <si>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</si>
  <si>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</si>
  <si>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</si>
  <si>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</si>
  <si>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</si>
  <si>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</si>
  <si>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</si>
  <si>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</si>
  <si>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</si>
  <si>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</si>
  <si>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</si>
  <si>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</si>
  <si>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</si>
  <si>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</si>
  <si>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</si>
  <si>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</si>
  <si>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</si>
  <si>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</si>
  <si>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</si>
  <si>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</si>
  <si>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</si>
  <si>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</si>
  <si>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</si>
  <si>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</si>
  <si>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</si>
  <si>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</si>
  <si>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</si>
  <si>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</si>
  <si>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</si>
  <si>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</si>
  <si>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</si>
  <si>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</si>
  <si>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</si>
  <si>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</si>
  <si>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</si>
  <si>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</si>
  <si>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</si>
  <si>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</si>
  <si>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</si>
  <si>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</si>
  <si>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</si>
  <si>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</si>
  <si>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</si>
  <si>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</si>
  <si>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</si>
  <si>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</si>
  <si>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</si>
  <si>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</si>
  <si>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</si>
  <si>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</si>
  <si>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</si>
  <si>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</si>
  <si>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</si>
  <si>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</si>
  <si>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</si>
  <si>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</si>
  <si>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</si>
  <si>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</si>
  <si>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</si>
  <si>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</si>
  <si>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</si>
  <si>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</si>
  <si>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</si>
  <si>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</si>
  <si>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</si>
  <si>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</si>
  <si>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</si>
  <si>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</si>
  <si>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</si>
  <si>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</si>
  <si>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</si>
  <si>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</si>
  <si>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</si>
  <si>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</si>
  <si>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</si>
  <si>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</si>
  <si>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</si>
  <si>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</si>
  <si>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</si>
  <si>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</si>
  <si>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</si>
  <si>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</si>
  <si>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</si>
  <si>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</si>
  <si>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</si>
  <si>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</si>
  <si>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</si>
  <si>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</si>
  <si>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</si>
  <si>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</si>
  <si>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</si>
  <si>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</si>
  <si>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</si>
  <si>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</si>
  <si>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</si>
  <si>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</si>
  <si>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</si>
  <si>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</si>
  <si>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</si>
  <si>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</si>
  <si>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</si>
  <si>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</si>
  <si>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</si>
  <si>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</si>
  <si>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</si>
  <si>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</si>
  <si>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</si>
  <si>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</si>
  <si>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</si>
  <si>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</si>
  <si>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</si>
  <si>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</si>
  <si>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</si>
  <si>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</si>
  <si>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</si>
  <si>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</si>
  <si>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</si>
  <si>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</si>
  <si>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</si>
  <si>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</si>
  <si>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</si>
  <si>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</si>
  <si>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</si>
  <si>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</si>
  <si>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</si>
  <si>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</si>
  <si>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</si>
  <si>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</si>
  <si>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</si>
  <si>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</si>
  <si>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</si>
  <si>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</si>
  <si>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</si>
  <si>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</si>
  <si>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</si>
  <si>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</si>
  <si>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</si>
  <si>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</si>
  <si>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</si>
  <si>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</si>
  <si>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</si>
  <si>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</si>
  <si>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</si>
  <si>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</si>
  <si>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</si>
  <si>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</si>
  <si>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</si>
  <si>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</si>
  <si>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</si>
  <si>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</si>
  <si>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</si>
  <si>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</si>
  <si>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</si>
  <si>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</si>
  <si>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</si>
  <si>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</si>
  <si>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</si>
  <si>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</si>
  <si>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</si>
  <si>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</si>
  <si>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</si>
  <si>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</si>
  <si>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</si>
  <si>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</si>
  <si>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</si>
  <si>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</si>
  <si>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</si>
  <si>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</si>
  <si>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</si>
  <si>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</si>
  <si>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</si>
  <si>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</si>
  <si>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</si>
  <si>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</si>
  <si>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</si>
  <si>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</si>
  <si>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</si>
  <si>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</si>
  <si>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</si>
  <si>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</si>
  <si>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</si>
  <si>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</si>
  <si>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</si>
  <si>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</si>
  <si>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</si>
  <si>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</si>
  <si>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</si>
  <si>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</si>
  <si>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</si>
  <si>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</si>
  <si>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</si>
  <si>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</si>
  <si>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</si>
  <si>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</si>
  <si>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</si>
  <si>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</si>
  <si>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</si>
  <si>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</si>
  <si>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</si>
  <si>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</si>
  <si>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</si>
  <si>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</si>
  <si>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</si>
  <si>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</si>
  <si>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</si>
  <si>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</si>
  <si>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</si>
  <si>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</si>
  <si>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</si>
  <si>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</si>
  <si>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</si>
  <si>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</si>
  <si>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</si>
  <si>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</si>
  <si>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</si>
  <si>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</si>
  <si>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</si>
  <si>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</si>
  <si>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</si>
  <si>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</si>
  <si>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</si>
  <si>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</si>
  <si>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</si>
  <si>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</si>
  <si>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</si>
  <si>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</si>
  <si>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</si>
  <si>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</si>
  <si>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</si>
  <si>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</si>
  <si>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</si>
  <si>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</si>
  <si>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</si>
  <si>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</si>
  <si>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</si>
  <si>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</si>
  <si>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</si>
  <si>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</si>
  <si>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</si>
  <si>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</si>
  <si>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</si>
  <si>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</si>
  <si>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</si>
  <si>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</si>
  <si>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</si>
  <si>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</si>
  <si>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</si>
  <si>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</si>
  <si>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</si>
  <si>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</si>
  <si>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</si>
  <si>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</si>
  <si>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</si>
  <si>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</si>
  <si>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</si>
  <si>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</si>
  <si>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</si>
  <si>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</si>
  <si>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</si>
  <si>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</si>
  <si>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</si>
  <si>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</si>
  <si>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</si>
  <si>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</si>
  <si>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</si>
  <si>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</si>
  <si>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</si>
  <si>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</si>
  <si>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</si>
  <si>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</si>
  <si>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</si>
  <si>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</si>
  <si>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</si>
  <si>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</si>
  <si>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</si>
  <si>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</si>
  <si>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</si>
  <si>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</si>
  <si>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</si>
  <si>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</si>
  <si>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</si>
  <si>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</si>
  <si>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</si>
  <si>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</si>
  <si>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</si>
  <si>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</si>
  <si>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</si>
  <si>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</si>
  <si>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</si>
  <si>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</si>
  <si>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</si>
  <si>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</si>
  <si>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</si>
  <si>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</si>
  <si>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</si>
  <si>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</si>
  <si>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</si>
  <si>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</si>
  <si>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</si>
  <si>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</si>
  <si>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</si>
  <si>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</si>
  <si>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</si>
  <si>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</si>
  <si>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</si>
  <si>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</si>
  <si>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</si>
  <si>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</si>
  <si>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</si>
  <si>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</si>
  <si>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</si>
  <si>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</si>
  <si>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</si>
  <si>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</si>
  <si>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</si>
  <si>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</si>
  <si>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</si>
  <si>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</si>
  <si>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</si>
  <si>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</si>
  <si>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</si>
  <si>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</si>
  <si>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</si>
  <si>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</si>
  <si>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</si>
  <si>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</si>
  <si>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</si>
  <si>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</si>
  <si>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</si>
  <si>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</si>
  <si>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</si>
  <si>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</si>
  <si>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</si>
  <si>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</si>
  <si>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</si>
  <si>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</si>
  <si>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</si>
  <si>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</si>
  <si>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</si>
  <si>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</si>
  <si>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</si>
  <si>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</si>
  <si>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</si>
  <si>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</si>
  <si>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</si>
  <si>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</si>
  <si>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</si>
  <si>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</si>
  <si>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</si>
  <si>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</si>
  <si>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</si>
  <si>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</si>
  <si>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</si>
  <si>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</si>
  <si>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</si>
  <si>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</si>
  <si>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</si>
  <si>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</si>
  <si>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</si>
  <si>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</si>
  <si>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</si>
  <si>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</si>
  <si>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</si>
  <si>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</si>
  <si>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</si>
  <si>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</si>
  <si>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</si>
  <si>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</si>
  <si>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</si>
  <si>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</si>
  <si>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</si>
  <si>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</si>
  <si>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</si>
  <si>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</si>
  <si>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</si>
  <si>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</si>
  <si>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</si>
  <si>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</si>
  <si>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</si>
  <si>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</si>
  <si>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</si>
  <si>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</si>
  <si>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</si>
  <si>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</si>
  <si>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</si>
  <si>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</si>
  <si>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</si>
  <si>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</si>
  <si>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</si>
  <si>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</si>
  <si>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</si>
  <si>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</si>
  <si>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</si>
  <si>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</si>
  <si>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</si>
  <si>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</si>
  <si>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</si>
  <si>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</si>
  <si>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</si>
  <si>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</si>
  <si>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</si>
  <si>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</si>
  <si>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</si>
  <si>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</si>
  <si>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</si>
  <si>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</si>
  <si>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</si>
  <si>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</si>
  <si>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</si>
  <si>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</si>
  <si>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</si>
  <si>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</si>
  <si>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</si>
  <si>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</si>
  <si>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</si>
  <si>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</si>
  <si>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</si>
  <si>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</si>
  <si>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</si>
  <si>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</si>
  <si>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</si>
  <si>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</si>
  <si>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</si>
  <si>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</si>
  <si>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</si>
  <si>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</si>
  <si>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</si>
  <si>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</si>
  <si>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</si>
  <si>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</si>
  <si>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</si>
  <si>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</si>
  <si>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</si>
  <si>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</si>
  <si>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</si>
  <si>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</si>
  <si>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</si>
  <si>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</si>
  <si>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</si>
  <si>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</si>
  <si>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</si>
  <si>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</si>
  <si>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</si>
  <si>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</si>
  <si>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</si>
  <si>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</si>
  <si>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</si>
  <si>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</si>
  <si>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</si>
  <si>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</si>
  <si>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</si>
  <si>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</si>
  <si>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</si>
  <si>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</si>
  <si>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</si>
  <si>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</si>
  <si>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</si>
  <si>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</si>
  <si>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</si>
  <si>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</si>
  <si>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</si>
  <si>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</si>
  <si>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</si>
  <si>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</si>
  <si>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</si>
  <si>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</si>
  <si>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</si>
  <si>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</si>
  <si>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</si>
  <si>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</si>
  <si>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</si>
  <si>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</si>
  <si>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</si>
  <si>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</si>
  <si>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</si>
  <si>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</si>
  <si>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</si>
  <si>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</si>
  <si>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</si>
  <si>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</si>
  <si>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</si>
  <si>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</si>
  <si>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</si>
  <si>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</si>
  <si>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</si>
  <si>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</si>
  <si>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</si>
  <si>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</si>
  <si>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</si>
  <si>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</si>
  <si>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</si>
  <si>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</si>
  <si>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</si>
  <si>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</si>
  <si>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</si>
  <si>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</si>
  <si>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</si>
  <si>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</si>
  <si>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</si>
  <si>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</si>
  <si>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</si>
  <si>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</si>
  <si>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</si>
  <si>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</si>
  <si>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</si>
  <si>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</si>
  <si>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</si>
  <si>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</si>
  <si>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</si>
  <si>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</si>
  <si>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</si>
  <si>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</si>
  <si>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</si>
  <si>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</si>
  <si>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</si>
  <si>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</si>
  <si>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</si>
  <si>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</si>
  <si>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</si>
  <si>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</si>
  <si>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</si>
  <si>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</si>
  <si>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</si>
  <si>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</si>
  <si>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</si>
  <si>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</si>
  <si>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</si>
  <si>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</si>
  <si>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</si>
  <si>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</si>
  <si>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</si>
  <si>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</si>
  <si>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</si>
  <si>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</si>
  <si>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</si>
  <si>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</si>
  <si>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</si>
  <si>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</si>
  <si>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</si>
  <si>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</si>
  <si>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</si>
  <si>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</si>
  <si>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</si>
  <si>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</si>
  <si>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</si>
  <si>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</si>
  <si>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</si>
  <si>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</si>
  <si>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</si>
  <si>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</si>
  <si>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</si>
  <si>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</si>
  <si>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</si>
  <si>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</si>
  <si>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</si>
  <si>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</si>
  <si>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</si>
  <si>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</si>
  <si>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</si>
  <si>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</si>
  <si>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</si>
  <si>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</si>
  <si>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</si>
  <si>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</si>
  <si>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</si>
  <si>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</si>
  <si>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</si>
  <si>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</si>
  <si>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</si>
  <si>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</si>
  <si>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</si>
  <si>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</si>
  <si>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</si>
  <si>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</si>
  <si>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</si>
  <si>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</si>
  <si>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</si>
  <si>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</si>
  <si>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</si>
  <si>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</si>
  <si>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</si>
  <si>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</si>
  <si>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</si>
  <si>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</si>
  <si>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</si>
  <si>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</si>
  <si>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</si>
  <si>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</si>
  <si>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</si>
  <si>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</si>
  <si>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</si>
  <si>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</si>
  <si>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</si>
  <si>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</si>
  <si>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</si>
  <si>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</si>
  <si>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</si>
  <si>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</si>
  <si>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</si>
  <si>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</si>
  <si>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</si>
  <si>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</si>
  <si>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</si>
  <si>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</si>
  <si>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</si>
  <si>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</si>
  <si>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</si>
  <si>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</si>
  <si>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</si>
  <si>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</si>
  <si>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</si>
  <si>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</si>
  <si>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</si>
  <si>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</si>
  <si>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</si>
  <si>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</si>
  <si>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</si>
  <si>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</si>
  <si>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</si>
  <si>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</si>
  <si>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</si>
  <si>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</si>
  <si>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</si>
  <si>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</si>
  <si>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</si>
  <si>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</si>
  <si>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</si>
  <si>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</si>
  <si>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</si>
  <si>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</si>
  <si>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</si>
  <si>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</si>
  <si>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</si>
  <si>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</si>
  <si>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</si>
  <si>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</si>
  <si>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</si>
  <si>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</si>
  <si>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</si>
  <si>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</si>
  <si>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</si>
  <si>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</si>
  <si>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</si>
  <si>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</si>
  <si>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</si>
  <si>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</si>
  <si>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</si>
  <si>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</si>
  <si>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</si>
  <si>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</si>
  <si>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</si>
  <si>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</si>
  <si>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</si>
  <si>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</si>
  <si>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</si>
  <si>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</si>
  <si>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</si>
  <si>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</si>
  <si>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</si>
  <si>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</si>
  <si>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</si>
  <si>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</si>
  <si>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</si>
  <si>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</si>
  <si>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</si>
  <si>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</si>
  <si>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</si>
  <si>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</si>
  <si>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</si>
  <si>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</si>
  <si>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</si>
  <si>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</si>
  <si>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</si>
  <si>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</si>
  <si>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</si>
  <si>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</si>
  <si>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</si>
  <si>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</si>
  <si>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</si>
  <si>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</si>
  <si>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</si>
  <si>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</si>
  <si>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</si>
  <si>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</si>
  <si>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</si>
  <si>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</si>
  <si>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</si>
  <si>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</si>
  <si>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</si>
  <si>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</si>
  <si>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</si>
  <si>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</si>
  <si>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</si>
  <si>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</si>
  <si>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</si>
  <si>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</si>
  <si>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</si>
  <si>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</si>
  <si>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</si>
  <si>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</si>
  <si>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</si>
  <si>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</si>
  <si>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</si>
  <si>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</si>
  <si>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</si>
  <si>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</si>
  <si>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</si>
  <si>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</si>
  <si>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</si>
  <si>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</si>
  <si>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</si>
  <si>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</si>
  <si>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</si>
  <si>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</si>
  <si>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</si>
  <si>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</si>
  <si>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</si>
  <si>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</si>
  <si>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</si>
  <si>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</si>
  <si>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</si>
  <si>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</si>
  <si>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</si>
  <si>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</si>
  <si>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</si>
  <si>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</si>
  <si>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</si>
  <si>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</si>
  <si>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</si>
  <si>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</si>
  <si>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</si>
  <si>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</si>
  <si>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</si>
  <si>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</si>
  <si>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</si>
  <si>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</si>
  <si>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</si>
  <si>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</si>
  <si>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</si>
  <si>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</si>
  <si>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</si>
  <si>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</si>
  <si>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</si>
  <si>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</si>
  <si>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</si>
  <si>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</si>
  <si>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</si>
  <si>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</si>
  <si>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</si>
  <si>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</si>
  <si>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</si>
  <si>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</si>
  <si>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</si>
  <si>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</si>
  <si>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</si>
  <si>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</si>
  <si>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</si>
  <si>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</si>
  <si>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</si>
  <si>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</si>
  <si>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</si>
  <si>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</si>
  <si>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</si>
  <si>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</si>
  <si>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</si>
  <si>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</si>
  <si>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</si>
  <si>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</si>
  <si>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</si>
  <si>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</si>
  <si>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</si>
  <si>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</si>
  <si>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</si>
  <si>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</si>
  <si>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</si>
  <si>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</si>
  <si>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</si>
  <si>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</si>
  <si>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</si>
  <si>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</si>
  <si>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</si>
  <si>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</si>
  <si>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</si>
  <si>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</si>
  <si>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</si>
  <si>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</si>
  <si>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</si>
  <si>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</si>
  <si>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</si>
  <si>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</si>
  <si>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</si>
  <si>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</si>
  <si>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</si>
  <si>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</si>
  <si>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</si>
  <si>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</si>
  <si>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</si>
  <si>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</si>
  <si>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</si>
  <si>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</si>
  <si>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</si>
  <si>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</si>
  <si>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</si>
  <si>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</si>
  <si>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</si>
  <si>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</si>
  <si>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</si>
  <si>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</si>
  <si>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</si>
  <si>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</si>
  <si>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</si>
  <si>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</si>
  <si>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</si>
  <si>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</si>
  <si>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</si>
  <si>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</si>
  <si>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</si>
  <si>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</si>
  <si>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</si>
  <si>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</si>
  <si>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</si>
  <si>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</si>
  <si>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</si>
  <si>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</si>
  <si>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</si>
  <si>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</si>
  <si>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</si>
  <si>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</si>
  <si>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</si>
  <si>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</si>
  <si>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</si>
  <si>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</si>
  <si>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</si>
  <si>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</si>
  <si>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</si>
  <si>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</si>
  <si>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</si>
  <si>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</si>
  <si>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</si>
  <si>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</si>
  <si>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</si>
  <si>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</si>
  <si>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</si>
  <si>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</si>
  <si>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</si>
  <si>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</si>
  <si>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</si>
  <si>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</si>
  <si>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</si>
  <si>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</si>
  <si>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</si>
  <si>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</si>
  <si>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</si>
  <si>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</si>
  <si>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</si>
  <si>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</si>
  <si>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</si>
  <si>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</si>
  <si>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</si>
  <si>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</si>
  <si>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</si>
  <si>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</si>
  <si>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</si>
  <si>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</si>
  <si>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</si>
  <si>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</si>
  <si>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</si>
  <si>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</si>
  <si>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</si>
  <si>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</si>
  <si>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</si>
  <si>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</si>
  <si>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</si>
  <si>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</si>
  <si>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</si>
  <si>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</si>
  <si>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</si>
  <si>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</si>
  <si>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</si>
  <si>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</si>
  <si>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</si>
  <si>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</si>
  <si>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</si>
  <si>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</si>
  <si>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</si>
  <si>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</si>
  <si>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</si>
  <si>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</si>
  <si>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</si>
  <si>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</si>
  <si>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</si>
  <si>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</si>
  <si>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</si>
  <si>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</si>
  <si>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</si>
  <si>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</si>
  <si>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</si>
  <si>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</si>
  <si>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</si>
  <si>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</si>
  <si>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</si>
  <si>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</si>
  <si>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</si>
  <si>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</si>
  <si>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</si>
  <si>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</si>
  <si>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</si>
  <si>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</si>
  <si>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</si>
  <si>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</si>
  <si>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</si>
  <si>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</si>
  <si>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</si>
  <si>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</si>
  <si>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</si>
  <si>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</si>
  <si>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</si>
  <si>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</si>
  <si>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</si>
  <si>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</si>
  <si>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</si>
  <si>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</si>
  <si>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</si>
  <si>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</si>
  <si>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</si>
  <si>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</si>
  <si>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</si>
  <si>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</si>
  <si>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</si>
  <si>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</si>
  <si>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</si>
  <si>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</si>
  <si>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</si>
  <si>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</si>
  <si>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</si>
  <si>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</si>
  <si>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</si>
  <si>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</si>
  <si>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</si>
  <si>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</si>
  <si>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</si>
  <si>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</si>
  <si>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</si>
  <si>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</si>
  <si>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</si>
  <si>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</si>
  <si>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</si>
  <si>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</si>
  <si>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</si>
  <si>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</si>
  <si>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</si>
  <si>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</si>
  <si>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</si>
  <si>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</si>
  <si>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</si>
  <si>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</si>
  <si>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</si>
  <si>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</si>
  <si>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</si>
  <si>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</si>
  <si>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</si>
  <si>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</si>
  <si>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</si>
  <si>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</si>
  <si>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</si>
  <si>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</si>
  <si>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</si>
  <si>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</si>
  <si>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</si>
  <si>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</si>
  <si>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</si>
  <si>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</si>
  <si>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</si>
  <si>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</si>
  <si>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</si>
  <si>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</si>
  <si>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</si>
  <si>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</si>
  <si>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</si>
  <si>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</si>
  <si>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</si>
  <si>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</si>
  <si>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</si>
  <si>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</si>
  <si>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</si>
  <si>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</si>
  <si>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</si>
  <si>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</si>
  <si>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</si>
  <si>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</si>
  <si>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</si>
  <si>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</si>
  <si>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</si>
  <si>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</si>
  <si>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</si>
  <si>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</si>
  <si>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</si>
  <si>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</si>
  <si>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</si>
  <si>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</si>
  <si>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</si>
  <si>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</si>
  <si>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</si>
  <si>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</si>
  <si>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</si>
  <si>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</si>
  <si>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</si>
  <si>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</si>
  <si>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</si>
  <si>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</si>
  <si>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</si>
  <si>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</si>
  <si>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</si>
  <si>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</si>
  <si>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</si>
  <si>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</si>
  <si>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</si>
  <si>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</si>
  <si>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</si>
  <si>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</si>
  <si>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</si>
  <si>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</si>
  <si>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</si>
  <si>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</si>
  <si>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</si>
  <si>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</si>
  <si>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</si>
  <si>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</si>
  <si>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</si>
  <si>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</si>
  <si>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</si>
  <si>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</si>
  <si>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</si>
  <si>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</si>
  <si>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</si>
  <si>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</si>
  <si>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NEEDS UPDATE ON GB_*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</si>
</sst>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5"/>
  <sheetViews>
    <sheetView topLeftCell="A195" workbookViewId="0">
      <selection activeCell="G209" sqref="G209"/>
    </sheetView>
  </sheetViews>
  <sheetFormatPr defaultRowHeight="14.4" x14ac:dyDescent="0.3"/>
  <cols>
    <col min="4" max="4" width="16" customWidth="1"/>
  </cols>
  <sheetData>
    <row r="1" spans="1:44" x14ac:dyDescent="0.3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3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3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3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3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3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3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3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3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3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3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3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3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3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3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3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3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3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3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3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3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3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3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3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3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3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3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3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3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3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3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3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3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3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3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3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3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3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3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3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3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3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3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3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3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3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3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3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3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3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3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3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3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3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3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3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3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3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3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3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3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3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3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3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3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3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3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3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3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3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3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3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3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3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3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3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3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3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3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3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3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3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3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3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3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3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3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3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3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3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3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3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3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3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3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3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3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3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3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3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3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3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3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3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3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3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3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3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3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3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3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3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3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3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3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3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3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3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3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3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3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3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3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3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3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3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3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3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3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3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3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3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3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3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3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3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3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3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3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3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3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3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3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3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3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3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3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3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3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3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3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3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3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3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3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3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3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3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3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3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3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3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3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3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3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3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3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3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3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3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3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3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3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3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3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3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3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3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3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3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3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3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3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3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3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3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3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3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3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3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3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3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3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3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3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3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3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3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3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3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3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3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3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3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3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3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3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3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3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3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3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3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3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3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3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3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3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3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3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3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3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3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3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3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3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3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3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3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3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3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3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3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3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3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3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3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3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3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3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3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3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3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3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3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3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3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3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3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3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3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3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3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3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3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3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3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3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3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3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3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3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3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3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3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3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3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3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3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3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3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3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3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3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3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3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3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3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3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3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3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3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3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3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3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3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3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3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3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3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3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3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3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3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3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3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3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3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3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3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3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3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3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3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3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3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3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3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3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3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3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3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3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3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3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3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3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3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3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3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3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3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3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3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3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3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3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3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3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3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3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3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3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3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3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3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3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3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3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3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3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3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3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3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3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3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3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3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3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3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3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3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3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3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3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3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3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3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3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3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3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3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3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3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3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3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3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3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3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3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3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3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3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3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3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3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3">
      <c r="B377" t="s">
        <v>1009</v>
      </c>
      <c r="D377" t="s">
        <v>1010</v>
      </c>
    </row>
    <row r="378" spans="2:26" x14ac:dyDescent="0.3">
      <c r="B378" t="s">
        <v>1011</v>
      </c>
      <c r="D378" t="s">
        <v>1010</v>
      </c>
    </row>
    <row r="379" spans="2:26" x14ac:dyDescent="0.3">
      <c r="B379" t="s">
        <v>1012</v>
      </c>
      <c r="D379" t="s">
        <v>1010</v>
      </c>
    </row>
    <row r="380" spans="2:26" x14ac:dyDescent="0.3">
      <c r="B380" t="s">
        <v>1013</v>
      </c>
      <c r="D380" t="s">
        <v>1010</v>
      </c>
    </row>
    <row r="381" spans="2:26" x14ac:dyDescent="0.3">
      <c r="B381" t="s">
        <v>1014</v>
      </c>
      <c r="D381" t="s">
        <v>1010</v>
      </c>
    </row>
    <row r="382" spans="2:26" x14ac:dyDescent="0.3">
      <c r="B382" t="s">
        <v>1015</v>
      </c>
      <c r="D382" t="s">
        <v>1010</v>
      </c>
    </row>
    <row r="383" spans="2:26" x14ac:dyDescent="0.3">
      <c r="B383" t="s">
        <v>1016</v>
      </c>
      <c r="D383" t="s">
        <v>1010</v>
      </c>
    </row>
    <row r="384" spans="2:26" x14ac:dyDescent="0.3">
      <c r="B384" t="s">
        <v>1017</v>
      </c>
      <c r="D384" t="s">
        <v>1010</v>
      </c>
    </row>
    <row r="385" spans="2:26" x14ac:dyDescent="0.3">
      <c r="B385" t="s">
        <v>1018</v>
      </c>
      <c r="D385" t="s">
        <v>1010</v>
      </c>
    </row>
    <row r="386" spans="2:26" x14ac:dyDescent="0.3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3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3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3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3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3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3">
      <c r="B392" t="s">
        <v>1026</v>
      </c>
      <c r="D392" t="s">
        <v>1027</v>
      </c>
    </row>
    <row r="393" spans="2:26" x14ac:dyDescent="0.3">
      <c r="B393" t="s">
        <v>1028</v>
      </c>
      <c r="D393" t="s">
        <v>1027</v>
      </c>
    </row>
    <row r="394" spans="2:26" x14ac:dyDescent="0.3">
      <c r="B394" t="s">
        <v>1029</v>
      </c>
      <c r="D394" t="s">
        <v>1030</v>
      </c>
    </row>
    <row r="395" spans="2:26" x14ac:dyDescent="0.3">
      <c r="B395" t="s">
        <v>1031</v>
      </c>
      <c r="D395" t="s">
        <v>1032</v>
      </c>
    </row>
    <row r="396" spans="2:26" x14ac:dyDescent="0.3">
      <c r="B396" t="s">
        <v>1033</v>
      </c>
      <c r="D396" t="s">
        <v>1032</v>
      </c>
    </row>
    <row r="397" spans="2:26" x14ac:dyDescent="0.3">
      <c r="B397" t="s">
        <v>1034</v>
      </c>
      <c r="D397" t="s">
        <v>1032</v>
      </c>
    </row>
    <row r="398" spans="2:26" x14ac:dyDescent="0.3">
      <c r="B398" t="s">
        <v>1035</v>
      </c>
      <c r="D398" t="s">
        <v>1032</v>
      </c>
    </row>
    <row r="399" spans="2:26" x14ac:dyDescent="0.3">
      <c r="B399" t="s">
        <v>1036</v>
      </c>
      <c r="D399" t="s">
        <v>1032</v>
      </c>
    </row>
    <row r="400" spans="2:26" x14ac:dyDescent="0.3">
      <c r="B400" t="s">
        <v>1037</v>
      </c>
      <c r="D400" t="s">
        <v>1038</v>
      </c>
    </row>
    <row r="401" spans="2:4" x14ac:dyDescent="0.3">
      <c r="B401" t="s">
        <v>98</v>
      </c>
      <c r="D401" t="s">
        <v>1038</v>
      </c>
    </row>
    <row r="402" spans="2:4" x14ac:dyDescent="0.3">
      <c r="B402" t="s">
        <v>131</v>
      </c>
      <c r="D402" t="s">
        <v>1038</v>
      </c>
    </row>
    <row r="403" spans="2:4" x14ac:dyDescent="0.3">
      <c r="B403" t="s">
        <v>1039</v>
      </c>
      <c r="D403" t="s">
        <v>1038</v>
      </c>
    </row>
    <row r="404" spans="2:4" x14ac:dyDescent="0.3">
      <c r="B404" t="s">
        <v>1040</v>
      </c>
      <c r="D404" t="s">
        <v>1038</v>
      </c>
    </row>
    <row r="405" spans="2:4" x14ac:dyDescent="0.3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D7" sqref="D7:D17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6" workbookViewId="0">
      <selection activeCell="J8" sqref="J8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772.19399999999996</v>
      </c>
      <c r="F2">
        <v>24.315000000000001</v>
      </c>
      <c r="H2">
        <v>22.271000000000001</v>
      </c>
      <c r="J2" s="5">
        <f>B2+(C2+H2)/1000*io_1!$J$1+(D2+F2*2+G2*2)/1000*io_1!$J$2</f>
        <v>204.52178174599999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788.33699999999999</v>
      </c>
      <c r="F3">
        <v>24.315000000000001</v>
      </c>
      <c r="H3">
        <v>22.271000000000001</v>
      </c>
      <c r="J3" s="5">
        <f>B3+(C3+H3)/1000*io_1!$J$1+(D3+F3*2+G3*2)/1000*io_1!$J$2</f>
        <v>204.29395659500003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0.22782515099996203</v>
      </c>
      <c r="I4" s="6" t="s">
        <v>179</v>
      </c>
      <c r="J4" s="9">
        <f>AVERAGE(J2:J3)</f>
        <v>204.40786917050002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-5.2119013004999601</v>
      </c>
      <c r="L8" s="5">
        <f>K8/io_1!$J$2*1000</f>
        <v>-31.598196349647818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828.26700000000005</v>
      </c>
      <c r="F9">
        <v>12.635</v>
      </c>
      <c r="H9">
        <v>22.271000000000001</v>
      </c>
      <c r="J9" s="5">
        <f>B9+(C9+H9+E9)/1000*io_1!$J$1+(D9+F9*2+G9*2)/1000*io_1!$J$2</f>
        <v>198.64856210500002</v>
      </c>
      <c r="K9" s="5">
        <f t="shared" ref="K9:K30" si="0">$J$4-J9</f>
        <v>5.7593070654999963</v>
      </c>
      <c r="L9" s="5">
        <f>K9/io_1!$J$2*1000</f>
        <v>34.916953526369689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198.64856210500002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-6.2709488544999772</v>
      </c>
      <c r="L10" s="5">
        <f>K10/io_1!$J$2*1000</f>
        <v>-38.018884429772569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888.46100000000001</v>
      </c>
      <c r="F11">
        <v>9.0549999999999997</v>
      </c>
      <c r="H11">
        <v>22.271000000000001</v>
      </c>
      <c r="J11" s="5">
        <f>B11+(C11+H11+E11)/1000*io_1!$J$1+(D11+F11*2+G11*2)/1000*io_1!$J$2</f>
        <v>199.97564916700003</v>
      </c>
      <c r="K11" s="5">
        <f t="shared" si="0"/>
        <v>4.4322200034999923</v>
      </c>
      <c r="L11" s="5">
        <f>K11/io_1!$J$2*1000</f>
        <v>26.871222201002723</v>
      </c>
      <c r="M11" t="str">
        <f t="shared" si="1"/>
        <v/>
      </c>
      <c r="Q11">
        <f t="shared" si="2"/>
        <v>0</v>
      </c>
      <c r="S11">
        <f t="shared" si="3"/>
        <v>199.97564916700003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4.1312060355000142</v>
      </c>
      <c r="L12" s="5">
        <f>K12/io_1!$J$2*1000</f>
        <v>25.046264682344894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-0.19707006149999984</v>
      </c>
      <c r="L13" s="5">
        <f>K13/io_1!$J$2*1000</f>
        <v>-1.1947767501500508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7.5130887454999993</v>
      </c>
      <c r="L14" s="5">
        <f>K14/io_1!$J$2*1000</f>
        <v>45.549606503458762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860.48599999999999</v>
      </c>
      <c r="F15">
        <v>12.635</v>
      </c>
      <c r="H15">
        <v>22.271000000000001</v>
      </c>
      <c r="J15" s="5">
        <f>B15+(C15+H15+E15)/1000*io_1!$J$1+(D15+F15*2+G15*2)/1000*io_1!$J$2</f>
        <v>203.249860622</v>
      </c>
      <c r="K15" s="5">
        <f t="shared" si="0"/>
        <v>1.1580085485000211</v>
      </c>
      <c r="L15" s="5">
        <f>K15/io_1!$J$2*1000</f>
        <v>7.0206589458177735</v>
      </c>
      <c r="M15" t="str">
        <f t="shared" si="1"/>
        <v/>
      </c>
      <c r="Q15">
        <f t="shared" si="2"/>
        <v>0</v>
      </c>
      <c r="S15">
        <f t="shared" si="3"/>
        <v>203.249860622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6.7056476635000308</v>
      </c>
      <c r="L16" s="5">
        <f>K16/io_1!$J$2*1000</f>
        <v>40.654333093856849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0.12722212049999371</v>
      </c>
      <c r="L17" s="5">
        <f>K17/io_1!$J$2*1000</f>
        <v>0.77130960695509176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2.2357547585000361</v>
      </c>
      <c r="L18" s="5">
        <f>K18/io_1!$J$2*1000</f>
        <v>13.554711376051339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8.0298281055000302</v>
      </c>
      <c r="L19" s="5">
        <f>K19/io_1!$J$2*1000</f>
        <v>48.682442452847532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-2.1617687424999872</v>
      </c>
      <c r="L20" s="5">
        <f>K20/io_1!$J$2*1000</f>
        <v>-13.106156323699624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5.4984093735000101</v>
      </c>
      <c r="L21" s="5">
        <f>K21/io_1!$J$2*1000</f>
        <v>33.335208972190451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2.8151231705000157</v>
      </c>
      <c r="L22" s="5">
        <f>K22/io_1!$J$2*1000</f>
        <v>17.067248507060111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8.0732258655000351</v>
      </c>
      <c r="L23" s="5">
        <f>K23/io_1!$J$2*1000</f>
        <v>48.945550071843208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-0.66094212249996076</v>
      </c>
      <c r="L24" s="5">
        <f>K24/io_1!$J$2*1000</f>
        <v>-4.0070941022047659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-3.5653000964999819</v>
      </c>
      <c r="L25" s="5">
        <f>K25/io_1!$J$2*1000</f>
        <v>-21.615346492424546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7.307619665499999</v>
      </c>
      <c r="L26" s="5">
        <f>K26/io_1!$J$2*1000</f>
        <v>44.303909020085719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3.7454428584999846</v>
      </c>
      <c r="L27" s="5">
        <f>K27/io_1!$J$2*1000</f>
        <v>22.707498096311966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-8.0211171215000263</v>
      </c>
      <c r="L28" s="5">
        <f>K28/io_1!$J$2*1000</f>
        <v>-48.629630366247895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876.69799999999998</v>
      </c>
      <c r="F29">
        <v>24.315000000000001</v>
      </c>
      <c r="H29">
        <v>22.271000000000001</v>
      </c>
      <c r="J29" s="5">
        <f>B29+(C29+H29+E29)/1000*io_1!$J$1+(D29+F29*2+G29*2)/1000*io_1!$J$2</f>
        <v>209.08548501799999</v>
      </c>
      <c r="K29" s="5">
        <f t="shared" si="0"/>
        <v>-4.6776158474999647</v>
      </c>
      <c r="L29" s="5">
        <f>K29/io_1!$J$2*1000</f>
        <v>-28.35898369436693</v>
      </c>
      <c r="M29" t="str">
        <f t="shared" si="1"/>
        <v/>
      </c>
      <c r="Q29">
        <f t="shared" si="2"/>
        <v>0</v>
      </c>
      <c r="S29">
        <f t="shared" si="3"/>
        <v>209.08548501799999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625.52</v>
      </c>
      <c r="F30">
        <v>24.315000000000001</v>
      </c>
      <c r="H30">
        <v>22.271000000000001</v>
      </c>
      <c r="J30" s="5">
        <f>B30+(C30+H30+E30)/1000*io_1!$J$1+(D30+F30*2+G30*2)/1000*io_1!$J$2</f>
        <v>200.01743216400001</v>
      </c>
      <c r="K30" s="5">
        <f t="shared" si="0"/>
        <v>4.390437006500008</v>
      </c>
      <c r="L30" s="5">
        <f>K30/io_1!$J$2*1000</f>
        <v>26.617904406370734</v>
      </c>
      <c r="M30" t="str">
        <f t="shared" si="1"/>
        <v/>
      </c>
      <c r="Q30">
        <f t="shared" si="2"/>
        <v>0</v>
      </c>
      <c r="S30">
        <f t="shared" si="3"/>
        <v>200.01743216400001</v>
      </c>
    </row>
    <row r="31" spans="1:19" x14ac:dyDescent="0.3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3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168.92994562700002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168.92994562700002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576.202</v>
      </c>
      <c r="F44">
        <v>24.315000000000001</v>
      </c>
      <c r="H44">
        <v>22.271000000000001</v>
      </c>
      <c r="J44" s="5">
        <f>B44+(C44+H44+E44)/1000*io_1!$J$1+(D44+F44*2+G44*2)/1000*io_1!$J$2</f>
        <v>169.13827329</v>
      </c>
      <c r="K44" s="5">
        <f t="shared" si="4"/>
        <v>5.3792471490000082</v>
      </c>
      <c r="L44" s="5">
        <f>K44/io_1!$J$2*1000</f>
        <v>32.612764100325613</v>
      </c>
      <c r="M44" t="str">
        <f t="shared" si="5"/>
        <v/>
      </c>
      <c r="Q44">
        <f t="shared" si="6"/>
        <v>0</v>
      </c>
      <c r="S44">
        <f t="shared" si="7"/>
        <v>169.13827329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12.41914509099999</v>
      </c>
      <c r="E47" s="6" t="s">
        <v>185</v>
      </c>
      <c r="F47" s="5">
        <f>MAX(J41:J42)-MIN(J41:J42)</f>
        <v>0.36356349400000454</v>
      </c>
    </row>
    <row r="48" spans="1:20" x14ac:dyDescent="0.3">
      <c r="B48" s="6" t="s">
        <v>167</v>
      </c>
      <c r="C48" s="6">
        <f>T37-T36</f>
        <v>12.41914509099999</v>
      </c>
      <c r="E48" s="6" t="s">
        <v>186</v>
      </c>
      <c r="F48" s="5">
        <f>AVERAGE(J41:J42)</f>
        <v>174.51752043900001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</row>
  </sheetData>
  <conditionalFormatting sqref="K8:K30">
    <cfRule type="cellIs" dxfId="27" priority="24" operator="between">
      <formula>-$Q$4*$Q$2</formula>
      <formula>$Q$4*$Q$2</formula>
    </cfRule>
  </conditionalFormatting>
  <conditionalFormatting sqref="J36:J46">
    <cfRule type="cellIs" dxfId="26" priority="17" operator="equal">
      <formula>$O$36</formula>
    </cfRule>
    <cfRule type="cellIs" dxfId="25" priority="18" operator="equal">
      <formula>$O$37</formula>
    </cfRule>
  </conditionalFormatting>
  <conditionalFormatting sqref="K36:K46">
    <cfRule type="cellIs" dxfId="24" priority="14" operator="between">
      <formula>-$Q$4*$Q$1</formula>
      <formula>$Q$4*$Q$1</formula>
    </cfRule>
  </conditionalFormatting>
  <conditionalFormatting sqref="L36:L46">
    <cfRule type="cellIs" dxfId="23" priority="12" operator="equal">
      <formula>$O$8</formula>
    </cfRule>
    <cfRule type="cellIs" dxfId="22" priority="13" operator="equal">
      <formula>$O$9</formula>
    </cfRule>
  </conditionalFormatting>
  <conditionalFormatting sqref="F48">
    <cfRule type="cellIs" dxfId="21" priority="10" operator="lessThan">
      <formula>$J$4</formula>
    </cfRule>
    <cfRule type="cellIs" dxfId="20" priority="11" operator="greaterThan">
      <formula>$J$4</formula>
    </cfRule>
  </conditionalFormatting>
  <conditionalFormatting sqref="J8:J30">
    <cfRule type="cellIs" dxfId="19" priority="8" operator="equal">
      <formula>$O$8</formula>
    </cfRule>
    <cfRule type="cellIs" dxfId="18" priority="9" operator="equal">
      <formula>$O$9</formula>
    </cfRule>
  </conditionalFormatting>
  <conditionalFormatting sqref="J52:J62">
    <cfRule type="cellIs" dxfId="17" priority="6" operator="equal">
      <formula>$O$52</formula>
    </cfRule>
    <cfRule type="cellIs" dxfId="16" priority="7" operator="equal">
      <formula>$O$53</formula>
    </cfRule>
  </conditionalFormatting>
  <conditionalFormatting sqref="K52:K62">
    <cfRule type="cellIs" dxfId="15" priority="5" operator="between">
      <formula>-$Q$4*$Q$1</formula>
      <formula>$Q$4*$Q$1</formula>
    </cfRule>
  </conditionalFormatting>
  <conditionalFormatting sqref="L52:L62">
    <cfRule type="cellIs" dxfId="14" priority="3" operator="equal">
      <formula>$O$8</formula>
    </cfRule>
    <cfRule type="cellIs" dxfId="13" priority="4" operator="equal">
      <formula>$O$9</formula>
    </cfRule>
  </conditionalFormatting>
  <conditionalFormatting sqref="F64">
    <cfRule type="cellIs" dxfId="12" priority="1" operator="lessThan">
      <formula>$J$4</formula>
    </cfRule>
    <cfRule type="cellIs" dxfId="11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Normal="100" workbookViewId="0">
      <selection activeCell="D5" sqref="D5"/>
    </sheetView>
  </sheetViews>
  <sheetFormatPr defaultRowHeight="14.4" x14ac:dyDescent="0.3"/>
  <cols>
    <col min="1" max="1" width="16.109375" customWidth="1"/>
    <col min="11" max="11" width="11.21875" customWidth="1"/>
  </cols>
  <sheetData>
    <row r="1" spans="1:15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3">
      <c r="A2" s="1" t="s">
        <v>1042</v>
      </c>
      <c r="B2">
        <v>100.315</v>
      </c>
      <c r="C2">
        <v>22.271000000000001</v>
      </c>
      <c r="D2">
        <v>1202.3019999999999</v>
      </c>
      <c r="F2" s="14">
        <v>27.895</v>
      </c>
      <c r="H2">
        <v>45.079000000000001</v>
      </c>
      <c r="J2" s="5">
        <f>B2+(C2+H2+E2)/1000*io_1!$J$1+(D2+F2*2+G2*2)/1000*io_1!$J$2</f>
        <v>317.81425120599999</v>
      </c>
      <c r="K2" s="5" t="s">
        <v>1049</v>
      </c>
      <c r="L2" s="5" t="s">
        <v>1049</v>
      </c>
      <c r="N2" s="8"/>
      <c r="O2" s="5"/>
    </row>
    <row r="3" spans="1:15" x14ac:dyDescent="0.3">
      <c r="A3" s="1" t="s">
        <v>1043</v>
      </c>
      <c r="B3">
        <v>129.19200000000001</v>
      </c>
      <c r="C3">
        <v>22.271000000000001</v>
      </c>
      <c r="D3">
        <v>1189.1400000000001</v>
      </c>
      <c r="F3" s="14">
        <v>27.895</v>
      </c>
      <c r="H3">
        <v>32.087000000000003</v>
      </c>
      <c r="J3" s="5">
        <f>B3+(C3+H3+E3)/1000*io_1!$J$1+(D3+F3*2+G3*2)/1000*io_1!$J$2</f>
        <v>342.59398657600002</v>
      </c>
      <c r="K3" s="5">
        <f>$J$2-J3</f>
        <v>-24.779735370000026</v>
      </c>
      <c r="L3" s="5">
        <f>K3/io_1!$J$2*1000</f>
        <v>-150.23211272985228</v>
      </c>
      <c r="N3" s="8"/>
      <c r="O3" s="5"/>
    </row>
    <row r="4" spans="1:15" x14ac:dyDescent="0.3">
      <c r="A4" s="1" t="s">
        <v>1044</v>
      </c>
      <c r="B4">
        <v>141.81399999999999</v>
      </c>
      <c r="C4">
        <v>22.271000000000001</v>
      </c>
      <c r="D4">
        <v>1126.1479999999999</v>
      </c>
      <c r="F4" s="14">
        <v>27.895</v>
      </c>
      <c r="H4">
        <v>24.448</v>
      </c>
      <c r="J4" s="5">
        <f>B4+(C4+H4+E4)/1000*io_1!$J$1+(D4+F4*2+G4*2)/1000*io_1!$J$2</f>
        <v>343.69328550699998</v>
      </c>
      <c r="K4" s="5">
        <f t="shared" ref="K4:K6" si="0">$J$2-J4</f>
        <v>-25.87903430099999</v>
      </c>
      <c r="L4" s="5">
        <f>K4/io_1!$J$2*1000</f>
        <v>-156.89683285134859</v>
      </c>
      <c r="N4" s="8"/>
    </row>
    <row r="5" spans="1:15" x14ac:dyDescent="0.3">
      <c r="A5" s="1" t="s">
        <v>1045</v>
      </c>
      <c r="B5">
        <v>76.260000000000005</v>
      </c>
      <c r="C5">
        <v>22.271000000000001</v>
      </c>
      <c r="D5">
        <v>1186.5540000000001</v>
      </c>
      <c r="F5" s="14">
        <v>27.895</v>
      </c>
      <c r="H5">
        <v>26.725000000000001</v>
      </c>
      <c r="J5" s="5">
        <f>B5+(C5+H5+E5)/1000*io_1!$J$1+(D5+F5*2+G5*2)/1000*io_1!$J$2</f>
        <v>288.44043632400002</v>
      </c>
      <c r="K5" s="5">
        <f t="shared" si="0"/>
        <v>29.373814881999976</v>
      </c>
      <c r="L5" s="5">
        <f>K5/io_1!$J$2*1000</f>
        <v>178.08464064555619</v>
      </c>
      <c r="N5" s="8"/>
    </row>
    <row r="6" spans="1:15" x14ac:dyDescent="0.3">
      <c r="A6" s="1" t="s">
        <v>1046</v>
      </c>
      <c r="B6">
        <v>96.175000000000011</v>
      </c>
      <c r="C6">
        <v>22.271000000000001</v>
      </c>
      <c r="D6">
        <v>1165.402</v>
      </c>
      <c r="F6" s="14">
        <v>27.895</v>
      </c>
      <c r="H6">
        <v>30.905000000000001</v>
      </c>
      <c r="J6" s="5">
        <f>B6+(C6+H6+E6)/1000*io_1!$J$1+(D6+F6*2+G6*2)/1000*io_1!$J$2</f>
        <v>305.48631804800004</v>
      </c>
      <c r="K6" s="5">
        <f t="shared" si="0"/>
        <v>12.327933157999951</v>
      </c>
      <c r="L6" s="5">
        <f>K6/io_1!$J$2*1000</f>
        <v>74.740565880334117</v>
      </c>
      <c r="N6" s="8"/>
    </row>
    <row r="7" spans="1:15" x14ac:dyDescent="0.3">
      <c r="A7" s="1" t="s">
        <v>1047</v>
      </c>
      <c r="B7">
        <v>113.13499999999999</v>
      </c>
      <c r="C7">
        <v>22.271000000000001</v>
      </c>
      <c r="D7">
        <v>1105.2280000000001</v>
      </c>
      <c r="F7" s="14">
        <v>9.0549999999999997</v>
      </c>
      <c r="H7">
        <v>29.788</v>
      </c>
      <c r="J7" s="5">
        <f>B7+(C7+H7+E7)/1000*io_1!$J$1+(D7+F7*2+G7*2)/1000*io_1!$J$2</f>
        <v>306.14037148699998</v>
      </c>
      <c r="K7" s="5">
        <f>$J$2-J7</f>
        <v>11.673879719000013</v>
      </c>
      <c r="L7" s="5">
        <f>K7/io_1!$J$2*1000</f>
        <v>70.77523580267129</v>
      </c>
      <c r="N7" s="8"/>
    </row>
  </sheetData>
  <conditionalFormatting sqref="K2:K7">
    <cfRule type="cellIs" dxfId="10" priority="3" operator="between">
      <formula>-$Q$4*$Q$2</formula>
      <formula>$Q$4*$Q$2</formula>
    </cfRule>
  </conditionalFormatting>
  <conditionalFormatting sqref="J2:J7">
    <cfRule type="cellIs" dxfId="9" priority="1" operator="equal">
      <formula>$O$8</formula>
    </cfRule>
    <cfRule type="cellIs" dxfId="8" priority="2" operator="equal">
      <formula>$O$9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G14" sqref="G14"/>
    </sheetView>
  </sheetViews>
  <sheetFormatPr defaultRowHeight="14.4" x14ac:dyDescent="0.3"/>
  <cols>
    <col min="1" max="1" width="16.109375" customWidth="1"/>
    <col min="14" max="14" width="11.21875" customWidth="1"/>
  </cols>
  <sheetData>
    <row r="1" spans="1:18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3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3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3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3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3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3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3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3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3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3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3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3">
      <c r="A14" s="1" t="s">
        <v>1061</v>
      </c>
      <c r="B14">
        <v>134.43299999999999</v>
      </c>
      <c r="C14">
        <v>22.271000000000001</v>
      </c>
      <c r="D14">
        <v>1505.876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397.39177651700004</v>
      </c>
      <c r="N14" s="5">
        <f t="shared" si="1"/>
        <v>-14.550006038999982</v>
      </c>
      <c r="O14" s="5">
        <f>N14/io_1!$J$2*1000</f>
        <v>-88.212328131536239</v>
      </c>
    </row>
  </sheetData>
  <conditionalFormatting sqref="N2:N7">
    <cfRule type="cellIs" dxfId="7" priority="8" operator="between">
      <formula>-$T$4*$T$2</formula>
      <formula>$T$4*$T$2</formula>
    </cfRule>
  </conditionalFormatting>
  <conditionalFormatting sqref="M2:M7 M9:M14">
    <cfRule type="cellIs" dxfId="6" priority="6" operator="equal">
      <formula>$R$8</formula>
    </cfRule>
    <cfRule type="cellIs" dxfId="5" priority="7" operator="equal">
      <formula>$R$9</formula>
    </cfRule>
  </conditionalFormatting>
  <conditionalFormatting sqref="N9:N14">
    <cfRule type="cellIs" dxfId="4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23" sqref="B23"/>
    </sheetView>
  </sheetViews>
  <sheetFormatPr defaultRowHeight="14.4" x14ac:dyDescent="0.3"/>
  <cols>
    <col min="1" max="1" width="16.109375" customWidth="1"/>
  </cols>
  <sheetData>
    <row r="1" spans="1:15" x14ac:dyDescent="0.3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5" x14ac:dyDescent="0.3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5" x14ac:dyDescent="0.3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5" x14ac:dyDescent="0.3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5" x14ac:dyDescent="0.3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5" x14ac:dyDescent="0.3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5" x14ac:dyDescent="0.3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5" x14ac:dyDescent="0.3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5" x14ac:dyDescent="0.3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5" x14ac:dyDescent="0.3">
      <c r="A11" s="1" t="s">
        <v>1078</v>
      </c>
      <c r="B11">
        <v>1551.7239999999999</v>
      </c>
      <c r="E11" s="14">
        <v>36.950000000000003</v>
      </c>
      <c r="I11">
        <v>91.619</v>
      </c>
      <c r="K11" s="5">
        <f>(B11+I11+D11)/1000*io_1!$J$1+(C11+E11+F11+G11+H11)/1000*io_1!$J$2</f>
        <v>249.74818043099998</v>
      </c>
      <c r="M11" s="8"/>
      <c r="O11" t="s">
        <v>1085</v>
      </c>
    </row>
    <row r="12" spans="1:15" x14ac:dyDescent="0.3">
      <c r="A12" s="1" t="s">
        <v>1077</v>
      </c>
      <c r="B12">
        <v>1563.9280000000001</v>
      </c>
      <c r="E12" s="14">
        <v>36.950000000000003</v>
      </c>
      <c r="I12">
        <v>74.352999999999994</v>
      </c>
      <c r="K12" s="5">
        <f>(B12+I12+D12)/1000*io_1!$J$1+(C12+E12+F12+G12+H12)/1000*io_1!$J$2</f>
        <v>248.99765287700001</v>
      </c>
      <c r="L12">
        <f>ABS(K11-K12)</f>
        <v>0.75052755399997295</v>
      </c>
      <c r="M12" s="15">
        <f>AVERAGE(K11:K12)</f>
        <v>249.37291665399999</v>
      </c>
      <c r="O12" s="5">
        <f>M3+M12</f>
        <v>331.02456432450003</v>
      </c>
    </row>
    <row r="13" spans="1:15" x14ac:dyDescent="0.3">
      <c r="A13" s="1" t="s">
        <v>1079</v>
      </c>
      <c r="B13">
        <v>1801.173</v>
      </c>
      <c r="E13" s="14">
        <v>36.950000000000003</v>
      </c>
      <c r="I13">
        <v>93.25</v>
      </c>
      <c r="K13" s="5">
        <f>(B13+I13+D13)/1000*io_1!$J$1+(C13+E13+F13+G13+H13)/1000*io_1!$J$2</f>
        <v>286.97505879099998</v>
      </c>
      <c r="M13" s="8"/>
    </row>
    <row r="14" spans="1:15" x14ac:dyDescent="0.3">
      <c r="A14" s="1" t="s">
        <v>1080</v>
      </c>
      <c r="B14">
        <v>1803.741</v>
      </c>
      <c r="E14" s="14">
        <v>36.950000000000003</v>
      </c>
      <c r="I14">
        <v>72.721999999999994</v>
      </c>
      <c r="K14" s="5">
        <f>(B14+I14+D14)/1000*io_1!$J$1+(C14+E14+F14+G14+H14)/1000*io_1!$J$2</f>
        <v>284.31218347100003</v>
      </c>
      <c r="L14">
        <f>ABS(K13-K14)</f>
        <v>2.6628753199999551</v>
      </c>
      <c r="M14" s="15">
        <f>AVERAGE(K13:K14)</f>
        <v>285.64362113100003</v>
      </c>
      <c r="O14" s="5">
        <f>M5+M14</f>
        <v>325.45254984400003</v>
      </c>
    </row>
    <row r="15" spans="1:15" x14ac:dyDescent="0.3">
      <c r="A15" s="1" t="s">
        <v>1081</v>
      </c>
      <c r="B15">
        <v>90.887</v>
      </c>
      <c r="C15">
        <v>1564.1790000000001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291.41306713</v>
      </c>
      <c r="M15" s="8"/>
    </row>
    <row r="16" spans="1:15" x14ac:dyDescent="0.3">
      <c r="A16" s="1" t="s">
        <v>1082</v>
      </c>
      <c r="B16">
        <v>90.887</v>
      </c>
      <c r="C16">
        <v>1576.954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290.45998307500003</v>
      </c>
      <c r="L16">
        <f>ABS(K15-K16)</f>
        <v>0.95308405499997662</v>
      </c>
      <c r="M16" s="15">
        <f>AVERAGE(K15:K16)</f>
        <v>290.93652510250001</v>
      </c>
      <c r="O16" s="5">
        <f>M7+M16</f>
        <v>339.60974467750003</v>
      </c>
    </row>
    <row r="17" spans="1:15" x14ac:dyDescent="0.3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3">
      <c r="A18" s="1" t="s">
        <v>1084</v>
      </c>
      <c r="B18">
        <v>90.887</v>
      </c>
      <c r="C18">
        <v>1624.731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298.34046478599998</v>
      </c>
      <c r="L18">
        <f>ABS(K17-K18)</f>
        <v>0.8651694360000306</v>
      </c>
      <c r="M18" s="15">
        <f>AVERAGE(K17:K18)</f>
        <v>298.77304950400003</v>
      </c>
      <c r="O18" s="5">
        <f>M9+M18</f>
        <v>366.45417261250003</v>
      </c>
    </row>
    <row r="22" spans="1:15" x14ac:dyDescent="0.3">
      <c r="B22" t="s">
        <v>1086</v>
      </c>
    </row>
  </sheetData>
  <conditionalFormatting sqref="K2:K9">
    <cfRule type="cellIs" dxfId="3" priority="4" operator="equal">
      <formula>$N$8</formula>
    </cfRule>
    <cfRule type="cellIs" dxfId="2" priority="5" operator="equal">
      <formula>$N$9</formula>
    </cfRule>
  </conditionalFormatting>
  <conditionalFormatting sqref="K11:K18">
    <cfRule type="cellIs" dxfId="1" priority="1" operator="equal">
      <formula>$N$8</formula>
    </cfRule>
    <cfRule type="cellIs" dxfId="0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2017-02-08T13:57:02Z</dcterms:modified>
</cp:coreProperties>
</file>