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IdeaProjects\BlackjackSimulator\src\main\resources\strategies\"/>
    </mc:Choice>
  </mc:AlternateContent>
  <xr:revisionPtr revIDLastSave="0" documentId="13_ncr:1_{78D71356-C94E-4EE2-A0B1-E1DF82662E5B}" xr6:coauthVersionLast="47" xr6:coauthVersionMax="47" xr10:uidLastSave="{00000000-0000-0000-0000-000000000000}"/>
  <bookViews>
    <workbookView xWindow="-108" yWindow="-108" windowWidth="23256" windowHeight="13176" xr2:uid="{21CDB781-D789-4925-8E21-207DEAF49322}"/>
  </bookViews>
  <sheets>
    <sheet name="Hard" sheetId="14" r:id="rId1"/>
    <sheet name="Soft" sheetId="15" r:id="rId2"/>
    <sheet name="Split" sheetId="16" r:id="rId3"/>
    <sheet name="Deck" sheetId="13" r:id="rId4"/>
    <sheet name="dealer" sheetId="1" r:id="rId5"/>
    <sheet name="stand" sheetId="2" r:id="rId6"/>
    <sheet name="hit" sheetId="3" r:id="rId7"/>
    <sheet name="hs" sheetId="4" r:id="rId8"/>
    <sheet name="double" sheetId="5" r:id="rId9"/>
    <sheet name="hsd" sheetId="6" r:id="rId10"/>
    <sheet name="sur" sheetId="7" r:id="rId11"/>
    <sheet name="hsdr" sheetId="8" r:id="rId12"/>
    <sheet name="split1" sheetId="9" r:id="rId13"/>
    <sheet name="prob" sheetId="10" r:id="rId14"/>
    <sheet name="er" sheetId="11" r:id="rId15"/>
    <sheet name="ev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0" l="1"/>
  <c r="K40" i="10"/>
  <c r="K39" i="10"/>
  <c r="K38" i="10"/>
  <c r="K37" i="10"/>
  <c r="K36" i="10"/>
  <c r="K35" i="10"/>
  <c r="K34" i="10"/>
  <c r="K33" i="10"/>
  <c r="K32" i="10"/>
  <c r="J41" i="10"/>
  <c r="J33" i="10"/>
  <c r="J34" i="10"/>
  <c r="J35" i="10"/>
  <c r="J36" i="10"/>
  <c r="J37" i="10"/>
  <c r="J38" i="10"/>
  <c r="J39" i="10"/>
  <c r="J40" i="10"/>
  <c r="J32" i="10"/>
  <c r="I32" i="10"/>
  <c r="I41" i="10"/>
  <c r="H41" i="10"/>
  <c r="G41" i="10"/>
  <c r="F41" i="10"/>
  <c r="E41" i="10"/>
  <c r="D41" i="10"/>
  <c r="C41" i="10"/>
  <c r="I40" i="10"/>
  <c r="H40" i="10"/>
  <c r="G40" i="10"/>
  <c r="F40" i="10"/>
  <c r="E40" i="10"/>
  <c r="D40" i="10"/>
  <c r="C40" i="10"/>
  <c r="I39" i="10"/>
  <c r="H39" i="10"/>
  <c r="G39" i="10"/>
  <c r="F39" i="10"/>
  <c r="E39" i="10"/>
  <c r="D39" i="10"/>
  <c r="C39" i="10"/>
  <c r="I38" i="10"/>
  <c r="H38" i="10"/>
  <c r="G38" i="10"/>
  <c r="F38" i="10"/>
  <c r="E38" i="10"/>
  <c r="D38" i="10"/>
  <c r="C38" i="10"/>
  <c r="I37" i="10"/>
  <c r="H37" i="10"/>
  <c r="G37" i="10"/>
  <c r="F37" i="10"/>
  <c r="E37" i="10"/>
  <c r="D37" i="10"/>
  <c r="C37" i="10"/>
  <c r="I36" i="10"/>
  <c r="H36" i="10"/>
  <c r="G36" i="10"/>
  <c r="F36" i="10"/>
  <c r="E36" i="10"/>
  <c r="D36" i="10"/>
  <c r="C36" i="10"/>
  <c r="I35" i="10"/>
  <c r="H35" i="10"/>
  <c r="G35" i="10"/>
  <c r="F35" i="10"/>
  <c r="E35" i="10"/>
  <c r="D35" i="10"/>
  <c r="C35" i="10"/>
  <c r="I34" i="10"/>
  <c r="H34" i="10"/>
  <c r="G34" i="10"/>
  <c r="F34" i="10"/>
  <c r="E34" i="10"/>
  <c r="D34" i="10"/>
  <c r="C34" i="10"/>
  <c r="I33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B41" i="10"/>
  <c r="B33" i="10"/>
  <c r="B34" i="10"/>
  <c r="B35" i="10"/>
  <c r="B36" i="10"/>
  <c r="B37" i="10"/>
  <c r="B38" i="10"/>
  <c r="B39" i="10"/>
  <c r="B40" i="10"/>
  <c r="B32" i="10"/>
  <c r="K22" i="10"/>
  <c r="K23" i="10"/>
  <c r="K24" i="10"/>
  <c r="K25" i="10"/>
  <c r="K26" i="10"/>
  <c r="K27" i="10"/>
  <c r="K28" i="10"/>
  <c r="K29" i="10"/>
  <c r="K21" i="10"/>
  <c r="J29" i="10"/>
  <c r="J28" i="10"/>
  <c r="J27" i="10"/>
  <c r="J26" i="10"/>
  <c r="J25" i="10"/>
  <c r="J24" i="10"/>
  <c r="J23" i="10"/>
  <c r="J22" i="10"/>
  <c r="J21" i="10"/>
  <c r="I21" i="10"/>
  <c r="I29" i="10"/>
  <c r="H29" i="10"/>
  <c r="G29" i="10"/>
  <c r="F29" i="10"/>
  <c r="E29" i="10"/>
  <c r="D29" i="10"/>
  <c r="C29" i="10"/>
  <c r="B29" i="10"/>
  <c r="B28" i="10"/>
  <c r="I27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I28" i="10"/>
  <c r="B22" i="10"/>
  <c r="B23" i="10"/>
  <c r="B24" i="10"/>
  <c r="B25" i="10"/>
  <c r="B26" i="10"/>
  <c r="B27" i="10"/>
  <c r="B21" i="10"/>
  <c r="K2" i="10"/>
  <c r="J2" i="10"/>
  <c r="I2" i="10"/>
  <c r="C2" i="10"/>
  <c r="D2" i="10"/>
  <c r="E2" i="10"/>
  <c r="F2" i="10"/>
  <c r="G2" i="10"/>
  <c r="H2" i="10"/>
  <c r="B2" i="10"/>
  <c r="G65" i="10"/>
  <c r="B77" i="10"/>
  <c r="B92" i="10"/>
  <c r="J61" i="10"/>
  <c r="J62" i="10"/>
  <c r="J63" i="10"/>
  <c r="J64" i="10"/>
  <c r="J65" i="10"/>
  <c r="J66" i="10"/>
  <c r="J67" i="10"/>
  <c r="J68" i="10"/>
  <c r="C61" i="10"/>
  <c r="D61" i="10"/>
  <c r="E61" i="10"/>
  <c r="F61" i="10"/>
  <c r="G61" i="10"/>
  <c r="H61" i="10"/>
  <c r="I61" i="10"/>
  <c r="D62" i="10"/>
  <c r="E62" i="10"/>
  <c r="F62" i="10"/>
  <c r="G62" i="10"/>
  <c r="H62" i="10"/>
  <c r="I62" i="10"/>
  <c r="C63" i="10"/>
  <c r="E63" i="10"/>
  <c r="F63" i="10"/>
  <c r="G63" i="10"/>
  <c r="H63" i="10"/>
  <c r="I63" i="10"/>
  <c r="C64" i="10"/>
  <c r="D64" i="10"/>
  <c r="F64" i="10"/>
  <c r="G64" i="10"/>
  <c r="H64" i="10"/>
  <c r="I64" i="10"/>
  <c r="C65" i="10"/>
  <c r="D65" i="10"/>
  <c r="E65" i="10"/>
  <c r="H65" i="10"/>
  <c r="I65" i="10"/>
  <c r="C66" i="10"/>
  <c r="D66" i="10"/>
  <c r="E66" i="10"/>
  <c r="F66" i="10"/>
  <c r="H66" i="10"/>
  <c r="I66" i="10"/>
  <c r="C67" i="10"/>
  <c r="D67" i="10"/>
  <c r="E67" i="10"/>
  <c r="F67" i="10"/>
  <c r="G67" i="10"/>
  <c r="I67" i="10"/>
  <c r="C68" i="10"/>
  <c r="D68" i="10"/>
  <c r="E68" i="10"/>
  <c r="F68" i="10"/>
  <c r="G68" i="10"/>
  <c r="H68" i="10"/>
  <c r="C69" i="10"/>
  <c r="D69" i="10"/>
  <c r="E69" i="10"/>
  <c r="F69" i="10"/>
  <c r="G69" i="10"/>
  <c r="H69" i="10"/>
  <c r="I69" i="10"/>
  <c r="B69" i="10"/>
  <c r="B62" i="10"/>
  <c r="B63" i="10"/>
  <c r="B64" i="10"/>
  <c r="B65" i="10"/>
  <c r="B66" i="10"/>
  <c r="B67" i="10"/>
  <c r="B68" i="10"/>
  <c r="I10" i="8"/>
  <c r="AK13" i="1"/>
  <c r="AZ13" i="1"/>
  <c r="A3" i="16"/>
  <c r="A4" i="16" s="1"/>
  <c r="A5" i="16" s="1"/>
  <c r="A6" i="16" s="1"/>
  <c r="A7" i="16" s="1"/>
  <c r="A8" i="16" s="1"/>
  <c r="A9" i="16" s="1"/>
  <c r="A10" i="16" s="1"/>
  <c r="A3" i="15"/>
  <c r="A4" i="15" s="1"/>
  <c r="A5" i="15" s="1"/>
  <c r="A6" i="15" s="1"/>
  <c r="A7" i="15" s="1"/>
  <c r="A8" i="15" s="1"/>
  <c r="A9" i="15" s="1"/>
  <c r="A10" i="15" s="1"/>
  <c r="A11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B47" i="10"/>
  <c r="B14" i="13"/>
  <c r="B13" i="13"/>
  <c r="B12" i="13"/>
  <c r="B11" i="13"/>
  <c r="B10" i="13"/>
  <c r="B9" i="13"/>
  <c r="B8" i="13"/>
  <c r="B7" i="13"/>
  <c r="B6" i="13"/>
  <c r="B5" i="13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I29" i="12"/>
  <c r="H29" i="12"/>
  <c r="E29" i="12"/>
  <c r="D29" i="12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L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AZ17" i="1"/>
  <c r="AY17" i="1"/>
  <c r="AX17" i="1"/>
  <c r="AW17" i="1"/>
  <c r="AV17" i="1"/>
  <c r="P17" i="1" s="1"/>
  <c r="AU17" i="1" s="1"/>
  <c r="AZ16" i="1"/>
  <c r="AY16" i="1"/>
  <c r="AX16" i="1"/>
  <c r="AW16" i="1"/>
  <c r="AV16" i="1"/>
  <c r="AZ15" i="1"/>
  <c r="AY15" i="1"/>
  <c r="AX15" i="1"/>
  <c r="AW15" i="1"/>
  <c r="AV15" i="1"/>
  <c r="AZ14" i="1"/>
  <c r="AY14" i="1"/>
  <c r="AX14" i="1"/>
  <c r="AW14" i="1"/>
  <c r="AV14" i="1"/>
  <c r="AY13" i="1"/>
  <c r="AX13" i="1"/>
  <c r="AW13" i="1"/>
  <c r="AV13" i="1"/>
  <c r="P13" i="1" s="1"/>
  <c r="AU13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P14" i="1" l="1"/>
  <c r="AU14" i="1" s="1"/>
  <c r="O14" i="1" s="1"/>
  <c r="AT14" i="1" s="1"/>
  <c r="N14" i="1" s="1"/>
  <c r="AS14" i="1" s="1"/>
  <c r="P18" i="1"/>
  <c r="AU18" i="1" s="1"/>
  <c r="O18" i="1" s="1"/>
  <c r="AT18" i="1" s="1"/>
  <c r="N18" i="1" s="1"/>
  <c r="AS18" i="1" s="1"/>
  <c r="P15" i="1"/>
  <c r="AU15" i="1" s="1"/>
  <c r="O15" i="1" s="1"/>
  <c r="AT15" i="1" s="1"/>
  <c r="N15" i="1" s="1"/>
  <c r="AS15" i="1" s="1"/>
  <c r="P16" i="1"/>
  <c r="AU16" i="1" s="1"/>
  <c r="O16" i="1" s="1"/>
  <c r="AT16" i="1" s="1"/>
  <c r="N16" i="1" s="1"/>
  <c r="AS16" i="1" s="1"/>
  <c r="AV19" i="1"/>
  <c r="AZ19" i="1"/>
  <c r="AY19" i="1"/>
  <c r="AW19" i="1"/>
  <c r="AX19" i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O13" i="1"/>
  <c r="AT13" i="1" s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K14" i="1" s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J8" i="10" l="1"/>
  <c r="K8" i="10"/>
  <c r="C8" i="10"/>
  <c r="D8" i="10"/>
  <c r="F8" i="10"/>
  <c r="H8" i="10"/>
  <c r="I8" i="10"/>
  <c r="B8" i="10"/>
  <c r="G8" i="10"/>
  <c r="E8" i="10"/>
  <c r="B18" i="1"/>
  <c r="B8" i="1" s="1"/>
  <c r="B15" i="1"/>
  <c r="E8" i="1"/>
  <c r="C14" i="1"/>
  <c r="C4" i="1" s="1"/>
  <c r="F17" i="1"/>
  <c r="G17" i="1"/>
  <c r="E17" i="1" s="1"/>
  <c r="I7" i="1"/>
  <c r="B14" i="1"/>
  <c r="C6" i="1"/>
  <c r="E6" i="1"/>
  <c r="A87" i="10"/>
  <c r="B86" i="10"/>
  <c r="H7" i="1"/>
  <c r="D6" i="1"/>
  <c r="B6" i="1"/>
  <c r="F5" i="1"/>
  <c r="E4" i="1"/>
  <c r="D8" i="1"/>
  <c r="B78" i="10"/>
  <c r="B81" i="10"/>
  <c r="B79" i="10"/>
  <c r="B80" i="10"/>
  <c r="B85" i="10"/>
  <c r="F4" i="1"/>
  <c r="B84" i="10"/>
  <c r="C5" i="1"/>
  <c r="E5" i="1"/>
  <c r="M19" i="1"/>
  <c r="L13" i="1"/>
  <c r="J3" i="1" s="1"/>
  <c r="B82" i="10"/>
  <c r="J9" i="10" l="1"/>
  <c r="K9" i="10"/>
  <c r="J4" i="10"/>
  <c r="K4" i="10"/>
  <c r="J5" i="10"/>
  <c r="K5" i="10"/>
  <c r="J3" i="10"/>
  <c r="K3" i="10"/>
  <c r="J10" i="10"/>
  <c r="K10" i="10"/>
  <c r="J6" i="10"/>
  <c r="K6" i="10"/>
  <c r="J7" i="10"/>
  <c r="K7" i="10"/>
  <c r="J11" i="10"/>
  <c r="K11" i="10"/>
  <c r="B10" i="10"/>
  <c r="C10" i="10"/>
  <c r="D10" i="10"/>
  <c r="F10" i="10"/>
  <c r="G10" i="10"/>
  <c r="I10" i="10"/>
  <c r="E10" i="10"/>
  <c r="H10" i="10"/>
  <c r="B4" i="10"/>
  <c r="C4" i="10"/>
  <c r="D4" i="10"/>
  <c r="E4" i="10"/>
  <c r="F4" i="10"/>
  <c r="G4" i="10"/>
  <c r="H4" i="10"/>
  <c r="I4" i="10"/>
  <c r="I9" i="10"/>
  <c r="C9" i="10"/>
  <c r="B9" i="10"/>
  <c r="D9" i="10"/>
  <c r="E9" i="10"/>
  <c r="F9" i="10"/>
  <c r="G9" i="10"/>
  <c r="H9" i="10"/>
  <c r="H6" i="10"/>
  <c r="C6" i="10"/>
  <c r="F6" i="10"/>
  <c r="I6" i="10"/>
  <c r="B6" i="10"/>
  <c r="D6" i="10"/>
  <c r="E6" i="10"/>
  <c r="G6" i="10"/>
  <c r="I5" i="10"/>
  <c r="B5" i="10"/>
  <c r="C5" i="10"/>
  <c r="G5" i="10"/>
  <c r="D5" i="10"/>
  <c r="F5" i="10"/>
  <c r="H5" i="10"/>
  <c r="E5" i="10"/>
  <c r="B3" i="10"/>
  <c r="C3" i="10"/>
  <c r="D3" i="10"/>
  <c r="E3" i="10"/>
  <c r="F3" i="10"/>
  <c r="G3" i="10"/>
  <c r="H3" i="10"/>
  <c r="I3" i="10"/>
  <c r="E7" i="10"/>
  <c r="F7" i="10"/>
  <c r="B7" i="10"/>
  <c r="C7" i="10"/>
  <c r="D7" i="10"/>
  <c r="G7" i="10"/>
  <c r="H7" i="10"/>
  <c r="I7" i="10"/>
  <c r="D11" i="10"/>
  <c r="F11" i="10"/>
  <c r="B11" i="10"/>
  <c r="C11" i="10"/>
  <c r="E11" i="10"/>
  <c r="G11" i="10"/>
  <c r="H11" i="10"/>
  <c r="I11" i="10"/>
  <c r="G7" i="1"/>
  <c r="C17" i="1"/>
  <c r="D17" i="1"/>
  <c r="B17" i="1" s="1"/>
  <c r="J13" i="1"/>
  <c r="AQ13" i="1"/>
  <c r="AJ13" i="1" s="1"/>
  <c r="AI13" i="1" s="1"/>
  <c r="AH13" i="1" s="1"/>
  <c r="AG13" i="1" s="1"/>
  <c r="K3" i="1" s="1"/>
  <c r="B4" i="1"/>
  <c r="D4" i="1"/>
  <c r="B5" i="1"/>
  <c r="D5" i="1"/>
  <c r="F7" i="1"/>
  <c r="AR19" i="1"/>
  <c r="C7" i="1"/>
  <c r="E7" i="1"/>
  <c r="B2" i="12"/>
  <c r="A88" i="10"/>
  <c r="B87" i="10"/>
  <c r="J12" i="10" l="1"/>
  <c r="K12" i="10"/>
  <c r="E12" i="10"/>
  <c r="B12" i="10"/>
  <c r="D12" i="10"/>
  <c r="F12" i="10"/>
  <c r="G12" i="10"/>
  <c r="H12" i="10"/>
  <c r="I12" i="10"/>
  <c r="C12" i="10"/>
  <c r="AG19" i="1"/>
  <c r="B7" i="1"/>
  <c r="D7" i="1"/>
  <c r="A89" i="10"/>
  <c r="B88" i="10"/>
  <c r="L19" i="1"/>
  <c r="K13" i="1"/>
  <c r="J13" i="10" l="1"/>
  <c r="K13" i="10"/>
  <c r="D13" i="10"/>
  <c r="F13" i="10"/>
  <c r="G13" i="10"/>
  <c r="I13" i="10"/>
  <c r="E13" i="10"/>
  <c r="B13" i="10"/>
  <c r="C13" i="10"/>
  <c r="H13" i="10"/>
  <c r="I13" i="1"/>
  <c r="G13" i="1" s="1"/>
  <c r="H13" i="1"/>
  <c r="J2" i="2"/>
  <c r="J3" i="2" s="1"/>
  <c r="J4" i="2" s="1"/>
  <c r="J19" i="2"/>
  <c r="J16" i="2"/>
  <c r="J15" i="2"/>
  <c r="J9" i="1"/>
  <c r="J18" i="2"/>
  <c r="J17" i="2"/>
  <c r="AQ19" i="1"/>
  <c r="J19" i="1"/>
  <c r="A90" i="10"/>
  <c r="B89" i="10"/>
  <c r="J14" i="10" l="1"/>
  <c r="K14" i="10"/>
  <c r="I14" i="10"/>
  <c r="C14" i="10"/>
  <c r="E14" i="10"/>
  <c r="G14" i="10"/>
  <c r="D14" i="10"/>
  <c r="B14" i="10"/>
  <c r="F14" i="10"/>
  <c r="H14" i="10"/>
  <c r="J5" i="2"/>
  <c r="F13" i="1"/>
  <c r="E13" i="1"/>
  <c r="H19" i="1"/>
  <c r="H3" i="1"/>
  <c r="D13" i="1"/>
  <c r="B13" i="1" s="1"/>
  <c r="AK19" i="1"/>
  <c r="J40" i="2"/>
  <c r="J50" i="2"/>
  <c r="J17" i="5" s="1"/>
  <c r="J49" i="5" s="1"/>
  <c r="J19" i="4"/>
  <c r="J19" i="8"/>
  <c r="V19" i="8" s="1"/>
  <c r="J19" i="14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J15" i="10" l="1"/>
  <c r="K15" i="10"/>
  <c r="G15" i="10"/>
  <c r="B15" i="10"/>
  <c r="F15" i="10"/>
  <c r="I15" i="10"/>
  <c r="C15" i="10"/>
  <c r="H15" i="10"/>
  <c r="D15" i="10"/>
  <c r="E15" i="10"/>
  <c r="B3" i="1"/>
  <c r="J6" i="2"/>
  <c r="I19" i="1"/>
  <c r="I3" i="1"/>
  <c r="A92" i="10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C3" i="1" s="1"/>
  <c r="AJ19" i="1"/>
  <c r="V19" i="4"/>
  <c r="J16" i="10" l="1"/>
  <c r="K16" i="10"/>
  <c r="C16" i="10"/>
  <c r="D16" i="10"/>
  <c r="F16" i="10"/>
  <c r="B16" i="10"/>
  <c r="E16" i="10"/>
  <c r="G16" i="10"/>
  <c r="H16" i="10"/>
  <c r="I16" i="10"/>
  <c r="J7" i="2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19" i="14" s="1"/>
  <c r="H41" i="2"/>
  <c r="H19" i="6"/>
  <c r="T19" i="6" s="1"/>
  <c r="H38" i="2"/>
  <c r="H48" i="2"/>
  <c r="H15" i="5" s="1"/>
  <c r="H47" i="5" s="1"/>
  <c r="G19" i="1"/>
  <c r="G3" i="1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14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19" i="14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G19" i="14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19" i="14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H18" i="14" s="1"/>
  <c r="D41" i="2"/>
  <c r="D19" i="8"/>
  <c r="P19" i="8" s="1"/>
  <c r="D19" i="14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2" i="2"/>
  <c r="B3" i="2" s="1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2" i="2"/>
  <c r="C3" i="2" s="1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14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14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19" i="14" s="1"/>
  <c r="B51" i="2"/>
  <c r="B18" i="5" s="1"/>
  <c r="B50" i="5" s="1"/>
  <c r="F18" i="6"/>
  <c r="R18" i="6" s="1"/>
  <c r="F50" i="3"/>
  <c r="F18" i="4"/>
  <c r="R18" i="4" s="1"/>
  <c r="F18" i="8"/>
  <c r="R18" i="8" s="1"/>
  <c r="F18" i="14" s="1"/>
  <c r="K38" i="2"/>
  <c r="K48" i="2"/>
  <c r="K15" i="5" s="1"/>
  <c r="K47" i="5" s="1"/>
  <c r="I50" i="4"/>
  <c r="I17" i="3" s="1"/>
  <c r="I50" i="6"/>
  <c r="I50" i="8"/>
  <c r="J16" i="11"/>
  <c r="J16" i="12" s="1"/>
  <c r="V17" i="8"/>
  <c r="J17" i="14" s="1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19" i="14" s="1"/>
  <c r="C41" i="2"/>
  <c r="C19" i="4"/>
  <c r="C19" i="6"/>
  <c r="O19" i="6" s="1"/>
  <c r="V17" i="6"/>
  <c r="G18" i="8"/>
  <c r="S18" i="8" s="1"/>
  <c r="G18" i="14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14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D18" i="14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H17" i="14" s="1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14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I17" i="14" s="1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B18" i="14" s="1"/>
  <c r="I49" i="4"/>
  <c r="I16" i="3" s="1"/>
  <c r="I49" i="6"/>
  <c r="I49" i="8"/>
  <c r="K18" i="4"/>
  <c r="W18" i="4" s="1"/>
  <c r="K18" i="8"/>
  <c r="W18" i="8" s="1"/>
  <c r="K18" i="14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J6" i="5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G17" i="14" s="1"/>
  <c r="J15" i="11"/>
  <c r="J15" i="12" s="1"/>
  <c r="V16" i="8"/>
  <c r="J16" i="14" s="1"/>
  <c r="D16" i="11"/>
  <c r="D16" i="12" s="1"/>
  <c r="P17" i="8"/>
  <c r="D17" i="14" s="1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C18" i="14" s="1"/>
  <c r="R17" i="8"/>
  <c r="F17" i="14" s="1"/>
  <c r="F16" i="11"/>
  <c r="F16" i="12" s="1"/>
  <c r="T16" i="8"/>
  <c r="H16" i="14" s="1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I33" i="2" l="1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32" i="5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6" i="14" s="1"/>
  <c r="I15" i="11"/>
  <c r="I15" i="12" s="1"/>
  <c r="Q17" i="8"/>
  <c r="E17" i="14" s="1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E32" i="2" l="1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B17" i="14" s="1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F16" i="14" s="1"/>
  <c r="G15" i="11"/>
  <c r="G15" i="12" s="1"/>
  <c r="S16" i="8"/>
  <c r="G16" i="14" s="1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7" i="14" s="1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5" i="14" s="1"/>
  <c r="H14" i="11"/>
  <c r="H14" i="12" s="1"/>
  <c r="J47" i="3"/>
  <c r="J15" i="4"/>
  <c r="J15" i="6"/>
  <c r="J15" i="8"/>
  <c r="P16" i="8"/>
  <c r="D16" i="14" s="1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H40" i="5"/>
  <c r="C17" i="4"/>
  <c r="C49" i="3"/>
  <c r="C17" i="6"/>
  <c r="C17" i="8"/>
  <c r="J14" i="11"/>
  <c r="J14" i="12" s="1"/>
  <c r="V15" i="8"/>
  <c r="J15" i="14" s="1"/>
  <c r="U15" i="8"/>
  <c r="I15" i="14" s="1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E16" i="14" s="1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G10" i="5"/>
  <c r="G42" i="5" s="1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H34" i="5"/>
  <c r="F14" i="11"/>
  <c r="F14" i="12" s="1"/>
  <c r="R15" i="8"/>
  <c r="F15" i="14" s="1"/>
  <c r="O17" i="8"/>
  <c r="C17" i="14" s="1"/>
  <c r="C16" i="11"/>
  <c r="C16" i="12" s="1"/>
  <c r="K15" i="11"/>
  <c r="K15" i="12" s="1"/>
  <c r="W16" i="8"/>
  <c r="K16" i="14" s="1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6" i="14" s="1"/>
  <c r="B15" i="11"/>
  <c r="B15" i="12" s="1"/>
  <c r="C49" i="4"/>
  <c r="C16" i="3" s="1"/>
  <c r="C49" i="6"/>
  <c r="C49" i="8"/>
  <c r="G14" i="11"/>
  <c r="G14" i="12" s="1"/>
  <c r="S15" i="8"/>
  <c r="G15" i="14" s="1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D15" i="14" s="1"/>
  <c r="F47" i="8"/>
  <c r="F47" i="6"/>
  <c r="F47" i="4"/>
  <c r="F14" i="3" s="1"/>
  <c r="T14" i="8"/>
  <c r="H14" i="14" s="1"/>
  <c r="H13" i="11"/>
  <c r="H13" i="12" s="1"/>
  <c r="G47" i="8"/>
  <c r="G47" i="4"/>
  <c r="G14" i="3" s="1"/>
  <c r="G47" i="6"/>
  <c r="B48" i="8"/>
  <c r="B48" i="4"/>
  <c r="B15" i="3" s="1"/>
  <c r="B48" i="6"/>
  <c r="O17" i="4"/>
  <c r="G8" i="5" l="1"/>
  <c r="D4" i="5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E7" i="5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I14" i="14" s="1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E15" i="14" s="1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K15" i="14" s="1"/>
  <c r="H45" i="4"/>
  <c r="H12" i="3" s="1"/>
  <c r="H45" i="8"/>
  <c r="H45" i="6"/>
  <c r="G46" i="4"/>
  <c r="G13" i="3" s="1"/>
  <c r="G46" i="6"/>
  <c r="G46" i="8"/>
  <c r="D13" i="11"/>
  <c r="D13" i="12" s="1"/>
  <c r="P14" i="8"/>
  <c r="D14" i="14" s="1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J14" i="14" s="1"/>
  <c r="D46" i="4"/>
  <c r="D13" i="3" s="1"/>
  <c r="D46" i="8"/>
  <c r="D46" i="6"/>
  <c r="B47" i="8"/>
  <c r="B47" i="6"/>
  <c r="B47" i="4"/>
  <c r="B14" i="3" s="1"/>
  <c r="T13" i="8"/>
  <c r="H13" i="14" s="1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B15" i="14" s="1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4" i="14" s="1"/>
  <c r="F13" i="11"/>
  <c r="F13" i="12" s="1"/>
  <c r="V14" i="4"/>
  <c r="S14" i="8"/>
  <c r="G14" i="14" s="1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C16" i="14" s="1"/>
  <c r="H44" i="3"/>
  <c r="H12" i="8"/>
  <c r="H12" i="6"/>
  <c r="T12" i="6" s="1"/>
  <c r="H12" i="4"/>
  <c r="T12" i="4" s="1"/>
  <c r="O16" i="6"/>
  <c r="Q14" i="8"/>
  <c r="E14" i="14" s="1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3" i="14" s="1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4" i="5" l="1"/>
  <c r="C33" i="5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B14" i="14" s="1"/>
  <c r="J45" i="3"/>
  <c r="J13" i="8"/>
  <c r="J13" i="4"/>
  <c r="J13" i="6"/>
  <c r="K46" i="6"/>
  <c r="K46" i="4"/>
  <c r="K13" i="3" s="1"/>
  <c r="K46" i="8"/>
  <c r="D12" i="11"/>
  <c r="D12" i="12" s="1"/>
  <c r="P13" i="8"/>
  <c r="D13" i="14" s="1"/>
  <c r="S13" i="8"/>
  <c r="G13" i="14" s="1"/>
  <c r="G12" i="11"/>
  <c r="G12" i="12" s="1"/>
  <c r="F12" i="11"/>
  <c r="F12" i="12" s="1"/>
  <c r="R13" i="8"/>
  <c r="F13" i="14" s="1"/>
  <c r="W14" i="8"/>
  <c r="K14" i="14" s="1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2" i="14" s="1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3" i="14" s="1"/>
  <c r="J12" i="11"/>
  <c r="J12" i="12" s="1"/>
  <c r="F12" i="4"/>
  <c r="R12" i="4" s="1"/>
  <c r="F12" i="8"/>
  <c r="F44" i="3"/>
  <c r="F12" i="6"/>
  <c r="R12" i="6" s="1"/>
  <c r="Q13" i="8"/>
  <c r="E13" i="14" s="1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I12" i="14" s="1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2" i="14" s="1"/>
  <c r="F11" i="11"/>
  <c r="F11" i="12" s="1"/>
  <c r="O15" i="6"/>
  <c r="K12" i="11"/>
  <c r="K12" i="12" s="1"/>
  <c r="W13" i="8"/>
  <c r="K13" i="14" s="1"/>
  <c r="C14" i="11"/>
  <c r="C14" i="12" s="1"/>
  <c r="O15" i="8"/>
  <c r="C15" i="14" s="1"/>
  <c r="S12" i="8"/>
  <c r="G12" i="14" s="1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3" i="14" s="1"/>
  <c r="B12" i="11"/>
  <c r="B12" i="12" s="1"/>
  <c r="D11" i="11"/>
  <c r="D11" i="12" s="1"/>
  <c r="P12" i="8"/>
  <c r="D12" i="14" s="1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1" i="14" s="1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1" i="14" s="1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D11" i="6"/>
  <c r="P11" i="6" s="1"/>
  <c r="D43" i="3"/>
  <c r="D11" i="8"/>
  <c r="D11" i="4"/>
  <c r="P11" i="4" s="1"/>
  <c r="H10" i="6"/>
  <c r="H10" i="8"/>
  <c r="H42" i="3"/>
  <c r="H10" i="4"/>
  <c r="Q12" i="8"/>
  <c r="E12" i="14" s="1"/>
  <c r="E11" i="11"/>
  <c r="E11" i="12" s="1"/>
  <c r="T10" i="6" l="1"/>
  <c r="T10" i="4"/>
  <c r="T10" i="8"/>
  <c r="H10" i="14" s="1"/>
  <c r="H9" i="11"/>
  <c r="H9" i="12" s="1"/>
  <c r="D43" i="6"/>
  <c r="D43" i="8"/>
  <c r="D43" i="4"/>
  <c r="D10" i="3" s="1"/>
  <c r="J11" i="11"/>
  <c r="J11" i="12" s="1"/>
  <c r="V12" i="8"/>
  <c r="J12" i="14" s="1"/>
  <c r="K44" i="6"/>
  <c r="K44" i="4"/>
  <c r="K11" i="3" s="1"/>
  <c r="K44" i="8"/>
  <c r="G10" i="11"/>
  <c r="G10" i="12" s="1"/>
  <c r="S11" i="8"/>
  <c r="G11" i="14" s="1"/>
  <c r="E43" i="3"/>
  <c r="E11" i="4"/>
  <c r="Q11" i="4" s="1"/>
  <c r="E11" i="8"/>
  <c r="E11" i="6"/>
  <c r="Q11" i="6" s="1"/>
  <c r="V12" i="6"/>
  <c r="N12" i="8"/>
  <c r="B12" i="14" s="1"/>
  <c r="B11" i="11"/>
  <c r="B11" i="12" s="1"/>
  <c r="R11" i="8"/>
  <c r="F11" i="14" s="1"/>
  <c r="F10" i="11"/>
  <c r="F10" i="12" s="1"/>
  <c r="I10" i="4"/>
  <c r="I10" i="6"/>
  <c r="I42" i="3"/>
  <c r="J44" i="4"/>
  <c r="J11" i="3" s="1"/>
  <c r="J44" i="6"/>
  <c r="J44" i="8"/>
  <c r="K11" i="11"/>
  <c r="K11" i="12" s="1"/>
  <c r="W12" i="8"/>
  <c r="K12" i="14" s="1"/>
  <c r="B44" i="4"/>
  <c r="B11" i="3" s="1"/>
  <c r="B44" i="6"/>
  <c r="B44" i="8"/>
  <c r="H42" i="4"/>
  <c r="H42" i="6"/>
  <c r="H42" i="8"/>
  <c r="P11" i="8"/>
  <c r="D11" i="14" s="1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1" i="14" s="1"/>
  <c r="E10" i="11"/>
  <c r="E10" i="12" s="1"/>
  <c r="O14" i="8"/>
  <c r="C14" i="14" s="1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I10" i="14" s="1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K11" i="14" s="1"/>
  <c r="F9" i="11"/>
  <c r="F9" i="12" s="1"/>
  <c r="R10" i="8"/>
  <c r="F10" i="14" s="1"/>
  <c r="S10" i="8"/>
  <c r="G10" i="14" s="1"/>
  <c r="G9" i="11"/>
  <c r="G9" i="12" s="1"/>
  <c r="H41" i="8"/>
  <c r="T41" i="8" s="1"/>
  <c r="H11" i="15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B11" i="14" s="1"/>
  <c r="P10" i="8"/>
  <c r="D10" i="14" s="1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9" i="14" s="1"/>
  <c r="H8" i="11"/>
  <c r="H8" i="12" s="1"/>
  <c r="E9" i="11"/>
  <c r="E9" i="12" s="1"/>
  <c r="Q10" i="8"/>
  <c r="E10" i="14" s="1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11" i="15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1" i="14" s="1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9" i="14" s="1"/>
  <c r="I8" i="11"/>
  <c r="I8" i="12" s="1"/>
  <c r="O13" i="6"/>
  <c r="G41" i="8"/>
  <c r="S41" i="8" s="1"/>
  <c r="G11" i="15" s="1"/>
  <c r="G41" i="6"/>
  <c r="G10" i="9" s="1"/>
  <c r="G41" i="4"/>
  <c r="N10" i="8"/>
  <c r="B10" i="14" s="1"/>
  <c r="B9" i="11"/>
  <c r="B9" i="12" s="1"/>
  <c r="U41" i="6"/>
  <c r="I24" i="9"/>
  <c r="D9" i="6"/>
  <c r="D9" i="8"/>
  <c r="D9" i="4"/>
  <c r="O13" i="4"/>
  <c r="H40" i="11"/>
  <c r="H40" i="12" s="1"/>
  <c r="H38" i="9"/>
  <c r="H10" i="16" s="1"/>
  <c r="G9" i="8"/>
  <c r="G9" i="4"/>
  <c r="G9" i="6"/>
  <c r="K42" i="6"/>
  <c r="K42" i="4"/>
  <c r="K42" i="8"/>
  <c r="F41" i="8"/>
  <c r="R41" i="8" s="1"/>
  <c r="F11" i="15" s="1"/>
  <c r="F41" i="4"/>
  <c r="F41" i="6"/>
  <c r="F10" i="9" s="1"/>
  <c r="O13" i="8"/>
  <c r="C13" i="14" s="1"/>
  <c r="C12" i="11"/>
  <c r="C12" i="12" s="1"/>
  <c r="H40" i="4"/>
  <c r="H40" i="8"/>
  <c r="H40" i="6"/>
  <c r="H9" i="9" s="1"/>
  <c r="B42" i="8"/>
  <c r="B42" i="4"/>
  <c r="B42" i="6"/>
  <c r="W10" i="8"/>
  <c r="K10" i="14" s="1"/>
  <c r="K9" i="11"/>
  <c r="K9" i="12" s="1"/>
  <c r="D41" i="8"/>
  <c r="P41" i="8" s="1"/>
  <c r="D11" i="15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9" i="14" s="1"/>
  <c r="D8" i="11"/>
  <c r="D8" i="12" s="1"/>
  <c r="T40" i="6"/>
  <c r="H23" i="9"/>
  <c r="I40" i="8"/>
  <c r="I40" i="6"/>
  <c r="I9" i="9" s="1"/>
  <c r="I40" i="4"/>
  <c r="R9" i="8"/>
  <c r="F9" i="14" s="1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H8" i="14" s="1"/>
  <c r="E41" i="6"/>
  <c r="E10" i="9" s="1"/>
  <c r="E41" i="4"/>
  <c r="E41" i="8"/>
  <c r="Q41" i="8" s="1"/>
  <c r="E11" i="15" s="1"/>
  <c r="T40" i="8"/>
  <c r="H10" i="15" s="1"/>
  <c r="H28" i="11"/>
  <c r="H28" i="12" s="1"/>
  <c r="F24" i="9"/>
  <c r="R41" i="6"/>
  <c r="G8" i="11"/>
  <c r="G8" i="12" s="1"/>
  <c r="S9" i="8"/>
  <c r="G9" i="14" s="1"/>
  <c r="I38" i="9"/>
  <c r="I10" i="16" s="1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F10" i="16" s="1"/>
  <c r="Q41" i="4"/>
  <c r="D40" i="4"/>
  <c r="D40" i="6"/>
  <c r="D9" i="9" s="1"/>
  <c r="D40" i="8"/>
  <c r="K41" i="4"/>
  <c r="K41" i="6"/>
  <c r="K10" i="9" s="1"/>
  <c r="K41" i="8"/>
  <c r="W41" i="8" s="1"/>
  <c r="K11" i="15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10" i="16" s="1"/>
  <c r="G40" i="11"/>
  <c r="G40" i="12" s="1"/>
  <c r="B9" i="8"/>
  <c r="B9" i="4"/>
  <c r="B9" i="6"/>
  <c r="I28" i="11"/>
  <c r="I28" i="12" s="1"/>
  <c r="U40" i="8"/>
  <c r="I10" i="15" s="1"/>
  <c r="Q9" i="8"/>
  <c r="E9" i="14" s="1"/>
  <c r="E8" i="11"/>
  <c r="E8" i="12" s="1"/>
  <c r="D38" i="9"/>
  <c r="D10" i="16" s="1"/>
  <c r="D40" i="11"/>
  <c r="D40" i="12" s="1"/>
  <c r="U40" i="4"/>
  <c r="H39" i="4"/>
  <c r="H39" i="8"/>
  <c r="H39" i="6"/>
  <c r="H8" i="9" s="1"/>
  <c r="J9" i="11"/>
  <c r="J9" i="12" s="1"/>
  <c r="V10" i="8"/>
  <c r="J10" i="14" s="1"/>
  <c r="G8" i="4"/>
  <c r="G8" i="8"/>
  <c r="G8" i="6"/>
  <c r="I7" i="11"/>
  <c r="I7" i="12" s="1"/>
  <c r="U8" i="8"/>
  <c r="I8" i="14" s="1"/>
  <c r="F8" i="8"/>
  <c r="F8" i="6"/>
  <c r="F8" i="4"/>
  <c r="B41" i="4"/>
  <c r="B41" i="6"/>
  <c r="B10" i="9" s="1"/>
  <c r="B41" i="8"/>
  <c r="N41" i="8" s="1"/>
  <c r="B11" i="15" s="1"/>
  <c r="H37" i="9"/>
  <c r="H9" i="16" s="1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9" i="14" s="1"/>
  <c r="K8" i="11"/>
  <c r="K8" i="12" s="1"/>
  <c r="E38" i="9"/>
  <c r="E10" i="16" s="1"/>
  <c r="E40" i="11"/>
  <c r="E40" i="12" s="1"/>
  <c r="N9" i="8"/>
  <c r="B9" i="14" s="1"/>
  <c r="B8" i="11"/>
  <c r="B8" i="12" s="1"/>
  <c r="P8" i="8"/>
  <c r="D8" i="14" s="1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9" i="15" s="1"/>
  <c r="H27" i="11"/>
  <c r="H27" i="12" s="1"/>
  <c r="G28" i="11"/>
  <c r="G28" i="12" s="1"/>
  <c r="S40" i="8"/>
  <c r="G10" i="15" s="1"/>
  <c r="I37" i="9"/>
  <c r="I9" i="16" s="1"/>
  <c r="I39" i="11"/>
  <c r="I39" i="12" s="1"/>
  <c r="O12" i="8"/>
  <c r="C12" i="14" s="1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F10" i="15" s="1"/>
  <c r="O12" i="6"/>
  <c r="D28" i="11"/>
  <c r="D28" i="12" s="1"/>
  <c r="P40" i="8"/>
  <c r="D10" i="15" s="1"/>
  <c r="T7" i="8"/>
  <c r="H7" i="14" s="1"/>
  <c r="H6" i="11"/>
  <c r="H6" i="12" s="1"/>
  <c r="N41" i="6"/>
  <c r="B24" i="9"/>
  <c r="R8" i="8"/>
  <c r="F8" i="14" s="1"/>
  <c r="F7" i="11"/>
  <c r="F7" i="12" s="1"/>
  <c r="S8" i="8"/>
  <c r="G8" i="14" s="1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E10" i="15" s="1"/>
  <c r="F39" i="11"/>
  <c r="F39" i="12" s="1"/>
  <c r="F37" i="9"/>
  <c r="F9" i="16" s="1"/>
  <c r="G39" i="11"/>
  <c r="G39" i="12" s="1"/>
  <c r="G37" i="9"/>
  <c r="G9" i="16" s="1"/>
  <c r="J41" i="8"/>
  <c r="V41" i="8" s="1"/>
  <c r="J11" i="15" s="1"/>
  <c r="J41" i="6"/>
  <c r="J10" i="9" s="1"/>
  <c r="J41" i="4"/>
  <c r="K8" i="8"/>
  <c r="K8" i="6"/>
  <c r="K8" i="4"/>
  <c r="D7" i="6"/>
  <c r="D7" i="4"/>
  <c r="D7" i="8"/>
  <c r="K38" i="9"/>
  <c r="K10" i="16" s="1"/>
  <c r="K40" i="11"/>
  <c r="K40" i="12" s="1"/>
  <c r="F7" i="6"/>
  <c r="F7" i="8"/>
  <c r="F7" i="4"/>
  <c r="U7" i="8"/>
  <c r="I7" i="14" s="1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8" i="16" s="1"/>
  <c r="H38" i="11"/>
  <c r="H38" i="12" s="1"/>
  <c r="H38" i="4"/>
  <c r="H38" i="6"/>
  <c r="H7" i="9" s="1"/>
  <c r="H38" i="8"/>
  <c r="B40" i="8"/>
  <c r="B40" i="4"/>
  <c r="B40" i="6"/>
  <c r="B9" i="9" s="1"/>
  <c r="B38" i="9"/>
  <c r="B10" i="16" s="1"/>
  <c r="B40" i="11"/>
  <c r="B40" i="12" s="1"/>
  <c r="H6" i="4"/>
  <c r="H6" i="8"/>
  <c r="H6" i="6"/>
  <c r="Q40" i="4"/>
  <c r="D37" i="9"/>
  <c r="D9" i="16" s="1"/>
  <c r="D39" i="11"/>
  <c r="D39" i="12" s="1"/>
  <c r="I27" i="11"/>
  <c r="I27" i="12" s="1"/>
  <c r="U39" i="8"/>
  <c r="I9" i="15" s="1"/>
  <c r="Q8" i="8"/>
  <c r="E8" i="14" s="1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6" i="14" s="1"/>
  <c r="H5" i="11"/>
  <c r="H5" i="12" s="1"/>
  <c r="T38" i="6"/>
  <c r="H21" i="9"/>
  <c r="V9" i="8"/>
  <c r="J9" i="14" s="1"/>
  <c r="J8" i="11"/>
  <c r="J8" i="12" s="1"/>
  <c r="G27" i="11"/>
  <c r="G27" i="12" s="1"/>
  <c r="S39" i="8"/>
  <c r="G9" i="15" s="1"/>
  <c r="E39" i="6"/>
  <c r="E8" i="9" s="1"/>
  <c r="E39" i="8"/>
  <c r="E39" i="4"/>
  <c r="T38" i="4"/>
  <c r="I38" i="11"/>
  <c r="I38" i="12" s="1"/>
  <c r="I36" i="9"/>
  <c r="I8" i="16" s="1"/>
  <c r="W40" i="4"/>
  <c r="S39" i="6"/>
  <c r="G22" i="9"/>
  <c r="E7" i="8"/>
  <c r="E7" i="4"/>
  <c r="E7" i="6"/>
  <c r="N40" i="8"/>
  <c r="B10" i="15" s="1"/>
  <c r="B28" i="11"/>
  <c r="B28" i="12" s="1"/>
  <c r="F22" i="9"/>
  <c r="R39" i="6"/>
  <c r="D22" i="9"/>
  <c r="P39" i="6"/>
  <c r="B7" i="11"/>
  <c r="B7" i="12" s="1"/>
  <c r="N8" i="8"/>
  <c r="B8" i="14" s="1"/>
  <c r="S39" i="4"/>
  <c r="F6" i="11"/>
  <c r="F6" i="12" s="1"/>
  <c r="R7" i="8"/>
  <c r="F7" i="14" s="1"/>
  <c r="P7" i="8"/>
  <c r="D7" i="14" s="1"/>
  <c r="D6" i="11"/>
  <c r="D6" i="12" s="1"/>
  <c r="N40" i="6"/>
  <c r="B23" i="9"/>
  <c r="F27" i="11"/>
  <c r="F27" i="12" s="1"/>
  <c r="R39" i="8"/>
  <c r="F9" i="15" s="1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7" i="14" s="1"/>
  <c r="G6" i="11"/>
  <c r="G6" i="12" s="1"/>
  <c r="H26" i="11"/>
  <c r="H26" i="12" s="1"/>
  <c r="T38" i="8"/>
  <c r="H8" i="15" s="1"/>
  <c r="I6" i="8"/>
  <c r="I6" i="4"/>
  <c r="I6" i="6"/>
  <c r="D27" i="11"/>
  <c r="D27" i="12" s="1"/>
  <c r="P39" i="8"/>
  <c r="D9" i="15" s="1"/>
  <c r="C11" i="4"/>
  <c r="O11" i="4" s="1"/>
  <c r="C11" i="8"/>
  <c r="C11" i="6"/>
  <c r="C43" i="3"/>
  <c r="W40" i="8"/>
  <c r="K10" i="15" s="1"/>
  <c r="K28" i="11"/>
  <c r="K28" i="12" s="1"/>
  <c r="E37" i="9"/>
  <c r="E9" i="16" s="1"/>
  <c r="E39" i="11"/>
  <c r="E39" i="12" s="1"/>
  <c r="W8" i="8"/>
  <c r="K8" i="14" s="1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I8" i="15" s="1"/>
  <c r="H5" i="6"/>
  <c r="H5" i="4"/>
  <c r="H5" i="8"/>
  <c r="H35" i="9"/>
  <c r="H7" i="16" s="1"/>
  <c r="H37" i="11"/>
  <c r="H37" i="12" s="1"/>
  <c r="I5" i="11"/>
  <c r="I5" i="12" s="1"/>
  <c r="U6" i="8"/>
  <c r="I6" i="14" s="1"/>
  <c r="D38" i="8"/>
  <c r="D38" i="6"/>
  <c r="D7" i="9" s="1"/>
  <c r="D38" i="4"/>
  <c r="J40" i="4"/>
  <c r="J40" i="8"/>
  <c r="J40" i="6"/>
  <c r="J9" i="9" s="1"/>
  <c r="G6" i="8"/>
  <c r="G6" i="4"/>
  <c r="G6" i="6"/>
  <c r="F36" i="9"/>
  <c r="F8" i="16" s="1"/>
  <c r="F38" i="11"/>
  <c r="F38" i="12" s="1"/>
  <c r="K39" i="8"/>
  <c r="K39" i="4"/>
  <c r="K39" i="6"/>
  <c r="K8" i="9" s="1"/>
  <c r="Q39" i="4"/>
  <c r="O11" i="6"/>
  <c r="J38" i="9"/>
  <c r="J10" i="16" s="1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E7" i="14" s="1"/>
  <c r="K7" i="6"/>
  <c r="K7" i="4"/>
  <c r="K7" i="8"/>
  <c r="E27" i="11"/>
  <c r="E27" i="12" s="1"/>
  <c r="Q39" i="8"/>
  <c r="E9" i="15" s="1"/>
  <c r="K39" i="11"/>
  <c r="K39" i="12" s="1"/>
  <c r="K37" i="9"/>
  <c r="K9" i="16" s="1"/>
  <c r="C43" i="4"/>
  <c r="C10" i="3" s="1"/>
  <c r="C43" i="6"/>
  <c r="C43" i="8"/>
  <c r="F38" i="4"/>
  <c r="F38" i="6"/>
  <c r="F7" i="9" s="1"/>
  <c r="F38" i="8"/>
  <c r="C10" i="11"/>
  <c r="C10" i="12" s="1"/>
  <c r="O11" i="8"/>
  <c r="C11" i="14" s="1"/>
  <c r="F6" i="4"/>
  <c r="F6" i="6"/>
  <c r="F6" i="8"/>
  <c r="B39" i="8"/>
  <c r="B39" i="4"/>
  <c r="B39" i="6"/>
  <c r="B8" i="9" s="1"/>
  <c r="U38" i="4"/>
  <c r="B37" i="9"/>
  <c r="B9" i="16" s="1"/>
  <c r="B39" i="11"/>
  <c r="B39" i="12" s="1"/>
  <c r="G38" i="4"/>
  <c r="G38" i="6"/>
  <c r="G7" i="9" s="1"/>
  <c r="G38" i="8"/>
  <c r="D38" i="11"/>
  <c r="D38" i="12" s="1"/>
  <c r="D36" i="9"/>
  <c r="D8" i="16" s="1"/>
  <c r="G36" i="9"/>
  <c r="G8" i="16" s="1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8" i="16" s="1"/>
  <c r="E38" i="11"/>
  <c r="E38" i="12" s="1"/>
  <c r="E6" i="8"/>
  <c r="E6" i="4"/>
  <c r="E6" i="6"/>
  <c r="V40" i="4"/>
  <c r="T5" i="8"/>
  <c r="H5" i="14" s="1"/>
  <c r="H4" i="11"/>
  <c r="H4" i="12" s="1"/>
  <c r="T37" i="4"/>
  <c r="G21" i="9"/>
  <c r="S38" i="6"/>
  <c r="V8" i="8"/>
  <c r="J8" i="14" s="1"/>
  <c r="J7" i="11"/>
  <c r="J7" i="12" s="1"/>
  <c r="P38" i="4"/>
  <c r="H25" i="11"/>
  <c r="H25" i="12" s="1"/>
  <c r="T37" i="8"/>
  <c r="H7" i="15" s="1"/>
  <c r="S38" i="4"/>
  <c r="I5" i="4"/>
  <c r="I5" i="6"/>
  <c r="I5" i="8"/>
  <c r="B27" i="11"/>
  <c r="B27" i="12" s="1"/>
  <c r="N39" i="8"/>
  <c r="B9" i="15" s="1"/>
  <c r="R38" i="4"/>
  <c r="K6" i="11"/>
  <c r="K6" i="12" s="1"/>
  <c r="W7" i="8"/>
  <c r="K7" i="14" s="1"/>
  <c r="D5" i="11"/>
  <c r="D5" i="12" s="1"/>
  <c r="P6" i="8"/>
  <c r="D6" i="14" s="1"/>
  <c r="W39" i="6"/>
  <c r="K22" i="9"/>
  <c r="V40" i="6"/>
  <c r="J23" i="9"/>
  <c r="D21" i="9"/>
  <c r="P38" i="6"/>
  <c r="N7" i="8"/>
  <c r="B7" i="14" s="1"/>
  <c r="B6" i="11"/>
  <c r="B6" i="12" s="1"/>
  <c r="S38" i="8"/>
  <c r="G8" i="15" s="1"/>
  <c r="G26" i="11"/>
  <c r="G26" i="12" s="1"/>
  <c r="N39" i="6"/>
  <c r="B22" i="9"/>
  <c r="R38" i="8"/>
  <c r="F8" i="15" s="1"/>
  <c r="F26" i="11"/>
  <c r="F26" i="12" s="1"/>
  <c r="K27" i="11"/>
  <c r="K27" i="12" s="1"/>
  <c r="W39" i="8"/>
  <c r="K9" i="15" s="1"/>
  <c r="I37" i="4"/>
  <c r="I37" i="8"/>
  <c r="I37" i="6"/>
  <c r="I6" i="9" s="1"/>
  <c r="N39" i="4"/>
  <c r="F21" i="9"/>
  <c r="R38" i="6"/>
  <c r="S6" i="8"/>
  <c r="G6" i="14" s="1"/>
  <c r="G5" i="11"/>
  <c r="G5" i="12" s="1"/>
  <c r="T37" i="6"/>
  <c r="H20" i="9"/>
  <c r="R6" i="8"/>
  <c r="F6" i="14" s="1"/>
  <c r="F5" i="11"/>
  <c r="F5" i="12" s="1"/>
  <c r="I37" i="11"/>
  <c r="I37" i="12" s="1"/>
  <c r="I35" i="9"/>
  <c r="I7" i="16" s="1"/>
  <c r="E38" i="8"/>
  <c r="E38" i="6"/>
  <c r="E7" i="9" s="1"/>
  <c r="E38" i="4"/>
  <c r="W39" i="4"/>
  <c r="J28" i="11"/>
  <c r="J28" i="12" s="1"/>
  <c r="V40" i="8"/>
  <c r="J10" i="15" s="1"/>
  <c r="P38" i="8"/>
  <c r="D8" i="15" s="1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D7" i="16" s="1"/>
  <c r="C42" i="3"/>
  <c r="C10" i="8"/>
  <c r="C10" i="6"/>
  <c r="C10" i="4"/>
  <c r="J39" i="8"/>
  <c r="J39" i="4"/>
  <c r="J39" i="6"/>
  <c r="J8" i="9" s="1"/>
  <c r="H36" i="11"/>
  <c r="H36" i="12" s="1"/>
  <c r="H34" i="9"/>
  <c r="H6" i="16" s="1"/>
  <c r="B6" i="4"/>
  <c r="B6" i="6"/>
  <c r="B6" i="8"/>
  <c r="B38" i="11"/>
  <c r="B38" i="12" s="1"/>
  <c r="B36" i="9"/>
  <c r="B8" i="16" s="1"/>
  <c r="J7" i="8"/>
  <c r="J7" i="6"/>
  <c r="J7" i="4"/>
  <c r="E5" i="11"/>
  <c r="E5" i="12" s="1"/>
  <c r="Q6" i="8"/>
  <c r="E6" i="14" s="1"/>
  <c r="Q38" i="4"/>
  <c r="F37" i="11"/>
  <c r="F37" i="12" s="1"/>
  <c r="F35" i="9"/>
  <c r="F7" i="16" s="1"/>
  <c r="U37" i="6"/>
  <c r="I20" i="9"/>
  <c r="U5" i="8"/>
  <c r="I5" i="14" s="1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G7" i="16" s="1"/>
  <c r="Q38" i="8"/>
  <c r="E8" i="15" s="1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J9" i="16" s="1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I7" i="15" s="1"/>
  <c r="K38" i="11"/>
  <c r="K38" i="12" s="1"/>
  <c r="K36" i="9"/>
  <c r="K8" i="16" s="1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4" i="14" s="1"/>
  <c r="H24" i="11"/>
  <c r="H24" i="12" s="1"/>
  <c r="T36" i="8"/>
  <c r="H6" i="15" s="1"/>
  <c r="I36" i="4"/>
  <c r="I36" i="8"/>
  <c r="I36" i="6"/>
  <c r="I5" i="9" s="1"/>
  <c r="F20" i="9"/>
  <c r="R37" i="6"/>
  <c r="H19" i="9"/>
  <c r="T36" i="6"/>
  <c r="J6" i="11"/>
  <c r="J6" i="12" s="1"/>
  <c r="V7" i="8"/>
  <c r="J7" i="14" s="1"/>
  <c r="O10" i="6"/>
  <c r="F25" i="11"/>
  <c r="F25" i="12" s="1"/>
  <c r="R37" i="8"/>
  <c r="F7" i="15" s="1"/>
  <c r="E37" i="11"/>
  <c r="E37" i="12" s="1"/>
  <c r="E35" i="9"/>
  <c r="E7" i="16" s="1"/>
  <c r="K26" i="11"/>
  <c r="K26" i="12" s="1"/>
  <c r="W38" i="8"/>
  <c r="K8" i="15" s="1"/>
  <c r="D20" i="9"/>
  <c r="P37" i="6"/>
  <c r="G4" i="11"/>
  <c r="G4" i="12" s="1"/>
  <c r="S5" i="8"/>
  <c r="G5" i="14" s="1"/>
  <c r="I36" i="11"/>
  <c r="I36" i="12" s="1"/>
  <c r="I34" i="9"/>
  <c r="I6" i="16" s="1"/>
  <c r="V39" i="4"/>
  <c r="C9" i="11"/>
  <c r="C9" i="12" s="1"/>
  <c r="O10" i="8"/>
  <c r="C10" i="14" s="1"/>
  <c r="I4" i="4"/>
  <c r="I4" i="8"/>
  <c r="I4" i="6"/>
  <c r="N38" i="4"/>
  <c r="F4" i="11"/>
  <c r="F4" i="12" s="1"/>
  <c r="R5" i="8"/>
  <c r="F5" i="14" s="1"/>
  <c r="W38" i="4"/>
  <c r="P37" i="4"/>
  <c r="E37" i="6"/>
  <c r="E6" i="9" s="1"/>
  <c r="E37" i="4"/>
  <c r="E37" i="8"/>
  <c r="N6" i="8"/>
  <c r="B6" i="14" s="1"/>
  <c r="B5" i="11"/>
  <c r="B5" i="12" s="1"/>
  <c r="S37" i="6"/>
  <c r="G20" i="9"/>
  <c r="N38" i="8"/>
  <c r="B8" i="15" s="1"/>
  <c r="B26" i="11"/>
  <c r="B26" i="12" s="1"/>
  <c r="K21" i="9"/>
  <c r="W38" i="6"/>
  <c r="V39" i="6"/>
  <c r="J22" i="9"/>
  <c r="K5" i="11"/>
  <c r="K5" i="12" s="1"/>
  <c r="W6" i="8"/>
  <c r="K6" i="14" s="1"/>
  <c r="S37" i="4"/>
  <c r="P5" i="8"/>
  <c r="D5" i="14" s="1"/>
  <c r="D4" i="11"/>
  <c r="D4" i="12" s="1"/>
  <c r="S37" i="8"/>
  <c r="G7" i="15" s="1"/>
  <c r="G25" i="11"/>
  <c r="G25" i="12" s="1"/>
  <c r="N38" i="6"/>
  <c r="B21" i="9"/>
  <c r="T36" i="4"/>
  <c r="P37" i="8"/>
  <c r="D7" i="15" s="1"/>
  <c r="D25" i="11"/>
  <c r="D25" i="12" s="1"/>
  <c r="E5" i="8"/>
  <c r="E5" i="6"/>
  <c r="E5" i="4"/>
  <c r="J27" i="11"/>
  <c r="J27" i="12" s="1"/>
  <c r="V39" i="8"/>
  <c r="J9" i="15" s="1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G6" i="16" s="1"/>
  <c r="K5" i="4"/>
  <c r="K5" i="8"/>
  <c r="K5" i="6"/>
  <c r="U36" i="4"/>
  <c r="Q5" i="8"/>
  <c r="E5" i="14" s="1"/>
  <c r="E4" i="11"/>
  <c r="E4" i="12" s="1"/>
  <c r="H3" i="8"/>
  <c r="H3" i="4"/>
  <c r="T3" i="4" s="1"/>
  <c r="H3" i="6"/>
  <c r="G4" i="6"/>
  <c r="G4" i="4"/>
  <c r="G4" i="8"/>
  <c r="K35" i="9"/>
  <c r="K7" i="16" s="1"/>
  <c r="K37" i="11"/>
  <c r="K37" i="12" s="1"/>
  <c r="J36" i="9"/>
  <c r="J8" i="16" s="1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E7" i="15" s="1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6" i="16" s="1"/>
  <c r="F36" i="11"/>
  <c r="F36" i="12" s="1"/>
  <c r="B35" i="9"/>
  <c r="B7" i="16" s="1"/>
  <c r="B37" i="11"/>
  <c r="B37" i="12" s="1"/>
  <c r="G36" i="8"/>
  <c r="G36" i="4"/>
  <c r="G36" i="6"/>
  <c r="G5" i="9" s="1"/>
  <c r="B37" i="4"/>
  <c r="B37" i="6"/>
  <c r="B6" i="9" s="1"/>
  <c r="B37" i="8"/>
  <c r="U4" i="8"/>
  <c r="I4" i="14" s="1"/>
  <c r="I3" i="11"/>
  <c r="I3" i="12" s="1"/>
  <c r="J38" i="8"/>
  <c r="J38" i="4"/>
  <c r="J38" i="6"/>
  <c r="J7" i="9" s="1"/>
  <c r="D36" i="11"/>
  <c r="D36" i="12" s="1"/>
  <c r="D34" i="9"/>
  <c r="D6" i="16" s="1"/>
  <c r="H33" i="9"/>
  <c r="H5" i="16" s="1"/>
  <c r="H35" i="11"/>
  <c r="H35" i="12" s="1"/>
  <c r="I24" i="11"/>
  <c r="I24" i="12" s="1"/>
  <c r="U36" i="8"/>
  <c r="I6" i="15" s="1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4" i="14" s="1"/>
  <c r="G3" i="11"/>
  <c r="G3" i="12" s="1"/>
  <c r="I3" i="8"/>
  <c r="I3" i="6"/>
  <c r="I3" i="4"/>
  <c r="U3" i="4" s="1"/>
  <c r="B25" i="11"/>
  <c r="B25" i="12" s="1"/>
  <c r="N37" i="8"/>
  <c r="B7" i="15" s="1"/>
  <c r="I35" i="11"/>
  <c r="I35" i="12" s="1"/>
  <c r="I33" i="9"/>
  <c r="I5" i="16" s="1"/>
  <c r="T3" i="8"/>
  <c r="H3" i="14" s="1"/>
  <c r="H2" i="11"/>
  <c r="H2" i="12" s="1"/>
  <c r="V38" i="8"/>
  <c r="J8" i="15" s="1"/>
  <c r="J26" i="11"/>
  <c r="J26" i="12" s="1"/>
  <c r="B20" i="9"/>
  <c r="N37" i="6"/>
  <c r="G24" i="11"/>
  <c r="G24" i="12" s="1"/>
  <c r="S36" i="8"/>
  <c r="G6" i="15" s="1"/>
  <c r="C41" i="8"/>
  <c r="O41" i="8" s="1"/>
  <c r="C11" i="15" s="1"/>
  <c r="C41" i="6"/>
  <c r="C10" i="9" s="1"/>
  <c r="C41" i="4"/>
  <c r="E36" i="4"/>
  <c r="E36" i="6"/>
  <c r="E5" i="9" s="1"/>
  <c r="E36" i="8"/>
  <c r="J5" i="11"/>
  <c r="J5" i="12" s="1"/>
  <c r="V6" i="8"/>
  <c r="J6" i="14" s="1"/>
  <c r="P36" i="4"/>
  <c r="R36" i="4"/>
  <c r="E36" i="11"/>
  <c r="E36" i="12" s="1"/>
  <c r="E34" i="9"/>
  <c r="E6" i="16" s="1"/>
  <c r="I35" i="4"/>
  <c r="I35" i="8"/>
  <c r="I35" i="6"/>
  <c r="I4" i="9" s="1"/>
  <c r="D3" i="11"/>
  <c r="D3" i="12" s="1"/>
  <c r="P4" i="8"/>
  <c r="D4" i="14" s="1"/>
  <c r="H23" i="11"/>
  <c r="H23" i="12" s="1"/>
  <c r="T35" i="8"/>
  <c r="H5" i="15" s="1"/>
  <c r="W5" i="8"/>
  <c r="K5" i="14" s="1"/>
  <c r="K4" i="11"/>
  <c r="K4" i="12" s="1"/>
  <c r="V38" i="4"/>
  <c r="S36" i="4"/>
  <c r="E4" i="6"/>
  <c r="E4" i="4"/>
  <c r="E4" i="8"/>
  <c r="N5" i="8"/>
  <c r="B5" i="14" s="1"/>
  <c r="B4" i="11"/>
  <c r="B4" i="12" s="1"/>
  <c r="T35" i="6"/>
  <c r="H18" i="9"/>
  <c r="W37" i="8"/>
  <c r="K7" i="15" s="1"/>
  <c r="K25" i="11"/>
  <c r="K25" i="12" s="1"/>
  <c r="R4" i="8"/>
  <c r="F4" i="14" s="1"/>
  <c r="F3" i="11"/>
  <c r="F3" i="12" s="1"/>
  <c r="N37" i="4"/>
  <c r="C9" i="4"/>
  <c r="C9" i="8"/>
  <c r="C9" i="6"/>
  <c r="D24" i="11"/>
  <c r="D24" i="12" s="1"/>
  <c r="P36" i="8"/>
  <c r="D6" i="15" s="1"/>
  <c r="T35" i="4"/>
  <c r="R36" i="8"/>
  <c r="F6" i="15" s="1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H2" i="14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C9" i="14" s="1"/>
  <c r="J5" i="8"/>
  <c r="J5" i="6"/>
  <c r="J5" i="4"/>
  <c r="U35" i="6"/>
  <c r="I18" i="9"/>
  <c r="D3" i="6"/>
  <c r="D3" i="4"/>
  <c r="P3" i="4" s="1"/>
  <c r="D3" i="8"/>
  <c r="O41" i="4"/>
  <c r="F33" i="9"/>
  <c r="F5" i="16" s="1"/>
  <c r="F35" i="11"/>
  <c r="F35" i="12" s="1"/>
  <c r="G33" i="9"/>
  <c r="G5" i="16" s="1"/>
  <c r="G35" i="11"/>
  <c r="G35" i="12" s="1"/>
  <c r="H34" i="11"/>
  <c r="H34" i="12" s="1"/>
  <c r="H32" i="9"/>
  <c r="H4" i="16" s="1"/>
  <c r="E3" i="11"/>
  <c r="E3" i="12" s="1"/>
  <c r="Q4" i="8"/>
  <c r="E4" i="14" s="1"/>
  <c r="G35" i="4"/>
  <c r="G35" i="6"/>
  <c r="G4" i="9" s="1"/>
  <c r="G35" i="8"/>
  <c r="I23" i="11"/>
  <c r="I23" i="12" s="1"/>
  <c r="U35" i="8"/>
  <c r="I5" i="15" s="1"/>
  <c r="F3" i="4"/>
  <c r="R3" i="4" s="1"/>
  <c r="F3" i="8"/>
  <c r="F3" i="6"/>
  <c r="Q36" i="8"/>
  <c r="E6" i="15" s="1"/>
  <c r="E24" i="11"/>
  <c r="E24" i="12" s="1"/>
  <c r="O41" i="6"/>
  <c r="C24" i="9"/>
  <c r="U3" i="8"/>
  <c r="I3" i="14" s="1"/>
  <c r="I2" i="11"/>
  <c r="I2" i="12" s="1"/>
  <c r="K36" i="4"/>
  <c r="K36" i="6"/>
  <c r="K5" i="9" s="1"/>
  <c r="K36" i="8"/>
  <c r="J37" i="11"/>
  <c r="J37" i="12" s="1"/>
  <c r="J35" i="9"/>
  <c r="J7" i="16" s="1"/>
  <c r="K34" i="9"/>
  <c r="K6" i="16" s="1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6" i="16" s="1"/>
  <c r="B36" i="11"/>
  <c r="B36" i="12" s="1"/>
  <c r="K4" i="6"/>
  <c r="K4" i="4"/>
  <c r="K4" i="8"/>
  <c r="D35" i="11"/>
  <c r="D35" i="12" s="1"/>
  <c r="D33" i="9"/>
  <c r="D5" i="16" s="1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5" i="15" s="1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5" i="16" s="1"/>
  <c r="E35" i="11"/>
  <c r="E35" i="12" s="1"/>
  <c r="P35" i="4"/>
  <c r="B19" i="9"/>
  <c r="N36" i="6"/>
  <c r="W36" i="4"/>
  <c r="F2" i="11"/>
  <c r="F2" i="12" s="1"/>
  <c r="R3" i="8"/>
  <c r="F3" i="14" s="1"/>
  <c r="S35" i="8"/>
  <c r="G5" i="15" s="1"/>
  <c r="G23" i="11"/>
  <c r="G23" i="12" s="1"/>
  <c r="C8" i="8"/>
  <c r="C8" i="6"/>
  <c r="C8" i="4"/>
  <c r="T34" i="4"/>
  <c r="E35" i="6"/>
  <c r="E4" i="9" s="1"/>
  <c r="E35" i="8"/>
  <c r="E35" i="4"/>
  <c r="R35" i="4"/>
  <c r="W36" i="8"/>
  <c r="K6" i="15" s="1"/>
  <c r="K24" i="11"/>
  <c r="K24" i="12" s="1"/>
  <c r="D2" i="11"/>
  <c r="D2" i="12" s="1"/>
  <c r="P3" i="8"/>
  <c r="D3" i="14" s="1"/>
  <c r="F23" i="11"/>
  <c r="F23" i="12" s="1"/>
  <c r="R35" i="8"/>
  <c r="F5" i="15" s="1"/>
  <c r="V37" i="6"/>
  <c r="J20" i="9"/>
  <c r="W4" i="8"/>
  <c r="K4" i="14" s="1"/>
  <c r="K3" i="11"/>
  <c r="K3" i="12" s="1"/>
  <c r="D18" i="9"/>
  <c r="P35" i="6"/>
  <c r="N36" i="4"/>
  <c r="C38" i="9"/>
  <c r="C10" i="16" s="1"/>
  <c r="C40" i="11"/>
  <c r="C40" i="12" s="1"/>
  <c r="V37" i="8"/>
  <c r="J7" i="15" s="1"/>
  <c r="J25" i="11"/>
  <c r="J25" i="12" s="1"/>
  <c r="I2" i="8"/>
  <c r="U2" i="8" s="1"/>
  <c r="I2" i="14" s="1"/>
  <c r="I2" i="6"/>
  <c r="I2" i="4"/>
  <c r="U2" i="4" s="1"/>
  <c r="S3" i="8"/>
  <c r="G3" i="14" s="1"/>
  <c r="G2" i="11"/>
  <c r="G2" i="12" s="1"/>
  <c r="B24" i="11"/>
  <c r="B24" i="12" s="1"/>
  <c r="N36" i="8"/>
  <c r="B6" i="15" s="1"/>
  <c r="S35" i="6"/>
  <c r="G18" i="9"/>
  <c r="I32" i="9"/>
  <c r="I4" i="16" s="1"/>
  <c r="I34" i="11"/>
  <c r="I34" i="12" s="1"/>
  <c r="J4" i="11"/>
  <c r="J4" i="12" s="1"/>
  <c r="V5" i="8"/>
  <c r="J5" i="14" s="1"/>
  <c r="H22" i="11"/>
  <c r="H22" i="12" s="1"/>
  <c r="T34" i="8"/>
  <c r="H4" i="15" s="1"/>
  <c r="E3" i="6"/>
  <c r="E3" i="4"/>
  <c r="Q3" i="4" s="1"/>
  <c r="E3" i="8"/>
  <c r="V37" i="4"/>
  <c r="B3" i="11"/>
  <c r="B3" i="12" s="1"/>
  <c r="N4" i="8"/>
  <c r="B4" i="14" s="1"/>
  <c r="O8" i="6" l="1"/>
  <c r="Q3" i="6"/>
  <c r="U2" i="6"/>
  <c r="C7" i="3"/>
  <c r="C39" i="3"/>
  <c r="E2" i="3"/>
  <c r="E34" i="3"/>
  <c r="O8" i="4"/>
  <c r="O8" i="8"/>
  <c r="C8" i="14" s="1"/>
  <c r="C7" i="11"/>
  <c r="C7" i="12" s="1"/>
  <c r="U34" i="6"/>
  <c r="I17" i="9"/>
  <c r="Q35" i="4"/>
  <c r="K3" i="4"/>
  <c r="W3" i="4" s="1"/>
  <c r="K3" i="8"/>
  <c r="K3" i="6"/>
  <c r="K33" i="9"/>
  <c r="K5" i="16" s="1"/>
  <c r="K35" i="11"/>
  <c r="K35" i="12" s="1"/>
  <c r="G34" i="6"/>
  <c r="G3" i="9" s="1"/>
  <c r="G34" i="8"/>
  <c r="G34" i="4"/>
  <c r="G33" i="3" s="1"/>
  <c r="G34" i="11"/>
  <c r="G34" i="12" s="1"/>
  <c r="G32" i="9"/>
  <c r="G4" i="16" s="1"/>
  <c r="J34" i="9"/>
  <c r="J6" i="16" s="1"/>
  <c r="J36" i="11"/>
  <c r="J36" i="12" s="1"/>
  <c r="F2" i="8"/>
  <c r="R2" i="8" s="1"/>
  <c r="F2" i="14" s="1"/>
  <c r="F2" i="4"/>
  <c r="R2" i="4" s="1"/>
  <c r="F2" i="6"/>
  <c r="E23" i="11"/>
  <c r="E23" i="12" s="1"/>
  <c r="Q35" i="8"/>
  <c r="E5" i="15" s="1"/>
  <c r="O40" i="8"/>
  <c r="C10" i="15" s="1"/>
  <c r="C28" i="11"/>
  <c r="C28" i="12" s="1"/>
  <c r="I22" i="11"/>
  <c r="I22" i="12" s="1"/>
  <c r="U34" i="8"/>
  <c r="I4" i="15" s="1"/>
  <c r="H33" i="6"/>
  <c r="H2" i="9" s="1"/>
  <c r="H33" i="8"/>
  <c r="H33" i="4"/>
  <c r="H32" i="3" s="1"/>
  <c r="D2" i="8"/>
  <c r="P2" i="8" s="1"/>
  <c r="D2" i="14" s="1"/>
  <c r="D2" i="4"/>
  <c r="P2" i="4" s="1"/>
  <c r="D2" i="6"/>
  <c r="Q3" i="8"/>
  <c r="E3" i="14" s="1"/>
  <c r="E2" i="11"/>
  <c r="E2" i="12" s="1"/>
  <c r="B35" i="4"/>
  <c r="B35" i="8"/>
  <c r="B35" i="6"/>
  <c r="B4" i="9" s="1"/>
  <c r="B35" i="11"/>
  <c r="B35" i="12" s="1"/>
  <c r="B33" i="9"/>
  <c r="B5" i="16" s="1"/>
  <c r="O40" i="4"/>
  <c r="H33" i="11"/>
  <c r="H33" i="12" s="1"/>
  <c r="H31" i="9"/>
  <c r="H3" i="16" s="1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D4" i="16" s="1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4" i="16" s="1"/>
  <c r="F34" i="11"/>
  <c r="F34" i="12" s="1"/>
  <c r="O40" i="6"/>
  <c r="C23" i="9"/>
  <c r="U34" i="4"/>
  <c r="G2" i="8"/>
  <c r="S2" i="8" s="1"/>
  <c r="G2" i="14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9" i="16" s="1"/>
  <c r="C39" i="11"/>
  <c r="C39" i="12" s="1"/>
  <c r="W35" i="8"/>
  <c r="K5" i="15" s="1"/>
  <c r="K23" i="11"/>
  <c r="K23" i="12" s="1"/>
  <c r="V36" i="4"/>
  <c r="D17" i="9"/>
  <c r="P34" i="6"/>
  <c r="W35" i="4"/>
  <c r="J24" i="11"/>
  <c r="J24" i="12" s="1"/>
  <c r="V36" i="8"/>
  <c r="J6" i="15" s="1"/>
  <c r="S34" i="4"/>
  <c r="P34" i="8"/>
  <c r="D4" i="15" s="1"/>
  <c r="D22" i="11"/>
  <c r="D22" i="12" s="1"/>
  <c r="E34" i="11"/>
  <c r="E34" i="12" s="1"/>
  <c r="E32" i="9"/>
  <c r="E4" i="16" s="1"/>
  <c r="R34" i="4"/>
  <c r="N35" i="8"/>
  <c r="B5" i="15" s="1"/>
  <c r="B23" i="11"/>
  <c r="B23" i="12" s="1"/>
  <c r="H21" i="11"/>
  <c r="H21" i="12" s="1"/>
  <c r="T33" i="8"/>
  <c r="H3" i="15" s="1"/>
  <c r="G22" i="11"/>
  <c r="G22" i="12" s="1"/>
  <c r="S34" i="8"/>
  <c r="G4" i="15" s="1"/>
  <c r="E34" i="6"/>
  <c r="E3" i="9" s="1"/>
  <c r="E34" i="4"/>
  <c r="E33" i="3" s="1"/>
  <c r="E34" i="8"/>
  <c r="P34" i="4"/>
  <c r="R34" i="8"/>
  <c r="F4" i="15" s="1"/>
  <c r="F22" i="11"/>
  <c r="F22" i="12" s="1"/>
  <c r="J3" i="11"/>
  <c r="J3" i="12" s="1"/>
  <c r="V4" i="8"/>
  <c r="J4" i="14" s="1"/>
  <c r="C39" i="8"/>
  <c r="C39" i="6"/>
  <c r="C8" i="9" s="1"/>
  <c r="C39" i="4"/>
  <c r="I33" i="11"/>
  <c r="I33" i="12" s="1"/>
  <c r="I31" i="9"/>
  <c r="I3" i="16" s="1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N3" i="8"/>
  <c r="B3" i="14" s="1"/>
  <c r="V36" i="6"/>
  <c r="J19" i="9"/>
  <c r="N35" i="4"/>
  <c r="T33" i="6"/>
  <c r="H16" i="9"/>
  <c r="S34" i="6"/>
  <c r="G17" i="9"/>
  <c r="K2" i="11"/>
  <c r="K2" i="12" s="1"/>
  <c r="W3" i="8"/>
  <c r="K3" i="14" s="1"/>
  <c r="E2" i="6"/>
  <c r="E2" i="4"/>
  <c r="Q2" i="4" s="1"/>
  <c r="E2" i="8"/>
  <c r="Q2" i="8" s="1"/>
  <c r="E2" i="14" s="1"/>
  <c r="Q2" i="6" l="1"/>
  <c r="O7" i="6"/>
  <c r="C6" i="3"/>
  <c r="C38" i="3"/>
  <c r="O7" i="4"/>
  <c r="K34" i="11"/>
  <c r="K34" i="12" s="1"/>
  <c r="K32" i="9"/>
  <c r="K4" i="16" s="1"/>
  <c r="O39" i="4"/>
  <c r="D31" i="9"/>
  <c r="D3" i="16" s="1"/>
  <c r="D33" i="11"/>
  <c r="D33" i="12" s="1"/>
  <c r="G33" i="11"/>
  <c r="G33" i="12" s="1"/>
  <c r="G31" i="9"/>
  <c r="G3" i="16" s="1"/>
  <c r="O39" i="6"/>
  <c r="C22" i="9"/>
  <c r="E22" i="11"/>
  <c r="E22" i="12" s="1"/>
  <c r="Q34" i="8"/>
  <c r="E4" i="15" s="1"/>
  <c r="K2" i="8"/>
  <c r="W2" i="8" s="1"/>
  <c r="K2" i="14" s="1"/>
  <c r="K2" i="4"/>
  <c r="W2" i="4" s="1"/>
  <c r="K2" i="6"/>
  <c r="J35" i="6"/>
  <c r="J4" i="9" s="1"/>
  <c r="J35" i="8"/>
  <c r="J35" i="4"/>
  <c r="B2" i="8"/>
  <c r="N2" i="8" s="1"/>
  <c r="B2" i="14" s="1"/>
  <c r="B2" i="6"/>
  <c r="B2" i="4"/>
  <c r="N2" i="4" s="1"/>
  <c r="U33" i="6"/>
  <c r="I16" i="9"/>
  <c r="C6" i="11"/>
  <c r="C6" i="12" s="1"/>
  <c r="O7" i="8"/>
  <c r="C7" i="14" s="1"/>
  <c r="C27" i="11"/>
  <c r="C27" i="12" s="1"/>
  <c r="O39" i="8"/>
  <c r="C9" i="15" s="1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5" i="16" s="1"/>
  <c r="J35" i="11"/>
  <c r="J35" i="12" s="1"/>
  <c r="U33" i="8"/>
  <c r="I3" i="15" s="1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H2" i="15" s="1"/>
  <c r="F33" i="11"/>
  <c r="F33" i="12" s="1"/>
  <c r="F31" i="9"/>
  <c r="F3" i="16" s="1"/>
  <c r="G33" i="8"/>
  <c r="G33" i="6"/>
  <c r="G2" i="9" s="1"/>
  <c r="G33" i="4"/>
  <c r="G32" i="3" s="1"/>
  <c r="H30" i="9"/>
  <c r="H2" i="16" s="1"/>
  <c r="H32" i="11"/>
  <c r="H32" i="12" s="1"/>
  <c r="U33" i="4"/>
  <c r="B32" i="9"/>
  <c r="B4" i="16" s="1"/>
  <c r="B34" i="11"/>
  <c r="B34" i="12" s="1"/>
  <c r="E17" i="9"/>
  <c r="Q34" i="6"/>
  <c r="V3" i="6" l="1"/>
  <c r="N2" i="6"/>
  <c r="W2" i="6"/>
  <c r="J2" i="3"/>
  <c r="J34" i="3"/>
  <c r="E31" i="9"/>
  <c r="E3" i="16" s="1"/>
  <c r="E33" i="11"/>
  <c r="E33" i="12" s="1"/>
  <c r="I32" i="8"/>
  <c r="U32" i="8" s="1"/>
  <c r="I2" i="15" s="1"/>
  <c r="I32" i="4"/>
  <c r="U32" i="4" s="1"/>
  <c r="I32" i="6"/>
  <c r="S33" i="6"/>
  <c r="G16" i="9"/>
  <c r="N34" i="8"/>
  <c r="B4" i="15" s="1"/>
  <c r="B22" i="11"/>
  <c r="B22" i="12" s="1"/>
  <c r="F21" i="11"/>
  <c r="F21" i="12" s="1"/>
  <c r="R33" i="8"/>
  <c r="F3" i="15" s="1"/>
  <c r="S33" i="8"/>
  <c r="G3" i="15" s="1"/>
  <c r="G21" i="11"/>
  <c r="G21" i="12" s="1"/>
  <c r="N34" i="4"/>
  <c r="V3" i="8"/>
  <c r="J3" i="14" s="1"/>
  <c r="J2" i="11"/>
  <c r="J2" i="12" s="1"/>
  <c r="R33" i="4"/>
  <c r="V35" i="4"/>
  <c r="C36" i="9"/>
  <c r="C8" i="16" s="1"/>
  <c r="C38" i="11"/>
  <c r="C38" i="12" s="1"/>
  <c r="D16" i="9"/>
  <c r="P33" i="6"/>
  <c r="W34" i="6"/>
  <c r="K17" i="9"/>
  <c r="J23" i="11"/>
  <c r="J23" i="12" s="1"/>
  <c r="V35" i="8"/>
  <c r="J5" i="15" s="1"/>
  <c r="P33" i="4"/>
  <c r="W34" i="8"/>
  <c r="K4" i="15" s="1"/>
  <c r="K22" i="11"/>
  <c r="K22" i="12" s="1"/>
  <c r="I32" i="11"/>
  <c r="I32" i="12" s="1"/>
  <c r="I30" i="9"/>
  <c r="I2" i="16" s="1"/>
  <c r="C6" i="6"/>
  <c r="C6" i="4"/>
  <c r="C6" i="8"/>
  <c r="T32" i="6"/>
  <c r="H25" i="9"/>
  <c r="W34" i="4"/>
  <c r="S33" i="4"/>
  <c r="B17" i="9"/>
  <c r="N34" i="6"/>
  <c r="P33" i="8"/>
  <c r="D3" i="15" s="1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4" i="16" s="1"/>
  <c r="J34" i="11"/>
  <c r="J34" i="12" s="1"/>
  <c r="Q33" i="8"/>
  <c r="E3" i="15" s="1"/>
  <c r="E21" i="11"/>
  <c r="E21" i="12" s="1"/>
  <c r="K33" i="11"/>
  <c r="K33" i="12" s="1"/>
  <c r="K31" i="9"/>
  <c r="K3" i="16" s="1"/>
  <c r="F32" i="11"/>
  <c r="F32" i="12" s="1"/>
  <c r="F30" i="9"/>
  <c r="F2" i="16" s="1"/>
  <c r="B33" i="4"/>
  <c r="B32" i="3" s="1"/>
  <c r="B33" i="6"/>
  <c r="B2" i="9" s="1"/>
  <c r="B33" i="8"/>
  <c r="C26" i="11"/>
  <c r="C26" i="12" s="1"/>
  <c r="O38" i="8"/>
  <c r="C8" i="15" s="1"/>
  <c r="Q33" i="6"/>
  <c r="E16" i="9"/>
  <c r="B33" i="11"/>
  <c r="B33" i="12" s="1"/>
  <c r="B31" i="9"/>
  <c r="B3" i="16" s="1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G2" i="15" s="1"/>
  <c r="O38" i="6"/>
  <c r="C21" i="9"/>
  <c r="O6" i="8"/>
  <c r="C6" i="14" s="1"/>
  <c r="C5" i="11"/>
  <c r="C5" i="12" s="1"/>
  <c r="D32" i="8"/>
  <c r="P32" i="8" s="1"/>
  <c r="D2" i="15" s="1"/>
  <c r="D32" i="6"/>
  <c r="D32" i="4"/>
  <c r="P32" i="4" s="1"/>
  <c r="F32" i="6"/>
  <c r="F32" i="4"/>
  <c r="R32" i="4" s="1"/>
  <c r="F32" i="8"/>
  <c r="R32" i="8" s="1"/>
  <c r="F2" i="15" s="1"/>
  <c r="G32" i="11"/>
  <c r="G32" i="12" s="1"/>
  <c r="G30" i="9"/>
  <c r="G2" i="16" s="1"/>
  <c r="O38" i="4"/>
  <c r="Q33" i="4"/>
  <c r="H39" i="9"/>
  <c r="H11" i="16" s="1"/>
  <c r="H41" i="11"/>
  <c r="H41" i="12" s="1"/>
  <c r="D30" i="9"/>
  <c r="D2" i="16" s="1"/>
  <c r="D32" i="11"/>
  <c r="D32" i="12" s="1"/>
  <c r="J2" i="6"/>
  <c r="J2" i="8"/>
  <c r="V2" i="8" s="1"/>
  <c r="J2" i="14" s="1"/>
  <c r="J2" i="4"/>
  <c r="V2" i="4" s="1"/>
  <c r="U32" i="6"/>
  <c r="I25" i="9"/>
  <c r="V2" i="6" l="1"/>
  <c r="I39" i="9"/>
  <c r="I11" i="16" s="1"/>
  <c r="I41" i="11"/>
  <c r="I41" i="12" s="1"/>
  <c r="C5" i="4"/>
  <c r="C5" i="6"/>
  <c r="C5" i="8"/>
  <c r="C35" i="9"/>
  <c r="C7" i="16" s="1"/>
  <c r="C37" i="11"/>
  <c r="C37" i="12" s="1"/>
  <c r="W33" i="4"/>
  <c r="J22" i="11"/>
  <c r="J22" i="12" s="1"/>
  <c r="V34" i="8"/>
  <c r="J4" i="15" s="1"/>
  <c r="W33" i="8"/>
  <c r="K3" i="15" s="1"/>
  <c r="K21" i="11"/>
  <c r="K21" i="12" s="1"/>
  <c r="N33" i="8"/>
  <c r="B3" i="15" s="1"/>
  <c r="B21" i="11"/>
  <c r="B21" i="12" s="1"/>
  <c r="E32" i="4"/>
  <c r="Q32" i="4" s="1"/>
  <c r="E32" i="6"/>
  <c r="E32" i="8"/>
  <c r="Q32" i="8" s="1"/>
  <c r="E2" i="15" s="1"/>
  <c r="R32" i="6"/>
  <c r="F25" i="9"/>
  <c r="V34" i="4"/>
  <c r="K16" i="9"/>
  <c r="W33" i="6"/>
  <c r="N33" i="6"/>
  <c r="B16" i="9"/>
  <c r="D25" i="9"/>
  <c r="P32" i="6"/>
  <c r="S32" i="6"/>
  <c r="G25" i="9"/>
  <c r="E30" i="9"/>
  <c r="E2" i="16" s="1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F11" i="16" s="1"/>
  <c r="K32" i="4"/>
  <c r="W32" i="4" s="1"/>
  <c r="K32" i="6"/>
  <c r="K32" i="8"/>
  <c r="W32" i="8" s="1"/>
  <c r="K2" i="15" s="1"/>
  <c r="D39" i="9"/>
  <c r="D11" i="16" s="1"/>
  <c r="D41" i="11"/>
  <c r="D41" i="12" s="1"/>
  <c r="B32" i="8"/>
  <c r="N32" i="8" s="1"/>
  <c r="B2" i="15" s="1"/>
  <c r="B32" i="4"/>
  <c r="N32" i="4" s="1"/>
  <c r="B32" i="6"/>
  <c r="O37" i="6"/>
  <c r="C20" i="9"/>
  <c r="G39" i="9"/>
  <c r="G11" i="16" s="1"/>
  <c r="G41" i="11"/>
  <c r="G41" i="12" s="1"/>
  <c r="B32" i="11"/>
  <c r="B32" i="12" s="1"/>
  <c r="B30" i="9"/>
  <c r="B2" i="16" s="1"/>
  <c r="J33" i="6"/>
  <c r="J2" i="9" s="1"/>
  <c r="J33" i="8"/>
  <c r="J33" i="4"/>
  <c r="J32" i="3" s="1"/>
  <c r="C25" i="11"/>
  <c r="C25" i="12" s="1"/>
  <c r="O37" i="8"/>
  <c r="C7" i="15" s="1"/>
  <c r="K32" i="11"/>
  <c r="K32" i="12" s="1"/>
  <c r="K30" i="9"/>
  <c r="K2" i="16" s="1"/>
  <c r="J31" i="9"/>
  <c r="J3" i="16" s="1"/>
  <c r="J33" i="11"/>
  <c r="J33" i="12" s="1"/>
  <c r="O37" i="4"/>
  <c r="Q32" i="6"/>
  <c r="E25" i="9"/>
  <c r="O5" i="8"/>
  <c r="C5" i="14" s="1"/>
  <c r="C4" i="11"/>
  <c r="C4" i="12" s="1"/>
  <c r="C36" i="11" l="1"/>
  <c r="C36" i="12" s="1"/>
  <c r="C34" i="9"/>
  <c r="C6" i="16" s="1"/>
  <c r="W32" i="6"/>
  <c r="K25" i="9"/>
  <c r="C4" i="4"/>
  <c r="C4" i="8"/>
  <c r="C4" i="6"/>
  <c r="E41" i="11"/>
  <c r="E41" i="12" s="1"/>
  <c r="E39" i="9"/>
  <c r="E11" i="16" s="1"/>
  <c r="J21" i="11"/>
  <c r="J21" i="12" s="1"/>
  <c r="V33" i="8"/>
  <c r="J3" i="15" s="1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K11" i="16" s="1"/>
  <c r="J32" i="4"/>
  <c r="V32" i="4" s="1"/>
  <c r="J32" i="8"/>
  <c r="V32" i="8" s="1"/>
  <c r="J2" i="15" s="1"/>
  <c r="J32" i="6"/>
  <c r="O36" i="6"/>
  <c r="C19" i="9"/>
  <c r="C3" i="11"/>
  <c r="C3" i="12" s="1"/>
  <c r="O4" i="8"/>
  <c r="C4" i="14" s="1"/>
  <c r="J32" i="11"/>
  <c r="J32" i="12" s="1"/>
  <c r="J30" i="9"/>
  <c r="J2" i="16" s="1"/>
  <c r="O36" i="4"/>
  <c r="O36" i="8"/>
  <c r="C6" i="15" s="1"/>
  <c r="C24" i="11"/>
  <c r="C24" i="12" s="1"/>
  <c r="B41" i="11"/>
  <c r="B41" i="12" s="1"/>
  <c r="B39" i="9"/>
  <c r="B11" i="16" s="1"/>
  <c r="C35" i="4" l="1"/>
  <c r="C35" i="6"/>
  <c r="C4" i="9" s="1"/>
  <c r="C35" i="8"/>
  <c r="C35" i="11"/>
  <c r="C35" i="12" s="1"/>
  <c r="C33" i="9"/>
  <c r="C5" i="16" s="1"/>
  <c r="C3" i="8"/>
  <c r="C3" i="6"/>
  <c r="C3" i="4"/>
  <c r="O3" i="4" s="1"/>
  <c r="V32" i="6"/>
  <c r="J25" i="9"/>
  <c r="O3" i="6" l="1"/>
  <c r="C2" i="3"/>
  <c r="C34" i="3"/>
  <c r="J39" i="9"/>
  <c r="J11" i="16" s="1"/>
  <c r="J41" i="11"/>
  <c r="J41" i="12" s="1"/>
  <c r="C2" i="11"/>
  <c r="C2" i="12" s="1"/>
  <c r="O3" i="8"/>
  <c r="C3" i="14" s="1"/>
  <c r="C23" i="11"/>
  <c r="C23" i="12" s="1"/>
  <c r="O35" i="8"/>
  <c r="C5" i="15" s="1"/>
  <c r="O35" i="6"/>
  <c r="C18" i="9"/>
  <c r="O35" i="4"/>
  <c r="C34" i="8" l="1"/>
  <c r="C34" i="6"/>
  <c r="C3" i="9" s="1"/>
  <c r="C34" i="4"/>
  <c r="C33" i="3" s="1"/>
  <c r="C2" i="6"/>
  <c r="C2" i="8"/>
  <c r="O2" i="8" s="1"/>
  <c r="C2" i="14" s="1"/>
  <c r="C2" i="4"/>
  <c r="O2" i="4" s="1"/>
  <c r="C34" i="11"/>
  <c r="C34" i="12" s="1"/>
  <c r="C32" i="9"/>
  <c r="C4" i="16" s="1"/>
  <c r="O2" i="6" l="1"/>
  <c r="O34" i="4"/>
  <c r="O34" i="6"/>
  <c r="C17" i="9"/>
  <c r="O34" i="8"/>
  <c r="C4" i="15" s="1"/>
  <c r="C22" i="11"/>
  <c r="C22" i="12" s="1"/>
  <c r="C33" i="8" l="1"/>
  <c r="C33" i="4"/>
  <c r="C32" i="3" s="1"/>
  <c r="C33" i="6"/>
  <c r="C2" i="9" s="1"/>
  <c r="C33" i="11"/>
  <c r="C33" i="12" s="1"/>
  <c r="C31" i="9"/>
  <c r="C3" i="16" s="1"/>
  <c r="O33" i="6" l="1"/>
  <c r="C16" i="9"/>
  <c r="O33" i="4"/>
  <c r="O33" i="8"/>
  <c r="C3" i="15" s="1"/>
  <c r="C21" i="11"/>
  <c r="C21" i="12" s="1"/>
  <c r="C32" i="11" l="1"/>
  <c r="C32" i="12" s="1"/>
  <c r="C30" i="9"/>
  <c r="C2" i="16" s="1"/>
  <c r="C32" i="4"/>
  <c r="O32" i="4" s="1"/>
  <c r="C32" i="6"/>
  <c r="C32" i="8"/>
  <c r="O32" i="8" s="1"/>
  <c r="C2" i="15" s="1"/>
  <c r="O32" i="6" l="1"/>
  <c r="C25" i="9"/>
  <c r="C39" i="9" l="1"/>
  <c r="C11" i="16" s="1"/>
  <c r="C41" i="11"/>
  <c r="C41" i="12" s="1"/>
  <c r="B43" i="12" l="1"/>
  <c r="B45" i="12" s="1"/>
</calcChain>
</file>

<file path=xl/sharedStrings.xml><?xml version="1.0" encoding="utf-8"?>
<sst xmlns="http://schemas.openxmlformats.org/spreadsheetml/2006/main" count="89" uniqueCount="23">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</sst>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C42-8855-4912-85F1-453466E421C7}">
  <dimension ref="A1:K19"/>
  <sheetViews>
    <sheetView tabSelected="1"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4</v>
      </c>
      <c r="B2" s="1" t="str">
        <f>hsdr!N2</f>
        <v>H</v>
      </c>
      <c r="C2" s="1" t="str">
        <f>hsdr!O2</f>
        <v>H</v>
      </c>
      <c r="D2" s="1" t="str">
        <f>hsdr!P2</f>
        <v>H</v>
      </c>
      <c r="E2" s="1" t="str">
        <f>hsdr!Q2</f>
        <v>H</v>
      </c>
      <c r="F2" s="1" t="str">
        <f>hsdr!R2</f>
        <v>H</v>
      </c>
      <c r="G2" s="1" t="str">
        <f>hsdr!S2</f>
        <v>H</v>
      </c>
      <c r="H2" s="1" t="str">
        <f>hsdr!T2</f>
        <v>H</v>
      </c>
      <c r="I2" s="1" t="str">
        <f>hsdr!U2</f>
        <v>H</v>
      </c>
      <c r="J2" s="1" t="str">
        <f>hsdr!V2</f>
        <v>H</v>
      </c>
      <c r="K2" s="1" t="str">
        <f>hsdr!W2</f>
        <v>H</v>
      </c>
    </row>
    <row r="3" spans="1:11" x14ac:dyDescent="0.3">
      <c r="A3">
        <f>A2+1</f>
        <v>5</v>
      </c>
      <c r="B3" s="1" t="str">
        <f>hsdr!N3</f>
        <v>H</v>
      </c>
      <c r="C3" s="1" t="str">
        <f>hsdr!O3</f>
        <v>H</v>
      </c>
      <c r="D3" s="1" t="str">
        <f>hsdr!P3</f>
        <v>H</v>
      </c>
      <c r="E3" s="1" t="str">
        <f>hsdr!Q3</f>
        <v>H</v>
      </c>
      <c r="F3" s="1" t="str">
        <f>hsdr!R3</f>
        <v>H</v>
      </c>
      <c r="G3" s="1" t="str">
        <f>hsdr!S3</f>
        <v>H</v>
      </c>
      <c r="H3" s="1" t="str">
        <f>hsdr!T3</f>
        <v>H</v>
      </c>
      <c r="I3" s="1" t="str">
        <f>hsdr!U3</f>
        <v>H</v>
      </c>
      <c r="J3" s="1" t="str">
        <f>hsdr!V3</f>
        <v>H</v>
      </c>
      <c r="K3" s="1" t="str">
        <f>hsdr!W3</f>
        <v>H</v>
      </c>
    </row>
    <row r="4" spans="1:11" x14ac:dyDescent="0.3">
      <c r="A4">
        <f t="shared" ref="A4:A19" si="0">A3+1</f>
        <v>6</v>
      </c>
      <c r="B4" s="1" t="str">
        <f>hsdr!N4</f>
        <v>H</v>
      </c>
      <c r="C4" s="1" t="str">
        <f>hsdr!O4</f>
        <v>H</v>
      </c>
      <c r="D4" s="1" t="str">
        <f>hsdr!P4</f>
        <v>H</v>
      </c>
      <c r="E4" s="1" t="str">
        <f>hsdr!Q4</f>
        <v>H</v>
      </c>
      <c r="F4" s="1" t="str">
        <f>hsdr!R4</f>
        <v>H</v>
      </c>
      <c r="G4" s="1" t="str">
        <f>hsdr!S4</f>
        <v>H</v>
      </c>
      <c r="H4" s="1" t="str">
        <f>hsdr!T4</f>
        <v>H</v>
      </c>
      <c r="I4" s="1" t="str">
        <f>hsdr!U4</f>
        <v>H</v>
      </c>
      <c r="J4" s="1" t="str">
        <f>hsdr!V4</f>
        <v>H</v>
      </c>
      <c r="K4" s="1" t="str">
        <f>hsdr!W4</f>
        <v>H</v>
      </c>
    </row>
    <row r="5" spans="1:11" x14ac:dyDescent="0.3">
      <c r="A5">
        <f t="shared" si="0"/>
        <v>7</v>
      </c>
      <c r="B5" s="1" t="str">
        <f>hsdr!N5</f>
        <v>H</v>
      </c>
      <c r="C5" s="1" t="str">
        <f>hsdr!O5</f>
        <v>H</v>
      </c>
      <c r="D5" s="1" t="str">
        <f>hsdr!P5</f>
        <v>H</v>
      </c>
      <c r="E5" s="1" t="str">
        <f>hsdr!Q5</f>
        <v>H</v>
      </c>
      <c r="F5" s="1" t="str">
        <f>hsdr!R5</f>
        <v>H</v>
      </c>
      <c r="G5" s="1" t="str">
        <f>hsdr!S5</f>
        <v>H</v>
      </c>
      <c r="H5" s="1" t="str">
        <f>hsdr!T5</f>
        <v>H</v>
      </c>
      <c r="I5" s="1" t="str">
        <f>hsdr!U5</f>
        <v>H</v>
      </c>
      <c r="J5" s="1" t="str">
        <f>hsdr!V5</f>
        <v>H</v>
      </c>
      <c r="K5" s="1" t="str">
        <f>hsdr!W5</f>
        <v>H</v>
      </c>
    </row>
    <row r="6" spans="1:11" x14ac:dyDescent="0.3">
      <c r="A6">
        <f t="shared" si="0"/>
        <v>8</v>
      </c>
      <c r="B6" s="1" t="str">
        <f>hsdr!N6</f>
        <v>H</v>
      </c>
      <c r="C6" s="1" t="str">
        <f>hsdr!O6</f>
        <v>H</v>
      </c>
      <c r="D6" s="1" t="str">
        <f>hsdr!P6</f>
        <v>H</v>
      </c>
      <c r="E6" s="1" t="str">
        <f>hsdr!Q6</f>
        <v>H</v>
      </c>
      <c r="F6" s="1" t="str">
        <f>hsdr!R6</f>
        <v>H</v>
      </c>
      <c r="G6" s="1" t="str">
        <f>hsdr!S6</f>
        <v>H</v>
      </c>
      <c r="H6" s="1" t="str">
        <f>hsdr!T6</f>
        <v>H</v>
      </c>
      <c r="I6" s="1" t="str">
        <f>hsdr!U6</f>
        <v>H</v>
      </c>
      <c r="J6" s="1" t="str">
        <f>hsdr!V6</f>
        <v>H</v>
      </c>
      <c r="K6" s="1" t="str">
        <f>hsdr!W6</f>
        <v>H</v>
      </c>
    </row>
    <row r="7" spans="1:11" x14ac:dyDescent="0.3">
      <c r="A7">
        <f t="shared" si="0"/>
        <v>9</v>
      </c>
      <c r="B7" s="1" t="str">
        <f>hsdr!N7</f>
        <v>H</v>
      </c>
      <c r="C7" s="1" t="str">
        <f>hsdr!O7</f>
        <v>D</v>
      </c>
      <c r="D7" s="1" t="str">
        <f>hsdr!P7</f>
        <v>D</v>
      </c>
      <c r="E7" s="1" t="str">
        <f>hsdr!Q7</f>
        <v>D</v>
      </c>
      <c r="F7" s="1" t="str">
        <f>hsdr!R7</f>
        <v>D</v>
      </c>
      <c r="G7" s="1" t="str">
        <f>hsdr!S7</f>
        <v>H</v>
      </c>
      <c r="H7" s="1" t="str">
        <f>hsdr!T7</f>
        <v>H</v>
      </c>
      <c r="I7" s="1" t="str">
        <f>hsdr!U7</f>
        <v>H</v>
      </c>
      <c r="J7" s="1" t="str">
        <f>hsdr!V7</f>
        <v>H</v>
      </c>
      <c r="K7" s="1" t="str">
        <f>hsdr!W7</f>
        <v>H</v>
      </c>
    </row>
    <row r="8" spans="1:11" x14ac:dyDescent="0.3">
      <c r="A8">
        <f t="shared" si="0"/>
        <v>10</v>
      </c>
      <c r="B8" s="1" t="str">
        <f>hsdr!N8</f>
        <v>D</v>
      </c>
      <c r="C8" s="1" t="str">
        <f>hsdr!O8</f>
        <v>D</v>
      </c>
      <c r="D8" s="1" t="str">
        <f>hsdr!P8</f>
        <v>D</v>
      </c>
      <c r="E8" s="1" t="str">
        <f>hsdr!Q8</f>
        <v>D</v>
      </c>
      <c r="F8" s="1" t="str">
        <f>hsdr!R8</f>
        <v>D</v>
      </c>
      <c r="G8" s="1" t="str">
        <f>hsdr!S8</f>
        <v>D</v>
      </c>
      <c r="H8" s="1" t="str">
        <f>hsdr!T8</f>
        <v>D</v>
      </c>
      <c r="I8" s="1" t="str">
        <f>hsdr!U8</f>
        <v>D</v>
      </c>
      <c r="J8" s="1" t="str">
        <f>hsdr!V8</f>
        <v>H</v>
      </c>
      <c r="K8" s="1" t="str">
        <f>hsdr!W8</f>
        <v>H</v>
      </c>
    </row>
    <row r="9" spans="1:11" x14ac:dyDescent="0.3">
      <c r="A9">
        <f t="shared" si="0"/>
        <v>11</v>
      </c>
      <c r="B9" s="1" t="str">
        <f>hsdr!N9</f>
        <v>D</v>
      </c>
      <c r="C9" s="1" t="str">
        <f>hsdr!O9</f>
        <v>D</v>
      </c>
      <c r="D9" s="1" t="str">
        <f>hsdr!P9</f>
        <v>D</v>
      </c>
      <c r="E9" s="1" t="str">
        <f>hsdr!Q9</f>
        <v>D</v>
      </c>
      <c r="F9" s="1" t="str">
        <f>hsdr!R9</f>
        <v>D</v>
      </c>
      <c r="G9" s="1" t="str">
        <f>hsdr!S9</f>
        <v>D</v>
      </c>
      <c r="H9" s="1" t="str">
        <f>hsdr!T9</f>
        <v>D</v>
      </c>
      <c r="I9" s="1" t="str">
        <f>hsdr!U9</f>
        <v>D</v>
      </c>
      <c r="J9" s="1" t="str">
        <f>hsdr!V9</f>
        <v>D</v>
      </c>
      <c r="K9" s="1" t="str">
        <f>hsdr!W9</f>
        <v>H</v>
      </c>
    </row>
    <row r="10" spans="1:11" x14ac:dyDescent="0.3">
      <c r="A10">
        <f t="shared" si="0"/>
        <v>12</v>
      </c>
      <c r="B10" s="1" t="str">
        <f>hsdr!N10</f>
        <v>H</v>
      </c>
      <c r="C10" s="1" t="str">
        <f>hsdr!O10</f>
        <v>H</v>
      </c>
      <c r="D10" s="1" t="str">
        <f>hsdr!P10</f>
        <v>S</v>
      </c>
      <c r="E10" s="1" t="str">
        <f>hsdr!Q10</f>
        <v>S</v>
      </c>
      <c r="F10" s="1" t="str">
        <f>hsdr!R10</f>
        <v>S</v>
      </c>
      <c r="G10" s="1" t="str">
        <f>hsdr!S10</f>
        <v>H</v>
      </c>
      <c r="H10" s="1" t="str">
        <f>hsdr!T10</f>
        <v>H</v>
      </c>
      <c r="I10" s="1" t="str">
        <f>hsdr!U10</f>
        <v>H</v>
      </c>
      <c r="J10" s="1" t="str">
        <f>hsdr!V10</f>
        <v>H</v>
      </c>
      <c r="K10" s="1" t="str">
        <f>hsdr!W10</f>
        <v>H</v>
      </c>
    </row>
    <row r="11" spans="1:11" x14ac:dyDescent="0.3">
      <c r="A11">
        <f t="shared" si="0"/>
        <v>13</v>
      </c>
      <c r="B11" s="1" t="str">
        <f>hsdr!N11</f>
        <v>S</v>
      </c>
      <c r="C11" s="1" t="str">
        <f>hsdr!O11</f>
        <v>S</v>
      </c>
      <c r="D11" s="1" t="str">
        <f>hsdr!P11</f>
        <v>S</v>
      </c>
      <c r="E11" s="1" t="str">
        <f>hsdr!Q11</f>
        <v>S</v>
      </c>
      <c r="F11" s="1" t="str">
        <f>hsdr!R11</f>
        <v>S</v>
      </c>
      <c r="G11" s="1" t="str">
        <f>hsdr!S11</f>
        <v>H</v>
      </c>
      <c r="H11" s="1" t="str">
        <f>hsdr!T11</f>
        <v>H</v>
      </c>
      <c r="I11" s="1" t="str">
        <f>hsdr!U11</f>
        <v>H</v>
      </c>
      <c r="J11" s="1" t="str">
        <f>hsdr!V11</f>
        <v>H</v>
      </c>
      <c r="K11" s="1" t="str">
        <f>hsdr!W11</f>
        <v>H</v>
      </c>
    </row>
    <row r="12" spans="1:11" x14ac:dyDescent="0.3">
      <c r="A12">
        <f t="shared" si="0"/>
        <v>14</v>
      </c>
      <c r="B12" s="1" t="str">
        <f>hsdr!N12</f>
        <v>S</v>
      </c>
      <c r="C12" s="1" t="str">
        <f>hsdr!O12</f>
        <v>S</v>
      </c>
      <c r="D12" s="1" t="str">
        <f>hsdr!P12</f>
        <v>S</v>
      </c>
      <c r="E12" s="1" t="str">
        <f>hsdr!Q12</f>
        <v>S</v>
      </c>
      <c r="F12" s="1" t="str">
        <f>hsdr!R12</f>
        <v>S</v>
      </c>
      <c r="G12" s="1" t="str">
        <f>hsdr!S12</f>
        <v>H</v>
      </c>
      <c r="H12" s="1" t="str">
        <f>hsdr!T12</f>
        <v>H</v>
      </c>
      <c r="I12" s="1" t="str">
        <f>hsdr!U12</f>
        <v>H</v>
      </c>
      <c r="J12" s="1" t="str">
        <f>hsdr!V12</f>
        <v>H</v>
      </c>
      <c r="K12" s="1" t="str">
        <f>hsdr!W12</f>
        <v>H</v>
      </c>
    </row>
    <row r="13" spans="1:11" x14ac:dyDescent="0.3">
      <c r="A13">
        <f t="shared" si="0"/>
        <v>15</v>
      </c>
      <c r="B13" s="1" t="str">
        <f>hsdr!N13</f>
        <v>S</v>
      </c>
      <c r="C13" s="1" t="str">
        <f>hsdr!O13</f>
        <v>S</v>
      </c>
      <c r="D13" s="1" t="str">
        <f>hsdr!P13</f>
        <v>S</v>
      </c>
      <c r="E13" s="1" t="str">
        <f>hsdr!Q13</f>
        <v>S</v>
      </c>
      <c r="F13" s="1" t="str">
        <f>hsdr!R13</f>
        <v>S</v>
      </c>
      <c r="G13" s="1" t="str">
        <f>hsdr!S13</f>
        <v>H</v>
      </c>
      <c r="H13" s="1" t="str">
        <f>hsdr!T13</f>
        <v>H</v>
      </c>
      <c r="I13" s="1" t="str">
        <f>hsdr!U13</f>
        <v>H</v>
      </c>
      <c r="J13" s="1" t="str">
        <f>hsdr!V13</f>
        <v>R</v>
      </c>
      <c r="K13" s="1" t="str">
        <f>hsdr!W13</f>
        <v>H</v>
      </c>
    </row>
    <row r="14" spans="1:11" x14ac:dyDescent="0.3">
      <c r="A14">
        <f t="shared" si="0"/>
        <v>16</v>
      </c>
      <c r="B14" s="1" t="str">
        <f>hsdr!N14</f>
        <v>S</v>
      </c>
      <c r="C14" s="1" t="str">
        <f>hsdr!O14</f>
        <v>S</v>
      </c>
      <c r="D14" s="1" t="str">
        <f>hsdr!P14</f>
        <v>S</v>
      </c>
      <c r="E14" s="1" t="str">
        <f>hsdr!Q14</f>
        <v>S</v>
      </c>
      <c r="F14" s="1" t="str">
        <f>hsdr!R14</f>
        <v>S</v>
      </c>
      <c r="G14" s="1" t="str">
        <f>hsdr!S14</f>
        <v>H</v>
      </c>
      <c r="H14" s="1" t="str">
        <f>hsdr!T14</f>
        <v>H</v>
      </c>
      <c r="I14" s="1" t="str">
        <f>hsdr!U14</f>
        <v>R</v>
      </c>
      <c r="J14" s="1" t="str">
        <f>hsdr!V14</f>
        <v>R</v>
      </c>
      <c r="K14" s="1" t="str">
        <f>hsdr!W14</f>
        <v>R</v>
      </c>
    </row>
    <row r="15" spans="1:11" x14ac:dyDescent="0.3">
      <c r="A15">
        <f t="shared" si="0"/>
        <v>17</v>
      </c>
      <c r="B15" s="1" t="str">
        <f>hsdr!N15</f>
        <v>S</v>
      </c>
      <c r="C15" s="1" t="str">
        <f>hsdr!O15</f>
        <v>S</v>
      </c>
      <c r="D15" s="1" t="str">
        <f>hsdr!P15</f>
        <v>S</v>
      </c>
      <c r="E15" s="1" t="str">
        <f>hsdr!Q15</f>
        <v>S</v>
      </c>
      <c r="F15" s="1" t="str">
        <f>hsdr!R15</f>
        <v>S</v>
      </c>
      <c r="G15" s="1" t="str">
        <f>hsdr!S15</f>
        <v>S</v>
      </c>
      <c r="H15" s="1" t="str">
        <f>hsdr!T15</f>
        <v>S</v>
      </c>
      <c r="I15" s="1" t="str">
        <f>hsdr!U15</f>
        <v>S</v>
      </c>
      <c r="J15" s="1" t="str">
        <f>hsdr!V15</f>
        <v>S</v>
      </c>
      <c r="K15" s="1" t="str">
        <f>hsdr!W15</f>
        <v>S</v>
      </c>
    </row>
    <row r="16" spans="1:11" x14ac:dyDescent="0.3">
      <c r="A16">
        <f t="shared" si="0"/>
        <v>18</v>
      </c>
      <c r="B16" s="1" t="str">
        <f>hsdr!N16</f>
        <v>S</v>
      </c>
      <c r="C16" s="1" t="str">
        <f>hsdr!O16</f>
        <v>S</v>
      </c>
      <c r="D16" s="1" t="str">
        <f>hsdr!P16</f>
        <v>S</v>
      </c>
      <c r="E16" s="1" t="str">
        <f>hsdr!Q16</f>
        <v>S</v>
      </c>
      <c r="F16" s="1" t="str">
        <f>hsdr!R16</f>
        <v>S</v>
      </c>
      <c r="G16" s="1" t="str">
        <f>hsdr!S16</f>
        <v>S</v>
      </c>
      <c r="H16" s="1" t="str">
        <f>hsdr!T16</f>
        <v>S</v>
      </c>
      <c r="I16" s="1" t="str">
        <f>hsdr!U16</f>
        <v>S</v>
      </c>
      <c r="J16" s="1" t="str">
        <f>hsdr!V16</f>
        <v>S</v>
      </c>
      <c r="K16" s="1" t="str">
        <f>hsdr!W16</f>
        <v>S</v>
      </c>
    </row>
    <row r="17" spans="1:11" x14ac:dyDescent="0.3">
      <c r="A17">
        <f t="shared" si="0"/>
        <v>19</v>
      </c>
      <c r="B17" s="1" t="str">
        <f>hsdr!N17</f>
        <v>S</v>
      </c>
      <c r="C17" s="1" t="str">
        <f>hsdr!O17</f>
        <v>S</v>
      </c>
      <c r="D17" s="1" t="str">
        <f>hsdr!P17</f>
        <v>S</v>
      </c>
      <c r="E17" s="1" t="str">
        <f>hsdr!Q17</f>
        <v>S</v>
      </c>
      <c r="F17" s="1" t="str">
        <f>hsdr!R17</f>
        <v>S</v>
      </c>
      <c r="G17" s="1" t="str">
        <f>hsdr!S17</f>
        <v>S</v>
      </c>
      <c r="H17" s="1" t="str">
        <f>hsdr!T17</f>
        <v>S</v>
      </c>
      <c r="I17" s="1" t="str">
        <f>hsdr!U17</f>
        <v>S</v>
      </c>
      <c r="J17" s="1" t="str">
        <f>hsdr!V17</f>
        <v>S</v>
      </c>
      <c r="K17" s="1" t="str">
        <f>hsdr!W17</f>
        <v>S</v>
      </c>
    </row>
    <row r="18" spans="1:11" x14ac:dyDescent="0.3">
      <c r="A18">
        <f t="shared" si="0"/>
        <v>20</v>
      </c>
      <c r="B18" s="1" t="str">
        <f>hsdr!N18</f>
        <v>S</v>
      </c>
      <c r="C18" s="1" t="str">
        <f>hsdr!O18</f>
        <v>S</v>
      </c>
      <c r="D18" s="1" t="str">
        <f>hsdr!P18</f>
        <v>S</v>
      </c>
      <c r="E18" s="1" t="str">
        <f>hsdr!Q18</f>
        <v>S</v>
      </c>
      <c r="F18" s="1" t="str">
        <f>hsdr!R18</f>
        <v>S</v>
      </c>
      <c r="G18" s="1" t="str">
        <f>hsdr!S18</f>
        <v>S</v>
      </c>
      <c r="H18" s="1" t="str">
        <f>hsdr!T18</f>
        <v>S</v>
      </c>
      <c r="I18" s="1" t="str">
        <f>hsdr!U18</f>
        <v>S</v>
      </c>
      <c r="J18" s="1" t="str">
        <f>hsdr!V18</f>
        <v>S</v>
      </c>
      <c r="K18" s="1" t="str">
        <f>hsdr!W18</f>
        <v>S</v>
      </c>
    </row>
    <row r="19" spans="1:11" x14ac:dyDescent="0.3">
      <c r="A19">
        <f t="shared" si="0"/>
        <v>21</v>
      </c>
      <c r="B19" s="1" t="str">
        <f>hsdr!N19</f>
        <v>S</v>
      </c>
      <c r="C19" s="1" t="str">
        <f>hsdr!O19</f>
        <v>S</v>
      </c>
      <c r="D19" s="1" t="str">
        <f>hsdr!P19</f>
        <v>S</v>
      </c>
      <c r="E19" s="1" t="str">
        <f>hsdr!Q19</f>
        <v>S</v>
      </c>
      <c r="F19" s="1" t="str">
        <f>hsdr!R19</f>
        <v>S</v>
      </c>
      <c r="G19" s="1" t="str">
        <f>hsdr!S19</f>
        <v>S</v>
      </c>
      <c r="H19" s="1" t="str">
        <f>hsdr!T19</f>
        <v>S</v>
      </c>
      <c r="I19" s="1" t="str">
        <f>hsdr!U19</f>
        <v>S</v>
      </c>
      <c r="J19" s="1" t="str">
        <f>hsdr!V19</f>
        <v>S</v>
      </c>
      <c r="K19" s="1" t="str">
        <f>hsdr!W19</f>
        <v>S</v>
      </c>
    </row>
  </sheetData>
  <conditionalFormatting sqref="B2:K19">
    <cfRule type="cellIs" dxfId="15" priority="1" operator="equal">
      <formula>"D"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 x14ac:dyDescent="0.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 x14ac:dyDescent="0.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 x14ac:dyDescent="0.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 x14ac:dyDescent="0.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 x14ac:dyDescent="0.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 x14ac:dyDescent="0.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 x14ac:dyDescent="0.3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 x14ac:dyDescent="0.3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 x14ac:dyDescent="0.3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/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 x14ac:dyDescent="0.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 x14ac:dyDescent="0.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 x14ac:dyDescent="0.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 x14ac:dyDescent="0.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 x14ac:dyDescent="0.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 x14ac:dyDescent="0.3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 x14ac:dyDescent="0.3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 x14ac:dyDescent="0.3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zoomScale="145" zoomScaleNormal="145" workbookViewId="0">
      <selection activeCell="E5" sqref="E5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-8.8887240897114583E-2</v>
      </c>
      <c r="C2">
        <f>2*(SUMPRODUCT(hsd!C2:C10,Deck!$B$6:$B$14)+hsd!C33*Deck!$B$5)/SUM(Deck!$B$5:$B$14)</f>
        <v>-2.5616130479246397E-2</v>
      </c>
      <c r="D2">
        <f>2*(SUMPRODUCT(hsd!D2:D10,Deck!$B$6:$B$14)+hsd!D33*Deck!$B$5)/SUM(Deck!$B$5:$B$14)</f>
        <v>4.2946629568768907E-2</v>
      </c>
      <c r="E2">
        <f>2*(SUMPRODUCT(hsd!E2:E10,Deck!$B$6:$B$14)+hsd!E33*Deck!$B$5)/SUM(Deck!$B$5:$B$14)</f>
        <v>0.12724982334843896</v>
      </c>
      <c r="F2">
        <f>2*(SUMPRODUCT(hsd!F2:F10,Deck!$B$6:$B$14)+hsd!F33*Deck!$B$5)/SUM(Deck!$B$5:$B$14)</f>
        <v>0.19477859816579277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-0.40670736629778759</v>
      </c>
    </row>
    <row r="3" spans="1:11" x14ac:dyDescent="0.3">
      <c r="A3">
        <f>A2+1</f>
        <v>3</v>
      </c>
      <c r="B3">
        <f>2*(SUMPRODUCT(hsd!B3:B11,Deck!$B$6:$B$14)+hsd!B34*Deck!$B$5)/SUM(Deck!$B$5:$B$14)</f>
        <v>-0.13816353305492135</v>
      </c>
      <c r="C3">
        <f>2*(SUMPRODUCT(hsd!C3:C11,Deck!$B$6:$B$14)+hsd!C34*Deck!$B$5)/SUM(Deck!$B$5:$B$14)</f>
        <v>-6.3866434744217354E-2</v>
      </c>
      <c r="D3">
        <f>2*(SUMPRODUCT(hsd!D3:D11,Deck!$B$6:$B$14)+hsd!D34*Deck!$B$5)/SUM(Deck!$B$5:$B$14)</f>
        <v>1.4624872422626957E-2</v>
      </c>
      <c r="E3">
        <f>2*(SUMPRODUCT(hsd!E3:E11,Deck!$B$6:$B$14)+hsd!E34*Deck!$B$5)/SUM(Deck!$B$5:$B$14)</f>
        <v>0.10229274834073326</v>
      </c>
      <c r="F3">
        <f>2*(SUMPRODUCT(hsd!F3:F11,Deck!$B$6:$B$14)+hsd!F34*Deck!$B$5)/SUM(Deck!$B$5:$B$14)</f>
        <v>0.16942022384102598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-0.45587498581610703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-0.16694517949705909</v>
      </c>
      <c r="C4">
        <f>2*(SUMPRODUCT(hsd!C4:C12,Deck!$B$6:$B$14)+hsd!C35*Deck!$B$5)/SUM(Deck!$B$5:$B$14)</f>
        <v>-9.1341346785911021E-2</v>
      </c>
      <c r="D4">
        <f>2*(SUMPRODUCT(hsd!D4:D12,Deck!$B$6:$B$14)+hsd!D35*Deck!$B$5)/SUM(Deck!$B$5:$B$14)</f>
        <v>-1.1587386373396152E-2</v>
      </c>
      <c r="E4">
        <f>2*(SUMPRODUCT(hsd!E4:E12,Deck!$B$6:$B$14)+hsd!E35*Deck!$B$5)/SUM(Deck!$B$5:$B$14)</f>
        <v>8.0259872887869343E-2</v>
      </c>
      <c r="F4">
        <f>2*(SUMPRODUCT(hsd!F4:F12,Deck!$B$6:$B$14)+hsd!F35*Deck!$B$5)/SUM(Deck!$B$5:$B$14)</f>
        <v>0.14595673491924679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-0.50615398880781737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-0.19354965838671134</v>
      </c>
      <c r="C5">
        <f>2*(SUMPRODUCT(hsd!C5:C13,Deck!$B$6:$B$14)+hsd!C36*Deck!$B$5)/SUM(Deck!$B$5:$B$14)</f>
        <v>-0.11673517270940206</v>
      </c>
      <c r="D5">
        <f>2*(SUMPRODUCT(hsd!D5:D13,Deck!$B$6:$B$14)+hsd!D36*Deck!$B$5)/SUM(Deck!$B$5:$B$14)</f>
        <v>-3.2972744105082656E-2</v>
      </c>
      <c r="E5">
        <f>2*(SUMPRODUCT(hsd!E5:E13,Deck!$B$6:$B$14)+hsd!E36*Deck!$B$5)/SUM(Deck!$B$5:$B$14)</f>
        <v>5.9909613271658099E-2</v>
      </c>
      <c r="F5">
        <f>2*(SUMPRODUCT(hsd!F5:F13,Deck!$B$6:$B$14)+hsd!F36*Deck!$B$5)/SUM(Deck!$B$5:$B$14)</f>
        <v>0.12431163025768829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-0.55714919510363936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-0.21863675917925615</v>
      </c>
      <c r="C6">
        <f>2*(SUMPRODUCT(hsd!C6:C14,Deck!$B$6:$B$14)+hsd!C37*Deck!$B$5)/SUM(Deck!$B$5:$B$14)</f>
        <v>-0.13667841243230397</v>
      </c>
      <c r="D6">
        <f>2*(SUMPRODUCT(hsd!D6:D14,Deck!$B$6:$B$14)+hsd!D37*Deck!$B$5)/SUM(Deck!$B$5:$B$14)</f>
        <v>-4.955971072969631E-2</v>
      </c>
      <c r="E6">
        <f>2*(SUMPRODUCT(hsd!E6:E14,Deck!$B$6:$B$14)+hsd!E37*Deck!$B$5)/SUM(Deck!$B$5:$B$14)</f>
        <v>4.3986900993555816E-2</v>
      </c>
      <c r="F6">
        <f>2*(SUMPRODUCT(hsd!F6:F14,Deck!$B$6:$B$14)+hsd!F37*Deck!$B$5)/SUM(Deck!$B$5:$B$14)</f>
        <v>0.10792266460833713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-0.60829326195139877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-0.1554853799924491</v>
      </c>
      <c r="C7">
        <f>2*(SUMPRODUCT(hsd!C7:C15,Deck!$B$6:$B$14)+hsd!C38*Deck!$B$5)/SUM(Deck!$B$5:$B$14)</f>
        <v>-7.4766650789560851E-2</v>
      </c>
      <c r="D7">
        <f>2*(SUMPRODUCT(hsd!D7:D15,Deck!$B$6:$B$14)+hsd!D38*Deck!$B$5)/SUM(Deck!$B$5:$B$14)</f>
        <v>1.0511467456082545E-2</v>
      </c>
      <c r="E7">
        <f>2*(SUMPRODUCT(hsd!E7:E15,Deck!$B$6:$B$14)+hsd!E38*Deck!$B$5)/SUM(Deck!$B$5:$B$14)</f>
        <v>9.9964621687930175E-2</v>
      </c>
      <c r="F7">
        <f>2*(SUMPRODUCT(hsd!F7:F15,Deck!$B$6:$B$14)+hsd!F38*Deck!$B$5)/SUM(Deck!$B$5:$B$14)</f>
        <v>0.1876912392044838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-0.62014330066327394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1.9285099723172248E-2</v>
      </c>
      <c r="C8">
        <f>2*(SUMPRODUCT(hsd!C8:C16,Deck!$B$6:$B$14)+hsd!C39*Deck!$B$5)/SUM(Deck!$B$5:$B$14)</f>
        <v>8.6887860476253229E-2</v>
      </c>
      <c r="D8">
        <f>2*(SUMPRODUCT(hsd!D8:D16,Deck!$B$6:$B$14)+hsd!D39*Deck!$B$5)/SUM(Deck!$B$5:$B$14)</f>
        <v>0.15656746918613532</v>
      </c>
      <c r="E8">
        <f>2*(SUMPRODUCT(hsd!E8:E16,Deck!$B$6:$B$14)+hsd!E39*Deck!$B$5)/SUM(Deck!$B$5:$B$14)</f>
        <v>0.22831820480547502</v>
      </c>
      <c r="F8">
        <f>2*(SUMPRODUCT(hsd!F8:F16,Deck!$B$6:$B$14)+hsd!F39*Deck!$B$5)/SUM(Deck!$B$5:$B$14)</f>
        <v>0.3255333973851649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-0.39405762114832721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0.18462902498065625</v>
      </c>
      <c r="C9">
        <f>2*(SUMPRODUCT(hsd!C9:C17,Deck!$B$6:$B$14)+hsd!C40*Deck!$B$5)/SUM(Deck!$B$5:$B$14)</f>
        <v>0.24214017052931303</v>
      </c>
      <c r="D9">
        <f>2*(SUMPRODUCT(hsd!D9:D17,Deck!$B$6:$B$14)+hsd!D40*Deck!$B$5)/SUM(Deck!$B$5:$B$14)</f>
        <v>0.30150334319286631</v>
      </c>
      <c r="E9">
        <f>2*(SUMPRODUCT(hsd!E9:E17,Deck!$B$6:$B$14)+hsd!E40*Deck!$B$5)/SUM(Deck!$B$5:$B$14)</f>
        <v>0.36334825237219065</v>
      </c>
      <c r="F9">
        <f>2*(SUMPRODUCT(hsd!F9:F17,Deck!$B$6:$B$14)+hsd!F40*Deck!$B$5)/SUM(Deck!$B$5:$B$14)</f>
        <v>0.44337460889206304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-0.13136155755613241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0.36499998801808975</v>
      </c>
      <c r="C10">
        <f>2*(SUMPRODUCT(hsd!C10:C18,Deck!$B$6:$B$14)+hsd!C41*Deck!$B$5)/SUM(Deck!$B$5:$B$14)</f>
        <v>0.41217595162788179</v>
      </c>
      <c r="D10">
        <f>2*(SUMPRODUCT(hsd!D10:D18,Deck!$B$6:$B$14)+hsd!D41*Deck!$B$5)/SUM(Deck!$B$5:$B$14)</f>
        <v>0.460940243794354</v>
      </c>
      <c r="E10">
        <f>2*(SUMPRODUCT(hsd!E10:E18,Deck!$B$6:$B$14)+hsd!E41*Deck!$B$5)/SUM(Deck!$B$5:$B$14)</f>
        <v>0.51251710900326775</v>
      </c>
      <c r="F10">
        <f>2*(SUMPRODUCT(hsd!F10:F18,Deck!$B$6:$B$14)+hsd!F41*Deck!$B$5)/SUM(Deck!$B$5:$B$14)</f>
        <v>0.57559016859776868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0.16289941589055185</v>
      </c>
    </row>
    <row r="11" spans="1:11" x14ac:dyDescent="0.3">
      <c r="A11" t="s">
        <v>7</v>
      </c>
      <c r="B11">
        <f>2*SUMPRODUCT(stand!B32:B41,Deck!$B$5:$B$14)/SUM(Deck!$B$5:$B$14)</f>
        <v>0.47064092333946894</v>
      </c>
      <c r="C11">
        <f>2*SUMPRODUCT(stand!C32:C41,Deck!$B$5:$B$14)/SUM(Deck!$B$5:$B$14)</f>
        <v>0.51779525312221664</v>
      </c>
      <c r="D11">
        <f>2*SUMPRODUCT(stand!D32:D41,Deck!$B$5:$B$14)/SUM(Deck!$B$5:$B$14)</f>
        <v>0.56604055041797596</v>
      </c>
      <c r="E11">
        <f>2*SUMPRODUCT(stand!E32:E41,Deck!$B$5:$B$14)/SUM(Deck!$B$5:$B$14)</f>
        <v>0.61469901790902803</v>
      </c>
      <c r="F11">
        <f>2*SUMPRODUCT(stand!F32:F41,Deck!$B$5:$B$14)/SUM(Deck!$B$5:$B$14)</f>
        <v>0.66738009490756955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0.10906077977909699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 x14ac:dyDescent="0.3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 x14ac:dyDescent="0.3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 x14ac:dyDescent="0.3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 x14ac:dyDescent="0.3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 x14ac:dyDescent="0.3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 x14ac:dyDescent="0.3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 x14ac:dyDescent="0.3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 x14ac:dyDescent="0.3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 x14ac:dyDescent="0.3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zoomScale="115" zoomScaleNormal="115" workbookViewId="0"/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$B77*(Deck!C$2/SUM(Deck!$B$2:$K$2))</f>
        <v>9.1033227127901696E-4</v>
      </c>
      <c r="C2">
        <f>$B77*(Deck!D$2/SUM(Deck!$B$2:$K$2))</f>
        <v>9.1033227127901696E-4</v>
      </c>
      <c r="D2">
        <f>$B77*(Deck!E$2/SUM(Deck!$B$2:$K$2))</f>
        <v>9.1033227127901696E-4</v>
      </c>
      <c r="E2">
        <f>$B77*(Deck!F$2/SUM(Deck!$B$2:$K$2))</f>
        <v>9.1033227127901696E-4</v>
      </c>
      <c r="F2">
        <f>$B77*(Deck!G$2/SUM(Deck!$B$2:$K$2))</f>
        <v>9.1033227127901696E-4</v>
      </c>
      <c r="G2">
        <f>$B77*(Deck!H$2/SUM(Deck!$B$2:$K$2))</f>
        <v>9.1033227127901696E-4</v>
      </c>
      <c r="H2">
        <f>$B77*(Deck!I$2/SUM(Deck!$B$2:$K$2))</f>
        <v>9.1033227127901696E-4</v>
      </c>
      <c r="I2">
        <f>$B77*(Deck!J$2/SUM(Deck!$B$2:$K$2))</f>
        <v>9.1033227127901696E-4</v>
      </c>
      <c r="J2">
        <f>$B77*(Deck!K$2/SUM(Deck!$B$2:$K$2))*(SUM(Deck!$C$2:$K$2)/SUM(Deck!$B$2:$K$2))</f>
        <v>3.3612268477994475E-3</v>
      </c>
      <c r="K2">
        <f>$B77*(Deck!B$2/SUM(Deck!$B$2:$K$2))*(SUM(Deck!$B$2:$J$2)/SUM(Deck!$B$2:$K$2))</f>
        <v>6.3023003396239633E-4</v>
      </c>
    </row>
    <row r="3" spans="1:13" x14ac:dyDescent="0.3">
      <c r="A3">
        <f>A2+1</f>
        <v>6</v>
      </c>
      <c r="B3">
        <f ca="1">$B78*(Deck!C$2/SUM(Deck!$B$2:$K$2))</f>
        <v>9.1033227127901696E-4</v>
      </c>
      <c r="C3">
        <f ca="1">$B78*(Deck!D$2/SUM(Deck!$B$2:$K$2))</f>
        <v>9.1033227127901696E-4</v>
      </c>
      <c r="D3">
        <f ca="1">$B78*(Deck!E$2/SUM(Deck!$B$2:$K$2))</f>
        <v>9.1033227127901696E-4</v>
      </c>
      <c r="E3">
        <f ca="1">$B78*(Deck!F$2/SUM(Deck!$B$2:$K$2))</f>
        <v>9.1033227127901696E-4</v>
      </c>
      <c r="F3">
        <f ca="1">$B78*(Deck!G$2/SUM(Deck!$B$2:$K$2))</f>
        <v>9.1033227127901696E-4</v>
      </c>
      <c r="G3">
        <f ca="1">$B78*(Deck!H$2/SUM(Deck!$B$2:$K$2))</f>
        <v>9.1033227127901696E-4</v>
      </c>
      <c r="H3">
        <f ca="1">$B78*(Deck!I$2/SUM(Deck!$B$2:$K$2))</f>
        <v>9.1033227127901696E-4</v>
      </c>
      <c r="I3">
        <f ca="1">$B78*(Deck!J$2/SUM(Deck!$B$2:$K$2))</f>
        <v>9.1033227127901696E-4</v>
      </c>
      <c r="J3">
        <f ca="1">$B78*(Deck!K$2/SUM(Deck!$B$2:$K$2))*(SUM(Deck!$C$2:$K$2)/SUM(Deck!$B$2:$K$2))</f>
        <v>3.3612268477994475E-3</v>
      </c>
      <c r="K3">
        <f ca="1">$B78*(Deck!B$2/SUM(Deck!$B$2:$K$2))*(SUM(Deck!$B$2:$J$2)/SUM(Deck!$B$2:$K$2))</f>
        <v>6.3023003396239633E-4</v>
      </c>
    </row>
    <row r="4" spans="1:13" x14ac:dyDescent="0.3">
      <c r="A4">
        <f t="shared" ref="A4:A40" si="0">A3+1</f>
        <v>7</v>
      </c>
      <c r="B4">
        <f ca="1">$B79*(Deck!C$2/SUM(Deck!$B$2:$K$2))</f>
        <v>1.8206645425580339E-3</v>
      </c>
      <c r="C4">
        <f ca="1">$B79*(Deck!D$2/SUM(Deck!$B$2:$K$2))</f>
        <v>1.8206645425580339E-3</v>
      </c>
      <c r="D4">
        <f ca="1">$B79*(Deck!E$2/SUM(Deck!$B$2:$K$2))</f>
        <v>1.8206645425580339E-3</v>
      </c>
      <c r="E4">
        <f ca="1">$B79*(Deck!F$2/SUM(Deck!$B$2:$K$2))</f>
        <v>1.8206645425580339E-3</v>
      </c>
      <c r="F4">
        <f ca="1">$B79*(Deck!G$2/SUM(Deck!$B$2:$K$2))</f>
        <v>1.8206645425580339E-3</v>
      </c>
      <c r="G4">
        <f ca="1">$B79*(Deck!H$2/SUM(Deck!$B$2:$K$2))</f>
        <v>1.8206645425580339E-3</v>
      </c>
      <c r="H4">
        <f ca="1">$B79*(Deck!I$2/SUM(Deck!$B$2:$K$2))</f>
        <v>1.8206645425580339E-3</v>
      </c>
      <c r="I4">
        <f ca="1">$B79*(Deck!J$2/SUM(Deck!$B$2:$K$2))</f>
        <v>1.8206645425580339E-3</v>
      </c>
      <c r="J4">
        <f ca="1">$B79*(Deck!K$2/SUM(Deck!$B$2:$K$2))*(SUM(Deck!$C$2:$K$2)/SUM(Deck!$B$2:$K$2))</f>
        <v>6.7224536955988951E-3</v>
      </c>
      <c r="K4">
        <f ca="1">$B79*(Deck!B$2/SUM(Deck!$B$2:$K$2))*(SUM(Deck!$B$2:$J$2)/SUM(Deck!$B$2:$K$2))</f>
        <v>1.2604600679247927E-3</v>
      </c>
    </row>
    <row r="5" spans="1:13" x14ac:dyDescent="0.3">
      <c r="A5">
        <f t="shared" si="0"/>
        <v>8</v>
      </c>
      <c r="B5">
        <f ca="1">$B80*(Deck!C$2/SUM(Deck!$B$2:$K$2))</f>
        <v>1.8206645425580339E-3</v>
      </c>
      <c r="C5">
        <f ca="1">$B80*(Deck!D$2/SUM(Deck!$B$2:$K$2))</f>
        <v>1.8206645425580339E-3</v>
      </c>
      <c r="D5">
        <f ca="1">$B80*(Deck!E$2/SUM(Deck!$B$2:$K$2))</f>
        <v>1.8206645425580339E-3</v>
      </c>
      <c r="E5">
        <f ca="1">$B80*(Deck!F$2/SUM(Deck!$B$2:$K$2))</f>
        <v>1.8206645425580339E-3</v>
      </c>
      <c r="F5">
        <f ca="1">$B80*(Deck!G$2/SUM(Deck!$B$2:$K$2))</f>
        <v>1.8206645425580339E-3</v>
      </c>
      <c r="G5">
        <f ca="1">$B80*(Deck!H$2/SUM(Deck!$B$2:$K$2))</f>
        <v>1.8206645425580339E-3</v>
      </c>
      <c r="H5">
        <f ca="1">$B80*(Deck!I$2/SUM(Deck!$B$2:$K$2))</f>
        <v>1.8206645425580339E-3</v>
      </c>
      <c r="I5">
        <f ca="1">$B80*(Deck!J$2/SUM(Deck!$B$2:$K$2))</f>
        <v>1.8206645425580339E-3</v>
      </c>
      <c r="J5">
        <f ca="1">$B80*(Deck!K$2/SUM(Deck!$B$2:$K$2))*(SUM(Deck!$C$2:$K$2)/SUM(Deck!$B$2:$K$2))</f>
        <v>6.7224536955988951E-3</v>
      </c>
      <c r="K5">
        <f ca="1">$B80*(Deck!B$2/SUM(Deck!$B$2:$K$2))*(SUM(Deck!$B$2:$J$2)/SUM(Deck!$B$2:$K$2))</f>
        <v>1.2604600679247927E-3</v>
      </c>
    </row>
    <row r="6" spans="1:13" x14ac:dyDescent="0.3">
      <c r="A6">
        <f t="shared" si="0"/>
        <v>9</v>
      </c>
      <c r="B6">
        <f ca="1">$B81*(Deck!C$2/SUM(Deck!$B$2:$K$2))</f>
        <v>2.7309968138370514E-3</v>
      </c>
      <c r="C6">
        <f ca="1">$B81*(Deck!D$2/SUM(Deck!$B$2:$K$2))</f>
        <v>2.7309968138370514E-3</v>
      </c>
      <c r="D6">
        <f ca="1">$B81*(Deck!E$2/SUM(Deck!$B$2:$K$2))</f>
        <v>2.7309968138370514E-3</v>
      </c>
      <c r="E6">
        <f ca="1">$B81*(Deck!F$2/SUM(Deck!$B$2:$K$2))</f>
        <v>2.7309968138370514E-3</v>
      </c>
      <c r="F6">
        <f ca="1">$B81*(Deck!G$2/SUM(Deck!$B$2:$K$2))</f>
        <v>2.7309968138370514E-3</v>
      </c>
      <c r="G6">
        <f ca="1">$B81*(Deck!H$2/SUM(Deck!$B$2:$K$2))</f>
        <v>2.7309968138370514E-3</v>
      </c>
      <c r="H6">
        <f ca="1">$B81*(Deck!I$2/SUM(Deck!$B$2:$K$2))</f>
        <v>2.7309968138370514E-3</v>
      </c>
      <c r="I6">
        <f ca="1">$B81*(Deck!J$2/SUM(Deck!$B$2:$K$2))</f>
        <v>2.7309968138370514E-3</v>
      </c>
      <c r="J6">
        <f ca="1">$B81*(Deck!K$2/SUM(Deck!$B$2:$K$2))*(SUM(Deck!$C$2:$K$2)/SUM(Deck!$B$2:$K$2))</f>
        <v>1.0083680543398345E-2</v>
      </c>
      <c r="K6">
        <f ca="1">$B81*(Deck!B$2/SUM(Deck!$B$2:$K$2))*(SUM(Deck!$B$2:$J$2)/SUM(Deck!$B$2:$K$2))</f>
        <v>1.8906901018871894E-3</v>
      </c>
    </row>
    <row r="7" spans="1:13" x14ac:dyDescent="0.3">
      <c r="A7">
        <f t="shared" si="0"/>
        <v>10</v>
      </c>
      <c r="B7">
        <f ca="1">$B82*(Deck!C$2/SUM(Deck!$B$2:$K$2))</f>
        <v>2.7309968138370514E-3</v>
      </c>
      <c r="C7">
        <f ca="1">$B82*(Deck!D$2/SUM(Deck!$B$2:$K$2))</f>
        <v>2.7309968138370514E-3</v>
      </c>
      <c r="D7">
        <f ca="1">$B82*(Deck!E$2/SUM(Deck!$B$2:$K$2))</f>
        <v>2.7309968138370514E-3</v>
      </c>
      <c r="E7">
        <f ca="1">$B82*(Deck!F$2/SUM(Deck!$B$2:$K$2))</f>
        <v>2.7309968138370514E-3</v>
      </c>
      <c r="F7">
        <f ca="1">$B82*(Deck!G$2/SUM(Deck!$B$2:$K$2))</f>
        <v>2.7309968138370514E-3</v>
      </c>
      <c r="G7">
        <f ca="1">$B82*(Deck!H$2/SUM(Deck!$B$2:$K$2))</f>
        <v>2.7309968138370514E-3</v>
      </c>
      <c r="H7">
        <f ca="1">$B82*(Deck!I$2/SUM(Deck!$B$2:$K$2))</f>
        <v>2.7309968138370514E-3</v>
      </c>
      <c r="I7">
        <f ca="1">$B82*(Deck!J$2/SUM(Deck!$B$2:$K$2))</f>
        <v>2.7309968138370514E-3</v>
      </c>
      <c r="J7">
        <f ca="1">$B82*(Deck!K$2/SUM(Deck!$B$2:$K$2))*(SUM(Deck!$C$2:$K$2)/SUM(Deck!$B$2:$K$2))</f>
        <v>1.0083680543398345E-2</v>
      </c>
      <c r="K7">
        <f ca="1">$B82*(Deck!B$2/SUM(Deck!$B$2:$K$2))*(SUM(Deck!$B$2:$J$2)/SUM(Deck!$B$2:$K$2))</f>
        <v>1.8906901018871894E-3</v>
      </c>
    </row>
    <row r="8" spans="1:13" x14ac:dyDescent="0.3">
      <c r="A8">
        <f t="shared" si="0"/>
        <v>11</v>
      </c>
      <c r="B8">
        <f ca="1">$B83*(Deck!C$2/SUM(Deck!$B$2:$K$2))</f>
        <v>3.6413290851160687E-3</v>
      </c>
      <c r="C8">
        <f ca="1">$B83*(Deck!D$2/SUM(Deck!$B$2:$K$2))</f>
        <v>3.6413290851160687E-3</v>
      </c>
      <c r="D8">
        <f ca="1">$B83*(Deck!E$2/SUM(Deck!$B$2:$K$2))</f>
        <v>3.6413290851160687E-3</v>
      </c>
      <c r="E8">
        <f ca="1">$B83*(Deck!F$2/SUM(Deck!$B$2:$K$2))</f>
        <v>3.6413290851160687E-3</v>
      </c>
      <c r="F8">
        <f ca="1">$B83*(Deck!G$2/SUM(Deck!$B$2:$K$2))</f>
        <v>3.6413290851160687E-3</v>
      </c>
      <c r="G8">
        <f ca="1">$B83*(Deck!H$2/SUM(Deck!$B$2:$K$2))</f>
        <v>3.6413290851160687E-3</v>
      </c>
      <c r="H8">
        <f ca="1">$B83*(Deck!I$2/SUM(Deck!$B$2:$K$2))</f>
        <v>3.6413290851160687E-3</v>
      </c>
      <c r="I8">
        <f ca="1">$B83*(Deck!J$2/SUM(Deck!$B$2:$K$2))</f>
        <v>3.6413290851160687E-3</v>
      </c>
      <c r="J8">
        <f ca="1">$B83*(Deck!K$2/SUM(Deck!$B$2:$K$2))*(SUM(Deck!$C$2:$K$2)/SUM(Deck!$B$2:$K$2))</f>
        <v>1.3444907391197794E-2</v>
      </c>
      <c r="K8">
        <f ca="1">$B83*(Deck!B$2/SUM(Deck!$B$2:$K$2))*(SUM(Deck!$B$2:$J$2)/SUM(Deck!$B$2:$K$2))</f>
        <v>2.5209201358495858E-3</v>
      </c>
    </row>
    <row r="9" spans="1:13" x14ac:dyDescent="0.3">
      <c r="A9">
        <f t="shared" si="0"/>
        <v>12</v>
      </c>
      <c r="B9">
        <f ca="1">$B84*(Deck!C$2/SUM(Deck!$B$2:$K$2))</f>
        <v>6.3723258989531201E-3</v>
      </c>
      <c r="C9">
        <f ca="1">$B84*(Deck!D$2/SUM(Deck!$B$2:$K$2))</f>
        <v>6.3723258989531201E-3</v>
      </c>
      <c r="D9">
        <f ca="1">$B84*(Deck!E$2/SUM(Deck!$B$2:$K$2))</f>
        <v>6.3723258989531201E-3</v>
      </c>
      <c r="E9">
        <f ca="1">$B84*(Deck!F$2/SUM(Deck!$B$2:$K$2))</f>
        <v>6.3723258989531201E-3</v>
      </c>
      <c r="F9">
        <f ca="1">$B84*(Deck!G$2/SUM(Deck!$B$2:$K$2))</f>
        <v>6.3723258989531201E-3</v>
      </c>
      <c r="G9">
        <f ca="1">$B84*(Deck!H$2/SUM(Deck!$B$2:$K$2))</f>
        <v>6.3723258989531201E-3</v>
      </c>
      <c r="H9">
        <f ca="1">$B84*(Deck!I$2/SUM(Deck!$B$2:$K$2))</f>
        <v>6.3723258989531201E-3</v>
      </c>
      <c r="I9">
        <f ca="1">$B84*(Deck!J$2/SUM(Deck!$B$2:$K$2))</f>
        <v>6.3723258989531201E-3</v>
      </c>
      <c r="J9">
        <f ca="1">$B84*(Deck!K$2/SUM(Deck!$B$2:$K$2))*(SUM(Deck!$C$2:$K$2)/SUM(Deck!$B$2:$K$2))</f>
        <v>2.3528587934596137E-2</v>
      </c>
      <c r="K9">
        <f ca="1">$B84*(Deck!B$2/SUM(Deck!$B$2:$K$2))*(SUM(Deck!$B$2:$J$2)/SUM(Deck!$B$2:$K$2))</f>
        <v>4.4116102377367754E-3</v>
      </c>
    </row>
    <row r="10" spans="1:13" x14ac:dyDescent="0.3">
      <c r="A10">
        <f t="shared" si="0"/>
        <v>13</v>
      </c>
      <c r="B10">
        <f ca="1">$B85*(Deck!C$2/SUM(Deck!$B$2:$K$2))</f>
        <v>6.3723258989531201E-3</v>
      </c>
      <c r="C10">
        <f ca="1">$B85*(Deck!D$2/SUM(Deck!$B$2:$K$2))</f>
        <v>6.3723258989531201E-3</v>
      </c>
      <c r="D10">
        <f ca="1">$B85*(Deck!E$2/SUM(Deck!$B$2:$K$2))</f>
        <v>6.3723258989531201E-3</v>
      </c>
      <c r="E10">
        <f ca="1">$B85*(Deck!F$2/SUM(Deck!$B$2:$K$2))</f>
        <v>6.3723258989531201E-3</v>
      </c>
      <c r="F10">
        <f ca="1">$B85*(Deck!G$2/SUM(Deck!$B$2:$K$2))</f>
        <v>6.3723258989531201E-3</v>
      </c>
      <c r="G10">
        <f ca="1">$B85*(Deck!H$2/SUM(Deck!$B$2:$K$2))</f>
        <v>6.3723258989531201E-3</v>
      </c>
      <c r="H10">
        <f ca="1">$B85*(Deck!I$2/SUM(Deck!$B$2:$K$2))</f>
        <v>6.3723258989531201E-3</v>
      </c>
      <c r="I10">
        <f ca="1">$B85*(Deck!J$2/SUM(Deck!$B$2:$K$2))</f>
        <v>6.3723258989531201E-3</v>
      </c>
      <c r="J10">
        <f ca="1">$B85*(Deck!K$2/SUM(Deck!$B$2:$K$2))*(SUM(Deck!$C$2:$K$2)/SUM(Deck!$B$2:$K$2))</f>
        <v>2.3528587934596137E-2</v>
      </c>
      <c r="K10">
        <f ca="1">$B85*(Deck!B$2/SUM(Deck!$B$2:$K$2))*(SUM(Deck!$B$2:$J$2)/SUM(Deck!$B$2:$K$2))</f>
        <v>4.4116102377367754E-3</v>
      </c>
    </row>
    <row r="11" spans="1:13" x14ac:dyDescent="0.3">
      <c r="A11">
        <f t="shared" si="0"/>
        <v>14</v>
      </c>
      <c r="B11">
        <f ca="1">$B86*(Deck!C$2/SUM(Deck!$B$2:$K$2))</f>
        <v>5.4619936276741029E-3</v>
      </c>
      <c r="C11">
        <f ca="1">$B86*(Deck!D$2/SUM(Deck!$B$2:$K$2))</f>
        <v>5.4619936276741029E-3</v>
      </c>
      <c r="D11">
        <f ca="1">$B86*(Deck!E$2/SUM(Deck!$B$2:$K$2))</f>
        <v>5.4619936276741029E-3</v>
      </c>
      <c r="E11">
        <f ca="1">$B86*(Deck!F$2/SUM(Deck!$B$2:$K$2))</f>
        <v>5.4619936276741029E-3</v>
      </c>
      <c r="F11">
        <f ca="1">$B86*(Deck!G$2/SUM(Deck!$B$2:$K$2))</f>
        <v>5.4619936276741029E-3</v>
      </c>
      <c r="G11">
        <f ca="1">$B86*(Deck!H$2/SUM(Deck!$B$2:$K$2))</f>
        <v>5.4619936276741029E-3</v>
      </c>
      <c r="H11">
        <f ca="1">$B86*(Deck!I$2/SUM(Deck!$B$2:$K$2))</f>
        <v>5.4619936276741029E-3</v>
      </c>
      <c r="I11">
        <f ca="1">$B86*(Deck!J$2/SUM(Deck!$B$2:$K$2))</f>
        <v>5.4619936276741029E-3</v>
      </c>
      <c r="J11">
        <f ca="1">$B86*(Deck!K$2/SUM(Deck!$B$2:$K$2))*(SUM(Deck!$C$2:$K$2)/SUM(Deck!$B$2:$K$2))</f>
        <v>2.016736108679669E-2</v>
      </c>
      <c r="K11">
        <f ca="1">$B86*(Deck!B$2/SUM(Deck!$B$2:$K$2))*(SUM(Deck!$B$2:$J$2)/SUM(Deck!$B$2:$K$2))</f>
        <v>3.7813802037743789E-3</v>
      </c>
    </row>
    <row r="12" spans="1:13" x14ac:dyDescent="0.3">
      <c r="A12">
        <f t="shared" si="0"/>
        <v>15</v>
      </c>
      <c r="B12">
        <f ca="1">$B87*(Deck!C$2/SUM(Deck!$B$2:$K$2))</f>
        <v>5.4619936276741029E-3</v>
      </c>
      <c r="C12">
        <f ca="1">$B87*(Deck!D$2/SUM(Deck!$B$2:$K$2))</f>
        <v>5.4619936276741029E-3</v>
      </c>
      <c r="D12">
        <f ca="1">$B87*(Deck!E$2/SUM(Deck!$B$2:$K$2))</f>
        <v>5.4619936276741029E-3</v>
      </c>
      <c r="E12">
        <f ca="1">$B87*(Deck!F$2/SUM(Deck!$B$2:$K$2))</f>
        <v>5.4619936276741029E-3</v>
      </c>
      <c r="F12">
        <f ca="1">$B87*(Deck!G$2/SUM(Deck!$B$2:$K$2))</f>
        <v>5.4619936276741029E-3</v>
      </c>
      <c r="G12">
        <f ca="1">$B87*(Deck!H$2/SUM(Deck!$B$2:$K$2))</f>
        <v>5.4619936276741029E-3</v>
      </c>
      <c r="H12">
        <f ca="1">$B87*(Deck!I$2/SUM(Deck!$B$2:$K$2))</f>
        <v>5.4619936276741029E-3</v>
      </c>
      <c r="I12">
        <f ca="1">$B87*(Deck!J$2/SUM(Deck!$B$2:$K$2))</f>
        <v>5.4619936276741029E-3</v>
      </c>
      <c r="J12">
        <f ca="1">$B87*(Deck!K$2/SUM(Deck!$B$2:$K$2))*(SUM(Deck!$C$2:$K$2)/SUM(Deck!$B$2:$K$2))</f>
        <v>2.016736108679669E-2</v>
      </c>
      <c r="K12">
        <f ca="1">$B87*(Deck!B$2/SUM(Deck!$B$2:$K$2))*(SUM(Deck!$B$2:$J$2)/SUM(Deck!$B$2:$K$2))</f>
        <v>3.7813802037743789E-3</v>
      </c>
    </row>
    <row r="13" spans="1:13" x14ac:dyDescent="0.3">
      <c r="A13">
        <f t="shared" si="0"/>
        <v>16</v>
      </c>
      <c r="B13">
        <f ca="1">$B88*(Deck!C$2/SUM(Deck!$B$2:$K$2))</f>
        <v>4.5516613563950856E-3</v>
      </c>
      <c r="C13">
        <f ca="1">$B88*(Deck!D$2/SUM(Deck!$B$2:$K$2))</f>
        <v>4.5516613563950856E-3</v>
      </c>
      <c r="D13">
        <f ca="1">$B88*(Deck!E$2/SUM(Deck!$B$2:$K$2))</f>
        <v>4.5516613563950856E-3</v>
      </c>
      <c r="E13">
        <f ca="1">$B88*(Deck!F$2/SUM(Deck!$B$2:$K$2))</f>
        <v>4.5516613563950856E-3</v>
      </c>
      <c r="F13">
        <f ca="1">$B88*(Deck!G$2/SUM(Deck!$B$2:$K$2))</f>
        <v>4.5516613563950856E-3</v>
      </c>
      <c r="G13">
        <f ca="1">$B88*(Deck!H$2/SUM(Deck!$B$2:$K$2))</f>
        <v>4.5516613563950856E-3</v>
      </c>
      <c r="H13">
        <f ca="1">$B88*(Deck!I$2/SUM(Deck!$B$2:$K$2))</f>
        <v>4.5516613563950856E-3</v>
      </c>
      <c r="I13">
        <f ca="1">$B88*(Deck!J$2/SUM(Deck!$B$2:$K$2))</f>
        <v>4.5516613563950856E-3</v>
      </c>
      <c r="J13">
        <f ca="1">$B88*(Deck!K$2/SUM(Deck!$B$2:$K$2))*(SUM(Deck!$C$2:$K$2)/SUM(Deck!$B$2:$K$2))</f>
        <v>1.6806134238997239E-2</v>
      </c>
      <c r="K13">
        <f ca="1">$B88*(Deck!B$2/SUM(Deck!$B$2:$K$2))*(SUM(Deck!$B$2:$J$2)/SUM(Deck!$B$2:$K$2))</f>
        <v>3.1511501698119823E-3</v>
      </c>
    </row>
    <row r="14" spans="1:13" x14ac:dyDescent="0.3">
      <c r="A14">
        <f t="shared" si="0"/>
        <v>17</v>
      </c>
      <c r="B14">
        <f ca="1">$B89*(Deck!C$2/SUM(Deck!$B$2:$K$2))</f>
        <v>4.5516613563950856E-3</v>
      </c>
      <c r="C14">
        <f ca="1">$B89*(Deck!D$2/SUM(Deck!$B$2:$K$2))</f>
        <v>4.5516613563950856E-3</v>
      </c>
      <c r="D14">
        <f ca="1">$B89*(Deck!E$2/SUM(Deck!$B$2:$K$2))</f>
        <v>4.5516613563950856E-3</v>
      </c>
      <c r="E14">
        <f ca="1">$B89*(Deck!F$2/SUM(Deck!$B$2:$K$2))</f>
        <v>4.5516613563950856E-3</v>
      </c>
      <c r="F14">
        <f ca="1">$B89*(Deck!G$2/SUM(Deck!$B$2:$K$2))</f>
        <v>4.5516613563950856E-3</v>
      </c>
      <c r="G14">
        <f ca="1">$B89*(Deck!H$2/SUM(Deck!$B$2:$K$2))</f>
        <v>4.5516613563950856E-3</v>
      </c>
      <c r="H14">
        <f ca="1">$B89*(Deck!I$2/SUM(Deck!$B$2:$K$2))</f>
        <v>4.5516613563950856E-3</v>
      </c>
      <c r="I14">
        <f ca="1">$B89*(Deck!J$2/SUM(Deck!$B$2:$K$2))</f>
        <v>4.5516613563950856E-3</v>
      </c>
      <c r="J14">
        <f ca="1">$B89*(Deck!K$2/SUM(Deck!$B$2:$K$2))*(SUM(Deck!$C$2:$K$2)/SUM(Deck!$B$2:$K$2))</f>
        <v>1.6806134238997239E-2</v>
      </c>
      <c r="K14">
        <f ca="1">$B89*(Deck!B$2/SUM(Deck!$B$2:$K$2))*(SUM(Deck!$B$2:$J$2)/SUM(Deck!$B$2:$K$2))</f>
        <v>3.1511501698119823E-3</v>
      </c>
    </row>
    <row r="15" spans="1:13" x14ac:dyDescent="0.3">
      <c r="A15">
        <f t="shared" si="0"/>
        <v>18</v>
      </c>
      <c r="B15">
        <f ca="1">$B90*(Deck!C$2/SUM(Deck!$B$2:$K$2))</f>
        <v>3.6413290851160678E-3</v>
      </c>
      <c r="C15">
        <f ca="1">$B90*(Deck!D$2/SUM(Deck!$B$2:$K$2))</f>
        <v>3.6413290851160678E-3</v>
      </c>
      <c r="D15">
        <f ca="1">$B90*(Deck!E$2/SUM(Deck!$B$2:$K$2))</f>
        <v>3.6413290851160678E-3</v>
      </c>
      <c r="E15">
        <f ca="1">$B90*(Deck!F$2/SUM(Deck!$B$2:$K$2))</f>
        <v>3.6413290851160678E-3</v>
      </c>
      <c r="F15">
        <f ca="1">$B90*(Deck!G$2/SUM(Deck!$B$2:$K$2))</f>
        <v>3.6413290851160678E-3</v>
      </c>
      <c r="G15">
        <f ca="1">$B90*(Deck!H$2/SUM(Deck!$B$2:$K$2))</f>
        <v>3.6413290851160678E-3</v>
      </c>
      <c r="H15">
        <f ca="1">$B90*(Deck!I$2/SUM(Deck!$B$2:$K$2))</f>
        <v>3.6413290851160678E-3</v>
      </c>
      <c r="I15">
        <f ca="1">$B90*(Deck!J$2/SUM(Deck!$B$2:$K$2))</f>
        <v>3.6413290851160678E-3</v>
      </c>
      <c r="J15">
        <f ca="1">$B90*(Deck!K$2/SUM(Deck!$B$2:$K$2))*(SUM(Deck!$C$2:$K$2)/SUM(Deck!$B$2:$K$2))</f>
        <v>1.344490739119779E-2</v>
      </c>
      <c r="K15">
        <f ca="1">$B90*(Deck!B$2/SUM(Deck!$B$2:$K$2))*(SUM(Deck!$B$2:$J$2)/SUM(Deck!$B$2:$K$2))</f>
        <v>2.5209201358495853E-3</v>
      </c>
    </row>
    <row r="16" spans="1:13" x14ac:dyDescent="0.3">
      <c r="A16">
        <f t="shared" si="0"/>
        <v>19</v>
      </c>
      <c r="B16">
        <f ca="1">$B91*(Deck!C$2/SUM(Deck!$B$2:$K$2))</f>
        <v>3.6413290851160678E-3</v>
      </c>
      <c r="C16">
        <f ca="1">$B91*(Deck!D$2/SUM(Deck!$B$2:$K$2))</f>
        <v>3.6413290851160678E-3</v>
      </c>
      <c r="D16">
        <f ca="1">$B91*(Deck!E$2/SUM(Deck!$B$2:$K$2))</f>
        <v>3.6413290851160678E-3</v>
      </c>
      <c r="E16">
        <f ca="1">$B91*(Deck!F$2/SUM(Deck!$B$2:$K$2))</f>
        <v>3.6413290851160678E-3</v>
      </c>
      <c r="F16">
        <f ca="1">$B91*(Deck!G$2/SUM(Deck!$B$2:$K$2))</f>
        <v>3.6413290851160678E-3</v>
      </c>
      <c r="G16">
        <f ca="1">$B91*(Deck!H$2/SUM(Deck!$B$2:$K$2))</f>
        <v>3.6413290851160678E-3</v>
      </c>
      <c r="H16">
        <f ca="1">$B91*(Deck!I$2/SUM(Deck!$B$2:$K$2))</f>
        <v>3.6413290851160678E-3</v>
      </c>
      <c r="I16">
        <f ca="1">$B91*(Deck!J$2/SUM(Deck!$B$2:$K$2))</f>
        <v>3.6413290851160678E-3</v>
      </c>
      <c r="J16">
        <f ca="1">$B91*(Deck!K$2/SUM(Deck!$B$2:$K$2))*(SUM(Deck!$C$2:$K$2)/SUM(Deck!$B$2:$K$2))</f>
        <v>1.344490739119779E-2</v>
      </c>
      <c r="K16">
        <f ca="1">$B91*(Deck!B$2/SUM(Deck!$B$2:$K$2))*(SUM(Deck!$B$2:$J$2)/SUM(Deck!$B$2:$K$2))</f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2*(Deck!$B$2/SUM(Deck!$B$2:$K$2))*(Deck!$B6/SUM(Deck!$B$5:$B$14))*(Deck!C$2/SUM(Deck!$B$2:$K$2))</f>
        <v>9.1033227127901696E-4</v>
      </c>
      <c r="C21">
        <f>2*(Deck!$B$2/SUM(Deck!$B$2:$K$2))*(Deck!$B6/SUM(Deck!$B$5:$B$14))*(Deck!D$2/SUM(Deck!$B$2:$K$2))</f>
        <v>9.1033227127901696E-4</v>
      </c>
      <c r="D21">
        <f>2*(Deck!$B$2/SUM(Deck!$B$2:$K$2))*(Deck!$B6/SUM(Deck!$B$5:$B$14))*(Deck!E$2/SUM(Deck!$B$2:$K$2))</f>
        <v>9.1033227127901696E-4</v>
      </c>
      <c r="E21">
        <f>2*(Deck!$B$2/SUM(Deck!$B$2:$K$2))*(Deck!$B6/SUM(Deck!$B$5:$B$14))*(Deck!F$2/SUM(Deck!$B$2:$K$2))</f>
        <v>9.1033227127901696E-4</v>
      </c>
      <c r="F21">
        <f>2*(Deck!$B$2/SUM(Deck!$B$2:$K$2))*(Deck!$B6/SUM(Deck!$B$5:$B$14))*(Deck!G$2/SUM(Deck!$B$2:$K$2))</f>
        <v>9.1033227127901696E-4</v>
      </c>
      <c r="G21">
        <f>2*(Deck!$B$2/SUM(Deck!$B$2:$K$2))*(Deck!$B6/SUM(Deck!$B$5:$B$14))*(Deck!H$2/SUM(Deck!$B$2:$K$2))</f>
        <v>9.1033227127901696E-4</v>
      </c>
      <c r="H21">
        <f>2*(Deck!$B$2/SUM(Deck!$B$2:$K$2))*(Deck!$B6/SUM(Deck!$B$5:$B$14))*(Deck!I$2/SUM(Deck!$B$2:$K$2))</f>
        <v>9.1033227127901696E-4</v>
      </c>
      <c r="I21">
        <f>2*(Deck!$B$2/SUM(Deck!$B$2:$K$2))*(Deck!$B6/SUM(Deck!$B$5:$B$14))*(Deck!J$2/SUM(Deck!$B$2:$K$2))</f>
        <v>9.1033227127901696E-4</v>
      </c>
      <c r="J21">
        <f>2*(Deck!$B$2/SUM(Deck!$B$2:$K$2))*(Deck!$B6/SUM(Deck!$B$5:$B$14))*(Deck!K$2/SUM(Deck!$B$2:$K$2))*(SUM(Deck!$C$2:$K$2)/SUM(Deck!$B$2:$K$2))</f>
        <v>3.3612268477994475E-3</v>
      </c>
      <c r="K21">
        <f>2*(Deck!$B$2/SUM(Deck!$B$2:$K$2))*(Deck!$B6/SUM(Deck!$B$5:$B$14))*(Deck!B$2/SUM(Deck!$B$2:$K$2))*(SUM(Deck!$B$2:$J$2)/SUM(Deck!$B$2:$K$2))</f>
        <v>6.3023003396239633E-4</v>
      </c>
    </row>
    <row r="22" spans="1:11" x14ac:dyDescent="0.3">
      <c r="A22">
        <f t="shared" si="0"/>
        <v>14</v>
      </c>
      <c r="B22">
        <f>2*(Deck!$B$2/SUM(Deck!$B$2:$K$2))*(Deck!$B7/SUM(Deck!$B$5:$B$14))*(Deck!C$2/SUM(Deck!$B$2:$K$2))</f>
        <v>9.1033227127901696E-4</v>
      </c>
      <c r="C22">
        <f>2*(Deck!$B$2/SUM(Deck!$B$2:$K$2))*(Deck!$B7/SUM(Deck!$B$5:$B$14))*(Deck!D$2/SUM(Deck!$B$2:$K$2))</f>
        <v>9.1033227127901696E-4</v>
      </c>
      <c r="D22">
        <f>2*(Deck!$B$2/SUM(Deck!$B$2:$K$2))*(Deck!$B7/SUM(Deck!$B$5:$B$14))*(Deck!E$2/SUM(Deck!$B$2:$K$2))</f>
        <v>9.1033227127901696E-4</v>
      </c>
      <c r="E22">
        <f>2*(Deck!$B$2/SUM(Deck!$B$2:$K$2))*(Deck!$B7/SUM(Deck!$B$5:$B$14))*(Deck!F$2/SUM(Deck!$B$2:$K$2))</f>
        <v>9.1033227127901696E-4</v>
      </c>
      <c r="F22">
        <f>2*(Deck!$B$2/SUM(Deck!$B$2:$K$2))*(Deck!$B7/SUM(Deck!$B$5:$B$14))*(Deck!G$2/SUM(Deck!$B$2:$K$2))</f>
        <v>9.1033227127901696E-4</v>
      </c>
      <c r="G22">
        <f>2*(Deck!$B$2/SUM(Deck!$B$2:$K$2))*(Deck!$B7/SUM(Deck!$B$5:$B$14))*(Deck!H$2/SUM(Deck!$B$2:$K$2))</f>
        <v>9.1033227127901696E-4</v>
      </c>
      <c r="H22">
        <f>2*(Deck!$B$2/SUM(Deck!$B$2:$K$2))*(Deck!$B7/SUM(Deck!$B$5:$B$14))*(Deck!I$2/SUM(Deck!$B$2:$K$2))</f>
        <v>9.1033227127901696E-4</v>
      </c>
      <c r="I22">
        <f>2*(Deck!$B$2/SUM(Deck!$B$2:$K$2))*(Deck!$B7/SUM(Deck!$B$5:$B$14))*(Deck!J$2/SUM(Deck!$B$2:$K$2))</f>
        <v>9.1033227127901696E-4</v>
      </c>
      <c r="J22">
        <f>2*(Deck!$B$2/SUM(Deck!$B$2:$K$2))*(Deck!$B7/SUM(Deck!$B$5:$B$14))*(Deck!K$2/SUM(Deck!$B$2:$K$2))*(SUM(Deck!$C$2:$K$2)/SUM(Deck!$B$2:$K$2))</f>
        <v>3.3612268477994475E-3</v>
      </c>
      <c r="K22">
        <f>2*(Deck!$B$2/SUM(Deck!$B$2:$K$2))*(Deck!$B7/SUM(Deck!$B$5:$B$14))*(Deck!B$2/SUM(Deck!$B$2:$K$2))*(SUM(Deck!$B$2:$J$2)/SUM(Deck!$B$2:$K$2))</f>
        <v>6.3023003396239633E-4</v>
      </c>
    </row>
    <row r="23" spans="1:11" x14ac:dyDescent="0.3">
      <c r="A23">
        <f t="shared" si="0"/>
        <v>15</v>
      </c>
      <c r="B23">
        <f>2*(Deck!$B$2/SUM(Deck!$B$2:$K$2))*(Deck!$B8/SUM(Deck!$B$5:$B$14))*(Deck!C$2/SUM(Deck!$B$2:$K$2))</f>
        <v>9.1033227127901696E-4</v>
      </c>
      <c r="C23">
        <f>2*(Deck!$B$2/SUM(Deck!$B$2:$K$2))*(Deck!$B8/SUM(Deck!$B$5:$B$14))*(Deck!D$2/SUM(Deck!$B$2:$K$2))</f>
        <v>9.1033227127901696E-4</v>
      </c>
      <c r="D23">
        <f>2*(Deck!$B$2/SUM(Deck!$B$2:$K$2))*(Deck!$B8/SUM(Deck!$B$5:$B$14))*(Deck!E$2/SUM(Deck!$B$2:$K$2))</f>
        <v>9.1033227127901696E-4</v>
      </c>
      <c r="E23">
        <f>2*(Deck!$B$2/SUM(Deck!$B$2:$K$2))*(Deck!$B8/SUM(Deck!$B$5:$B$14))*(Deck!F$2/SUM(Deck!$B$2:$K$2))</f>
        <v>9.1033227127901696E-4</v>
      </c>
      <c r="F23">
        <f>2*(Deck!$B$2/SUM(Deck!$B$2:$K$2))*(Deck!$B8/SUM(Deck!$B$5:$B$14))*(Deck!G$2/SUM(Deck!$B$2:$K$2))</f>
        <v>9.1033227127901696E-4</v>
      </c>
      <c r="G23">
        <f>2*(Deck!$B$2/SUM(Deck!$B$2:$K$2))*(Deck!$B8/SUM(Deck!$B$5:$B$14))*(Deck!H$2/SUM(Deck!$B$2:$K$2))</f>
        <v>9.1033227127901696E-4</v>
      </c>
      <c r="H23">
        <f>2*(Deck!$B$2/SUM(Deck!$B$2:$K$2))*(Deck!$B8/SUM(Deck!$B$5:$B$14))*(Deck!I$2/SUM(Deck!$B$2:$K$2))</f>
        <v>9.1033227127901696E-4</v>
      </c>
      <c r="I23">
        <f>2*(Deck!$B$2/SUM(Deck!$B$2:$K$2))*(Deck!$B8/SUM(Deck!$B$5:$B$14))*(Deck!J$2/SUM(Deck!$B$2:$K$2))</f>
        <v>9.1033227127901696E-4</v>
      </c>
      <c r="J23">
        <f>2*(Deck!$B$2/SUM(Deck!$B$2:$K$2))*(Deck!$B8/SUM(Deck!$B$5:$B$14))*(Deck!K$2/SUM(Deck!$B$2:$K$2))*(SUM(Deck!$C$2:$K$2)/SUM(Deck!$B$2:$K$2))</f>
        <v>3.3612268477994475E-3</v>
      </c>
      <c r="K23">
        <f>2*(Deck!$B$2/SUM(Deck!$B$2:$K$2))*(Deck!$B8/SUM(Deck!$B$5:$B$14))*(Deck!B$2/SUM(Deck!$B$2:$K$2))*(SUM(Deck!$B$2:$J$2)/SUM(Deck!$B$2:$K$2))</f>
        <v>6.3023003396239633E-4</v>
      </c>
    </row>
    <row r="24" spans="1:11" x14ac:dyDescent="0.3">
      <c r="A24">
        <f t="shared" si="0"/>
        <v>16</v>
      </c>
      <c r="B24">
        <f>2*(Deck!$B$2/SUM(Deck!$B$2:$K$2))*(Deck!$B9/SUM(Deck!$B$5:$B$14))*(Deck!C$2/SUM(Deck!$B$2:$K$2))</f>
        <v>9.1033227127901696E-4</v>
      </c>
      <c r="C24">
        <f>2*(Deck!$B$2/SUM(Deck!$B$2:$K$2))*(Deck!$B9/SUM(Deck!$B$5:$B$14))*(Deck!D$2/SUM(Deck!$B$2:$K$2))</f>
        <v>9.1033227127901696E-4</v>
      </c>
      <c r="D24">
        <f>2*(Deck!$B$2/SUM(Deck!$B$2:$K$2))*(Deck!$B9/SUM(Deck!$B$5:$B$14))*(Deck!E$2/SUM(Deck!$B$2:$K$2))</f>
        <v>9.1033227127901696E-4</v>
      </c>
      <c r="E24">
        <f>2*(Deck!$B$2/SUM(Deck!$B$2:$K$2))*(Deck!$B9/SUM(Deck!$B$5:$B$14))*(Deck!F$2/SUM(Deck!$B$2:$K$2))</f>
        <v>9.1033227127901696E-4</v>
      </c>
      <c r="F24">
        <f>2*(Deck!$B$2/SUM(Deck!$B$2:$K$2))*(Deck!$B9/SUM(Deck!$B$5:$B$14))*(Deck!G$2/SUM(Deck!$B$2:$K$2))</f>
        <v>9.1033227127901696E-4</v>
      </c>
      <c r="G24">
        <f>2*(Deck!$B$2/SUM(Deck!$B$2:$K$2))*(Deck!$B9/SUM(Deck!$B$5:$B$14))*(Deck!H$2/SUM(Deck!$B$2:$K$2))</f>
        <v>9.1033227127901696E-4</v>
      </c>
      <c r="H24">
        <f>2*(Deck!$B$2/SUM(Deck!$B$2:$K$2))*(Deck!$B9/SUM(Deck!$B$5:$B$14))*(Deck!I$2/SUM(Deck!$B$2:$K$2))</f>
        <v>9.1033227127901696E-4</v>
      </c>
      <c r="I24">
        <f>2*(Deck!$B$2/SUM(Deck!$B$2:$K$2))*(Deck!$B9/SUM(Deck!$B$5:$B$14))*(Deck!J$2/SUM(Deck!$B$2:$K$2))</f>
        <v>9.1033227127901696E-4</v>
      </c>
      <c r="J24">
        <f>2*(Deck!$B$2/SUM(Deck!$B$2:$K$2))*(Deck!$B9/SUM(Deck!$B$5:$B$14))*(Deck!K$2/SUM(Deck!$B$2:$K$2))*(SUM(Deck!$C$2:$K$2)/SUM(Deck!$B$2:$K$2))</f>
        <v>3.3612268477994475E-3</v>
      </c>
      <c r="K24">
        <f>2*(Deck!$B$2/SUM(Deck!$B$2:$K$2))*(Deck!$B9/SUM(Deck!$B$5:$B$14))*(Deck!B$2/SUM(Deck!$B$2:$K$2))*(SUM(Deck!$B$2:$J$2)/SUM(Deck!$B$2:$K$2))</f>
        <v>6.3023003396239633E-4</v>
      </c>
    </row>
    <row r="25" spans="1:11" x14ac:dyDescent="0.3">
      <c r="A25">
        <f t="shared" si="0"/>
        <v>17</v>
      </c>
      <c r="B25">
        <f>2*(Deck!$B$2/SUM(Deck!$B$2:$K$2))*(Deck!$B10/SUM(Deck!$B$5:$B$14))*(Deck!C$2/SUM(Deck!$B$2:$K$2))</f>
        <v>9.1033227127901696E-4</v>
      </c>
      <c r="C25">
        <f>2*(Deck!$B$2/SUM(Deck!$B$2:$K$2))*(Deck!$B10/SUM(Deck!$B$5:$B$14))*(Deck!D$2/SUM(Deck!$B$2:$K$2))</f>
        <v>9.1033227127901696E-4</v>
      </c>
      <c r="D25">
        <f>2*(Deck!$B$2/SUM(Deck!$B$2:$K$2))*(Deck!$B10/SUM(Deck!$B$5:$B$14))*(Deck!E$2/SUM(Deck!$B$2:$K$2))</f>
        <v>9.1033227127901696E-4</v>
      </c>
      <c r="E25">
        <f>2*(Deck!$B$2/SUM(Deck!$B$2:$K$2))*(Deck!$B10/SUM(Deck!$B$5:$B$14))*(Deck!F$2/SUM(Deck!$B$2:$K$2))</f>
        <v>9.1033227127901696E-4</v>
      </c>
      <c r="F25">
        <f>2*(Deck!$B$2/SUM(Deck!$B$2:$K$2))*(Deck!$B10/SUM(Deck!$B$5:$B$14))*(Deck!G$2/SUM(Deck!$B$2:$K$2))</f>
        <v>9.1033227127901696E-4</v>
      </c>
      <c r="G25">
        <f>2*(Deck!$B$2/SUM(Deck!$B$2:$K$2))*(Deck!$B10/SUM(Deck!$B$5:$B$14))*(Deck!H$2/SUM(Deck!$B$2:$K$2))</f>
        <v>9.1033227127901696E-4</v>
      </c>
      <c r="H25">
        <f>2*(Deck!$B$2/SUM(Deck!$B$2:$K$2))*(Deck!$B10/SUM(Deck!$B$5:$B$14))*(Deck!I$2/SUM(Deck!$B$2:$K$2))</f>
        <v>9.1033227127901696E-4</v>
      </c>
      <c r="I25">
        <f>2*(Deck!$B$2/SUM(Deck!$B$2:$K$2))*(Deck!$B10/SUM(Deck!$B$5:$B$14))*(Deck!J$2/SUM(Deck!$B$2:$K$2))</f>
        <v>9.1033227127901696E-4</v>
      </c>
      <c r="J25">
        <f>2*(Deck!$B$2/SUM(Deck!$B$2:$K$2))*(Deck!$B10/SUM(Deck!$B$5:$B$14))*(Deck!K$2/SUM(Deck!$B$2:$K$2))*(SUM(Deck!$C$2:$K$2)/SUM(Deck!$B$2:$K$2))</f>
        <v>3.3612268477994475E-3</v>
      </c>
      <c r="K25">
        <f>2*(Deck!$B$2/SUM(Deck!$B$2:$K$2))*(Deck!$B10/SUM(Deck!$B$5:$B$14))*(Deck!B$2/SUM(Deck!$B$2:$K$2))*(SUM(Deck!$B$2:$J$2)/SUM(Deck!$B$2:$K$2))</f>
        <v>6.3023003396239633E-4</v>
      </c>
    </row>
    <row r="26" spans="1:11" x14ac:dyDescent="0.3">
      <c r="A26">
        <f t="shared" si="0"/>
        <v>18</v>
      </c>
      <c r="B26">
        <f>2*(Deck!$B$2/SUM(Deck!$B$2:$K$2))*(Deck!$B11/SUM(Deck!$B$5:$B$14))*(Deck!C$2/SUM(Deck!$B$2:$K$2))</f>
        <v>9.1033227127901696E-4</v>
      </c>
      <c r="C26">
        <f>2*(Deck!$B$2/SUM(Deck!$B$2:$K$2))*(Deck!$B11/SUM(Deck!$B$5:$B$14))*(Deck!D$2/SUM(Deck!$B$2:$K$2))</f>
        <v>9.1033227127901696E-4</v>
      </c>
      <c r="D26">
        <f>2*(Deck!$B$2/SUM(Deck!$B$2:$K$2))*(Deck!$B11/SUM(Deck!$B$5:$B$14))*(Deck!E$2/SUM(Deck!$B$2:$K$2))</f>
        <v>9.1033227127901696E-4</v>
      </c>
      <c r="E26">
        <f>2*(Deck!$B$2/SUM(Deck!$B$2:$K$2))*(Deck!$B11/SUM(Deck!$B$5:$B$14))*(Deck!F$2/SUM(Deck!$B$2:$K$2))</f>
        <v>9.1033227127901696E-4</v>
      </c>
      <c r="F26">
        <f>2*(Deck!$B$2/SUM(Deck!$B$2:$K$2))*(Deck!$B11/SUM(Deck!$B$5:$B$14))*(Deck!G$2/SUM(Deck!$B$2:$K$2))</f>
        <v>9.1033227127901696E-4</v>
      </c>
      <c r="G26">
        <f>2*(Deck!$B$2/SUM(Deck!$B$2:$K$2))*(Deck!$B11/SUM(Deck!$B$5:$B$14))*(Deck!H$2/SUM(Deck!$B$2:$K$2))</f>
        <v>9.1033227127901696E-4</v>
      </c>
      <c r="H26">
        <f>2*(Deck!$B$2/SUM(Deck!$B$2:$K$2))*(Deck!$B11/SUM(Deck!$B$5:$B$14))*(Deck!I$2/SUM(Deck!$B$2:$K$2))</f>
        <v>9.1033227127901696E-4</v>
      </c>
      <c r="I26">
        <f>2*(Deck!$B$2/SUM(Deck!$B$2:$K$2))*(Deck!$B11/SUM(Deck!$B$5:$B$14))*(Deck!J$2/SUM(Deck!$B$2:$K$2))</f>
        <v>9.1033227127901696E-4</v>
      </c>
      <c r="J26">
        <f>2*(Deck!$B$2/SUM(Deck!$B$2:$K$2))*(Deck!$B11/SUM(Deck!$B$5:$B$14))*(Deck!K$2/SUM(Deck!$B$2:$K$2))*(SUM(Deck!$C$2:$K$2)/SUM(Deck!$B$2:$K$2))</f>
        <v>3.3612268477994475E-3</v>
      </c>
      <c r="K26">
        <f>2*(Deck!$B$2/SUM(Deck!$B$2:$K$2))*(Deck!$B11/SUM(Deck!$B$5:$B$14))*(Deck!B$2/SUM(Deck!$B$2:$K$2))*(SUM(Deck!$B$2:$J$2)/SUM(Deck!$B$2:$K$2))</f>
        <v>6.3023003396239633E-4</v>
      </c>
    </row>
    <row r="27" spans="1:11" x14ac:dyDescent="0.3">
      <c r="A27">
        <f t="shared" si="0"/>
        <v>19</v>
      </c>
      <c r="B27">
        <f>2*(Deck!$B$2/SUM(Deck!$B$2:$K$2))*(Deck!$B12/SUM(Deck!$B$5:$B$14))*(Deck!C$2/SUM(Deck!$B$2:$K$2))</f>
        <v>9.1033227127901696E-4</v>
      </c>
      <c r="C27">
        <f>2*(Deck!$B$2/SUM(Deck!$B$2:$K$2))*(Deck!$B12/SUM(Deck!$B$5:$B$14))*(Deck!D$2/SUM(Deck!$B$2:$K$2))</f>
        <v>9.1033227127901696E-4</v>
      </c>
      <c r="D27">
        <f>2*(Deck!$B$2/SUM(Deck!$B$2:$K$2))*(Deck!$B12/SUM(Deck!$B$5:$B$14))*(Deck!E$2/SUM(Deck!$B$2:$K$2))</f>
        <v>9.1033227127901696E-4</v>
      </c>
      <c r="E27">
        <f>2*(Deck!$B$2/SUM(Deck!$B$2:$K$2))*(Deck!$B12/SUM(Deck!$B$5:$B$14))*(Deck!F$2/SUM(Deck!$B$2:$K$2))</f>
        <v>9.1033227127901696E-4</v>
      </c>
      <c r="F27">
        <f>2*(Deck!$B$2/SUM(Deck!$B$2:$K$2))*(Deck!$B12/SUM(Deck!$B$5:$B$14))*(Deck!G$2/SUM(Deck!$B$2:$K$2))</f>
        <v>9.1033227127901696E-4</v>
      </c>
      <c r="G27">
        <f>2*(Deck!$B$2/SUM(Deck!$B$2:$K$2))*(Deck!$B12/SUM(Deck!$B$5:$B$14))*(Deck!H$2/SUM(Deck!$B$2:$K$2))</f>
        <v>9.1033227127901696E-4</v>
      </c>
      <c r="H27">
        <f>2*(Deck!$B$2/SUM(Deck!$B$2:$K$2))*(Deck!$B12/SUM(Deck!$B$5:$B$14))*(Deck!I$2/SUM(Deck!$B$2:$K$2))</f>
        <v>9.1033227127901696E-4</v>
      </c>
      <c r="I27">
        <f>2*(Deck!$B$2/SUM(Deck!$B$2:$K$2))*(Deck!$B12/SUM(Deck!$B$5:$B$14))*(Deck!J$2/SUM(Deck!$B$2:$K$2))</f>
        <v>9.1033227127901696E-4</v>
      </c>
      <c r="J27">
        <f>2*(Deck!$B$2/SUM(Deck!$B$2:$K$2))*(Deck!$B12/SUM(Deck!$B$5:$B$14))*(Deck!K$2/SUM(Deck!$B$2:$K$2))*(SUM(Deck!$C$2:$K$2)/SUM(Deck!$B$2:$K$2))</f>
        <v>3.3612268477994475E-3</v>
      </c>
      <c r="K27">
        <f>2*(Deck!$B$2/SUM(Deck!$B$2:$K$2))*(Deck!$B12/SUM(Deck!$B$5:$B$14))*(Deck!B$2/SUM(Deck!$B$2:$K$2))*(SUM(Deck!$B$2:$J$2)/SUM(Deck!$B$2:$K$2))</f>
        <v>6.3023003396239633E-4</v>
      </c>
    </row>
    <row r="28" spans="1:11" x14ac:dyDescent="0.3">
      <c r="A28">
        <f t="shared" si="0"/>
        <v>20</v>
      </c>
      <c r="B28">
        <f>2*(Deck!$B$2/SUM(Deck!$B$2:$K$2))*(Deck!$B13/SUM(Deck!$B$5:$B$14))*(Deck!C$2/SUM(Deck!$B$2:$K$2))</f>
        <v>9.1033227127901696E-4</v>
      </c>
      <c r="C28">
        <f>2*(Deck!$B$2/SUM(Deck!$B$2:$K$2))*(Deck!$B13/SUM(Deck!$B$5:$B$14))*(Deck!D$2/SUM(Deck!$B$2:$K$2))</f>
        <v>9.1033227127901696E-4</v>
      </c>
      <c r="D28">
        <f>2*(Deck!$B$2/SUM(Deck!$B$2:$K$2))*(Deck!$B13/SUM(Deck!$B$5:$B$14))*(Deck!E$2/SUM(Deck!$B$2:$K$2))</f>
        <v>9.1033227127901696E-4</v>
      </c>
      <c r="E28">
        <f>2*(Deck!$B$2/SUM(Deck!$B$2:$K$2))*(Deck!$B13/SUM(Deck!$B$5:$B$14))*(Deck!F$2/SUM(Deck!$B$2:$K$2))</f>
        <v>9.1033227127901696E-4</v>
      </c>
      <c r="F28">
        <f>2*(Deck!$B$2/SUM(Deck!$B$2:$K$2))*(Deck!$B13/SUM(Deck!$B$5:$B$14))*(Deck!G$2/SUM(Deck!$B$2:$K$2))</f>
        <v>9.1033227127901696E-4</v>
      </c>
      <c r="G28">
        <f>2*(Deck!$B$2/SUM(Deck!$B$2:$K$2))*(Deck!$B13/SUM(Deck!$B$5:$B$14))*(Deck!H$2/SUM(Deck!$B$2:$K$2))</f>
        <v>9.1033227127901696E-4</v>
      </c>
      <c r="H28">
        <f>2*(Deck!$B$2/SUM(Deck!$B$2:$K$2))*(Deck!$B13/SUM(Deck!$B$5:$B$14))*(Deck!I$2/SUM(Deck!$B$2:$K$2))</f>
        <v>9.1033227127901696E-4</v>
      </c>
      <c r="I28">
        <f>2*(Deck!$B$2/SUM(Deck!$B$2:$K$2))*(Deck!$B13/SUM(Deck!$B$5:$B$14))*(Deck!J$2/SUM(Deck!$B$2:$K$2))</f>
        <v>9.1033227127901696E-4</v>
      </c>
      <c r="J28">
        <f>2*(Deck!$B$2/SUM(Deck!$B$2:$K$2))*(Deck!$B13/SUM(Deck!$B$5:$B$14))*(Deck!K$2/SUM(Deck!$B$2:$K$2))*(SUM(Deck!$C$2:$K$2)/SUM(Deck!$B$2:$K$2))</f>
        <v>3.3612268477994475E-3</v>
      </c>
      <c r="K28">
        <f>2*(Deck!$B$2/SUM(Deck!$B$2:$K$2))*(Deck!$B13/SUM(Deck!$B$5:$B$14))*(Deck!B$2/SUM(Deck!$B$2:$K$2))*(SUM(Deck!$B$2:$J$2)/SUM(Deck!$B$2:$K$2))</f>
        <v>6.3023003396239633E-4</v>
      </c>
    </row>
    <row r="29" spans="1:11" x14ac:dyDescent="0.3">
      <c r="A29">
        <f t="shared" si="0"/>
        <v>21</v>
      </c>
      <c r="B29">
        <f>2*(Deck!$B$2/SUM(Deck!$B$2:$K$2))*(Deck!$B14/SUM(Deck!$B$5:$B$14))*(Deck!C$2/SUM(Deck!$B$2:$K$2))</f>
        <v>3.6413290851160678E-3</v>
      </c>
      <c r="C29">
        <f>2*(Deck!$B$2/SUM(Deck!$B$2:$K$2))*(Deck!$B14/SUM(Deck!$B$5:$B$14))*(Deck!D$2/SUM(Deck!$B$2:$K$2))</f>
        <v>3.6413290851160678E-3</v>
      </c>
      <c r="D29">
        <f>2*(Deck!$B$2/SUM(Deck!$B$2:$K$2))*(Deck!$B14/SUM(Deck!$B$5:$B$14))*(Deck!E$2/SUM(Deck!$B$2:$K$2))</f>
        <v>3.6413290851160678E-3</v>
      </c>
      <c r="E29">
        <f>2*(Deck!$B$2/SUM(Deck!$B$2:$K$2))*(Deck!$B14/SUM(Deck!$B$5:$B$14))*(Deck!F$2/SUM(Deck!$B$2:$K$2))</f>
        <v>3.6413290851160678E-3</v>
      </c>
      <c r="F29">
        <f>2*(Deck!$B$2/SUM(Deck!$B$2:$K$2))*(Deck!$B14/SUM(Deck!$B$5:$B$14))*(Deck!G$2/SUM(Deck!$B$2:$K$2))</f>
        <v>3.6413290851160678E-3</v>
      </c>
      <c r="G29">
        <f>2*(Deck!$B$2/SUM(Deck!$B$2:$K$2))*(Deck!$B14/SUM(Deck!$B$5:$B$14))*(Deck!H$2/SUM(Deck!$B$2:$K$2))</f>
        <v>3.6413290851160678E-3</v>
      </c>
      <c r="H29">
        <f>2*(Deck!$B$2/SUM(Deck!$B$2:$K$2))*(Deck!$B14/SUM(Deck!$B$5:$B$14))*(Deck!I$2/SUM(Deck!$B$2:$K$2))</f>
        <v>3.6413290851160678E-3</v>
      </c>
      <c r="I29">
        <f>2*(Deck!$B$2/SUM(Deck!$B$2:$K$2))*(Deck!$B14/SUM(Deck!$B$5:$B$14))*(Deck!J$2/SUM(Deck!$B$2:$K$2))</f>
        <v>3.6413290851160678E-3</v>
      </c>
      <c r="J29">
        <f>2*(Deck!$B$2/SUM(Deck!$B$2:$K$2))*(Deck!$B14/SUM(Deck!$B$5:$B$14))*(Deck!K$2/SUM(Deck!$B$2:$K$2))*(SUM(Deck!$C$2:$K$2)/SUM(Deck!$B$2:$K$2))</f>
        <v>1.344490739119779E-2</v>
      </c>
      <c r="K29">
        <f>2*(Deck!$B$2/SUM(Deck!$B$2:$K$2))*(Deck!$B14/SUM(Deck!$B$5:$B$14))*(Deck!B$2/SUM(Deck!$B$2:$K$2))*(SUM(Deck!$B$2:$J$2)/SUM(Deck!$B$2:$K$2))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(Deck!$B6/SUM(Deck!$B$5:$B$14))^2*(Deck!C$2/SUM(Deck!$B$2:$K$2))</f>
        <v>4.5516613563950848E-4</v>
      </c>
      <c r="C32">
        <f>(Deck!$B6/SUM(Deck!$B$5:$B$14))^2*(Deck!D$2/SUM(Deck!$B$2:$K$2))</f>
        <v>4.5516613563950848E-4</v>
      </c>
      <c r="D32">
        <f>(Deck!$B6/SUM(Deck!$B$5:$B$14))^2*(Deck!E$2/SUM(Deck!$B$2:$K$2))</f>
        <v>4.5516613563950848E-4</v>
      </c>
      <c r="E32">
        <f>(Deck!$B6/SUM(Deck!$B$5:$B$14))^2*(Deck!F$2/SUM(Deck!$B$2:$K$2))</f>
        <v>4.5516613563950848E-4</v>
      </c>
      <c r="F32">
        <f>(Deck!$B6/SUM(Deck!$B$5:$B$14))^2*(Deck!G$2/SUM(Deck!$B$2:$K$2))</f>
        <v>4.5516613563950848E-4</v>
      </c>
      <c r="G32">
        <f>(Deck!$B6/SUM(Deck!$B$5:$B$14))^2*(Deck!H$2/SUM(Deck!$B$2:$K$2))</f>
        <v>4.5516613563950848E-4</v>
      </c>
      <c r="H32">
        <f>(Deck!$B6/SUM(Deck!$B$5:$B$14))^2*(Deck!I$2/SUM(Deck!$B$2:$K$2))</f>
        <v>4.5516613563950848E-4</v>
      </c>
      <c r="I32">
        <f>(Deck!$B6/SUM(Deck!$B$5:$B$14))^2*(Deck!J$2/SUM(Deck!$B$2:$K$2))</f>
        <v>4.5516613563950848E-4</v>
      </c>
      <c r="J32">
        <f>(Deck!$B6/SUM(Deck!$B$5:$B$14))^2*(Deck!K$2/SUM(Deck!$B$2:$K$2))*(SUM(Deck!$C$2:$K$2)/SUM(Deck!$B$2:$K$2))</f>
        <v>1.6806134238997238E-3</v>
      </c>
      <c r="K32">
        <f>(Deck!$B6/SUM(Deck!$B$5:$B$14))^2*(Deck!B$2/SUM(Deck!$B$2:$K$2))*(SUM(Deck!$B$2:$J$2)/SUM(Deck!$B$2:$K$2))</f>
        <v>3.1511501698119817E-4</v>
      </c>
    </row>
    <row r="33" spans="1:11" x14ac:dyDescent="0.3">
      <c r="A33">
        <f t="shared" si="0"/>
        <v>3</v>
      </c>
      <c r="B33">
        <f>(Deck!$B7/SUM(Deck!$B$5:$B$14))^2*(Deck!C$2/SUM(Deck!$B$2:$K$2))</f>
        <v>4.5516613563950848E-4</v>
      </c>
      <c r="C33">
        <f>(Deck!$B7/SUM(Deck!$B$5:$B$14))^2*(Deck!D$2/SUM(Deck!$B$2:$K$2))</f>
        <v>4.5516613563950848E-4</v>
      </c>
      <c r="D33">
        <f>(Deck!$B7/SUM(Deck!$B$5:$B$14))^2*(Deck!E$2/SUM(Deck!$B$2:$K$2))</f>
        <v>4.5516613563950848E-4</v>
      </c>
      <c r="E33">
        <f>(Deck!$B7/SUM(Deck!$B$5:$B$14))^2*(Deck!F$2/SUM(Deck!$B$2:$K$2))</f>
        <v>4.5516613563950848E-4</v>
      </c>
      <c r="F33">
        <f>(Deck!$B7/SUM(Deck!$B$5:$B$14))^2*(Deck!G$2/SUM(Deck!$B$2:$K$2))</f>
        <v>4.5516613563950848E-4</v>
      </c>
      <c r="G33">
        <f>(Deck!$B7/SUM(Deck!$B$5:$B$14))^2*(Deck!H$2/SUM(Deck!$B$2:$K$2))</f>
        <v>4.5516613563950848E-4</v>
      </c>
      <c r="H33">
        <f>(Deck!$B7/SUM(Deck!$B$5:$B$14))^2*(Deck!I$2/SUM(Deck!$B$2:$K$2))</f>
        <v>4.5516613563950848E-4</v>
      </c>
      <c r="I33">
        <f>(Deck!$B7/SUM(Deck!$B$5:$B$14))^2*(Deck!J$2/SUM(Deck!$B$2:$K$2))</f>
        <v>4.5516613563950848E-4</v>
      </c>
      <c r="J33">
        <f>(Deck!$B7/SUM(Deck!$B$5:$B$14))^2*(Deck!K$2/SUM(Deck!$B$2:$K$2))*(SUM(Deck!$C$2:$K$2)/SUM(Deck!$B$2:$K$2))</f>
        <v>1.6806134238997238E-3</v>
      </c>
      <c r="K33">
        <f>(Deck!$B7/SUM(Deck!$B$5:$B$14))^2*(Deck!B$2/SUM(Deck!$B$2:$K$2))*(SUM(Deck!$B$2:$J$2)/SUM(Deck!$B$2:$K$2))</f>
        <v>3.1511501698119817E-4</v>
      </c>
    </row>
    <row r="34" spans="1:11" x14ac:dyDescent="0.3">
      <c r="A34">
        <f t="shared" si="0"/>
        <v>4</v>
      </c>
      <c r="B34">
        <f>(Deck!$B8/SUM(Deck!$B$5:$B$14))^2*(Deck!C$2/SUM(Deck!$B$2:$K$2))</f>
        <v>4.5516613563950848E-4</v>
      </c>
      <c r="C34">
        <f>(Deck!$B8/SUM(Deck!$B$5:$B$14))^2*(Deck!D$2/SUM(Deck!$B$2:$K$2))</f>
        <v>4.5516613563950848E-4</v>
      </c>
      <c r="D34">
        <f>(Deck!$B8/SUM(Deck!$B$5:$B$14))^2*(Deck!E$2/SUM(Deck!$B$2:$K$2))</f>
        <v>4.5516613563950848E-4</v>
      </c>
      <c r="E34">
        <f>(Deck!$B8/SUM(Deck!$B$5:$B$14))^2*(Deck!F$2/SUM(Deck!$B$2:$K$2))</f>
        <v>4.5516613563950848E-4</v>
      </c>
      <c r="F34">
        <f>(Deck!$B8/SUM(Deck!$B$5:$B$14))^2*(Deck!G$2/SUM(Deck!$B$2:$K$2))</f>
        <v>4.5516613563950848E-4</v>
      </c>
      <c r="G34">
        <f>(Deck!$B8/SUM(Deck!$B$5:$B$14))^2*(Deck!H$2/SUM(Deck!$B$2:$K$2))</f>
        <v>4.5516613563950848E-4</v>
      </c>
      <c r="H34">
        <f>(Deck!$B8/SUM(Deck!$B$5:$B$14))^2*(Deck!I$2/SUM(Deck!$B$2:$K$2))</f>
        <v>4.5516613563950848E-4</v>
      </c>
      <c r="I34">
        <f>(Deck!$B8/SUM(Deck!$B$5:$B$14))^2*(Deck!J$2/SUM(Deck!$B$2:$K$2))</f>
        <v>4.5516613563950848E-4</v>
      </c>
      <c r="J34">
        <f>(Deck!$B8/SUM(Deck!$B$5:$B$14))^2*(Deck!K$2/SUM(Deck!$B$2:$K$2))*(SUM(Deck!$C$2:$K$2)/SUM(Deck!$B$2:$K$2))</f>
        <v>1.6806134238997238E-3</v>
      </c>
      <c r="K34">
        <f>(Deck!$B8/SUM(Deck!$B$5:$B$14))^2*(Deck!B$2/SUM(Deck!$B$2:$K$2))*(SUM(Deck!$B$2:$J$2)/SUM(Deck!$B$2:$K$2))</f>
        <v>3.1511501698119817E-4</v>
      </c>
    </row>
    <row r="35" spans="1:11" x14ac:dyDescent="0.3">
      <c r="A35">
        <f t="shared" si="0"/>
        <v>5</v>
      </c>
      <c r="B35">
        <f>(Deck!$B9/SUM(Deck!$B$5:$B$14))^2*(Deck!C$2/SUM(Deck!$B$2:$K$2))</f>
        <v>4.5516613563950848E-4</v>
      </c>
      <c r="C35">
        <f>(Deck!$B9/SUM(Deck!$B$5:$B$14))^2*(Deck!D$2/SUM(Deck!$B$2:$K$2))</f>
        <v>4.5516613563950848E-4</v>
      </c>
      <c r="D35">
        <f>(Deck!$B9/SUM(Deck!$B$5:$B$14))^2*(Deck!E$2/SUM(Deck!$B$2:$K$2))</f>
        <v>4.5516613563950848E-4</v>
      </c>
      <c r="E35">
        <f>(Deck!$B9/SUM(Deck!$B$5:$B$14))^2*(Deck!F$2/SUM(Deck!$B$2:$K$2))</f>
        <v>4.5516613563950848E-4</v>
      </c>
      <c r="F35">
        <f>(Deck!$B9/SUM(Deck!$B$5:$B$14))^2*(Deck!G$2/SUM(Deck!$B$2:$K$2))</f>
        <v>4.5516613563950848E-4</v>
      </c>
      <c r="G35">
        <f>(Deck!$B9/SUM(Deck!$B$5:$B$14))^2*(Deck!H$2/SUM(Deck!$B$2:$K$2))</f>
        <v>4.5516613563950848E-4</v>
      </c>
      <c r="H35">
        <f>(Deck!$B9/SUM(Deck!$B$5:$B$14))^2*(Deck!I$2/SUM(Deck!$B$2:$K$2))</f>
        <v>4.5516613563950848E-4</v>
      </c>
      <c r="I35">
        <f>(Deck!$B9/SUM(Deck!$B$5:$B$14))^2*(Deck!J$2/SUM(Deck!$B$2:$K$2))</f>
        <v>4.5516613563950848E-4</v>
      </c>
      <c r="J35">
        <f>(Deck!$B9/SUM(Deck!$B$5:$B$14))^2*(Deck!K$2/SUM(Deck!$B$2:$K$2))*(SUM(Deck!$C$2:$K$2)/SUM(Deck!$B$2:$K$2))</f>
        <v>1.6806134238997238E-3</v>
      </c>
      <c r="K35">
        <f>(Deck!$B9/SUM(Deck!$B$5:$B$14))^2*(Deck!B$2/SUM(Deck!$B$2:$K$2))*(SUM(Deck!$B$2:$J$2)/SUM(Deck!$B$2:$K$2))</f>
        <v>3.1511501698119817E-4</v>
      </c>
    </row>
    <row r="36" spans="1:11" x14ac:dyDescent="0.3">
      <c r="A36">
        <f t="shared" si="0"/>
        <v>6</v>
      </c>
      <c r="B36">
        <f>(Deck!$B10/SUM(Deck!$B$5:$B$14))^2*(Deck!C$2/SUM(Deck!$B$2:$K$2))</f>
        <v>4.5516613563950848E-4</v>
      </c>
      <c r="C36">
        <f>(Deck!$B10/SUM(Deck!$B$5:$B$14))^2*(Deck!D$2/SUM(Deck!$B$2:$K$2))</f>
        <v>4.5516613563950848E-4</v>
      </c>
      <c r="D36">
        <f>(Deck!$B10/SUM(Deck!$B$5:$B$14))^2*(Deck!E$2/SUM(Deck!$B$2:$K$2))</f>
        <v>4.5516613563950848E-4</v>
      </c>
      <c r="E36">
        <f>(Deck!$B10/SUM(Deck!$B$5:$B$14))^2*(Deck!F$2/SUM(Deck!$B$2:$K$2))</f>
        <v>4.5516613563950848E-4</v>
      </c>
      <c r="F36">
        <f>(Deck!$B10/SUM(Deck!$B$5:$B$14))^2*(Deck!G$2/SUM(Deck!$B$2:$K$2))</f>
        <v>4.5516613563950848E-4</v>
      </c>
      <c r="G36">
        <f>(Deck!$B10/SUM(Deck!$B$5:$B$14))^2*(Deck!H$2/SUM(Deck!$B$2:$K$2))</f>
        <v>4.5516613563950848E-4</v>
      </c>
      <c r="H36">
        <f>(Deck!$B10/SUM(Deck!$B$5:$B$14))^2*(Deck!I$2/SUM(Deck!$B$2:$K$2))</f>
        <v>4.5516613563950848E-4</v>
      </c>
      <c r="I36">
        <f>(Deck!$B10/SUM(Deck!$B$5:$B$14))^2*(Deck!J$2/SUM(Deck!$B$2:$K$2))</f>
        <v>4.5516613563950848E-4</v>
      </c>
      <c r="J36">
        <f>(Deck!$B10/SUM(Deck!$B$5:$B$14))^2*(Deck!K$2/SUM(Deck!$B$2:$K$2))*(SUM(Deck!$C$2:$K$2)/SUM(Deck!$B$2:$K$2))</f>
        <v>1.6806134238997238E-3</v>
      </c>
      <c r="K36">
        <f>(Deck!$B10/SUM(Deck!$B$5:$B$14))^2*(Deck!B$2/SUM(Deck!$B$2:$K$2))*(SUM(Deck!$B$2:$J$2)/SUM(Deck!$B$2:$K$2))</f>
        <v>3.1511501698119817E-4</v>
      </c>
    </row>
    <row r="37" spans="1:11" x14ac:dyDescent="0.3">
      <c r="A37">
        <f t="shared" si="0"/>
        <v>7</v>
      </c>
      <c r="B37">
        <f>(Deck!$B11/SUM(Deck!$B$5:$B$14))^2*(Deck!C$2/SUM(Deck!$B$2:$K$2))</f>
        <v>4.5516613563950848E-4</v>
      </c>
      <c r="C37">
        <f>(Deck!$B11/SUM(Deck!$B$5:$B$14))^2*(Deck!D$2/SUM(Deck!$B$2:$K$2))</f>
        <v>4.5516613563950848E-4</v>
      </c>
      <c r="D37">
        <f>(Deck!$B11/SUM(Deck!$B$5:$B$14))^2*(Deck!E$2/SUM(Deck!$B$2:$K$2))</f>
        <v>4.5516613563950848E-4</v>
      </c>
      <c r="E37">
        <f>(Deck!$B11/SUM(Deck!$B$5:$B$14))^2*(Deck!F$2/SUM(Deck!$B$2:$K$2))</f>
        <v>4.5516613563950848E-4</v>
      </c>
      <c r="F37">
        <f>(Deck!$B11/SUM(Deck!$B$5:$B$14))^2*(Deck!G$2/SUM(Deck!$B$2:$K$2))</f>
        <v>4.5516613563950848E-4</v>
      </c>
      <c r="G37">
        <f>(Deck!$B11/SUM(Deck!$B$5:$B$14))^2*(Deck!H$2/SUM(Deck!$B$2:$K$2))</f>
        <v>4.5516613563950848E-4</v>
      </c>
      <c r="H37">
        <f>(Deck!$B11/SUM(Deck!$B$5:$B$14))^2*(Deck!I$2/SUM(Deck!$B$2:$K$2))</f>
        <v>4.5516613563950848E-4</v>
      </c>
      <c r="I37">
        <f>(Deck!$B11/SUM(Deck!$B$5:$B$14))^2*(Deck!J$2/SUM(Deck!$B$2:$K$2))</f>
        <v>4.5516613563950848E-4</v>
      </c>
      <c r="J37">
        <f>(Deck!$B11/SUM(Deck!$B$5:$B$14))^2*(Deck!K$2/SUM(Deck!$B$2:$K$2))*(SUM(Deck!$C$2:$K$2)/SUM(Deck!$B$2:$K$2))</f>
        <v>1.6806134238997238E-3</v>
      </c>
      <c r="K37">
        <f>(Deck!$B11/SUM(Deck!$B$5:$B$14))^2*(Deck!B$2/SUM(Deck!$B$2:$K$2))*(SUM(Deck!$B$2:$J$2)/SUM(Deck!$B$2:$K$2))</f>
        <v>3.1511501698119817E-4</v>
      </c>
    </row>
    <row r="38" spans="1:11" x14ac:dyDescent="0.3">
      <c r="A38">
        <f t="shared" si="0"/>
        <v>8</v>
      </c>
      <c r="B38">
        <f>(Deck!$B12/SUM(Deck!$B$5:$B$14))^2*(Deck!C$2/SUM(Deck!$B$2:$K$2))</f>
        <v>4.5516613563950848E-4</v>
      </c>
      <c r="C38">
        <f>(Deck!$B12/SUM(Deck!$B$5:$B$14))^2*(Deck!D$2/SUM(Deck!$B$2:$K$2))</f>
        <v>4.5516613563950848E-4</v>
      </c>
      <c r="D38">
        <f>(Deck!$B12/SUM(Deck!$B$5:$B$14))^2*(Deck!E$2/SUM(Deck!$B$2:$K$2))</f>
        <v>4.5516613563950848E-4</v>
      </c>
      <c r="E38">
        <f>(Deck!$B12/SUM(Deck!$B$5:$B$14))^2*(Deck!F$2/SUM(Deck!$B$2:$K$2))</f>
        <v>4.5516613563950848E-4</v>
      </c>
      <c r="F38">
        <f>(Deck!$B12/SUM(Deck!$B$5:$B$14))^2*(Deck!G$2/SUM(Deck!$B$2:$K$2))</f>
        <v>4.5516613563950848E-4</v>
      </c>
      <c r="G38">
        <f>(Deck!$B12/SUM(Deck!$B$5:$B$14))^2*(Deck!H$2/SUM(Deck!$B$2:$K$2))</f>
        <v>4.5516613563950848E-4</v>
      </c>
      <c r="H38">
        <f>(Deck!$B12/SUM(Deck!$B$5:$B$14))^2*(Deck!I$2/SUM(Deck!$B$2:$K$2))</f>
        <v>4.5516613563950848E-4</v>
      </c>
      <c r="I38">
        <f>(Deck!$B12/SUM(Deck!$B$5:$B$14))^2*(Deck!J$2/SUM(Deck!$B$2:$K$2))</f>
        <v>4.5516613563950848E-4</v>
      </c>
      <c r="J38">
        <f>(Deck!$B12/SUM(Deck!$B$5:$B$14))^2*(Deck!K$2/SUM(Deck!$B$2:$K$2))*(SUM(Deck!$C$2:$K$2)/SUM(Deck!$B$2:$K$2))</f>
        <v>1.6806134238997238E-3</v>
      </c>
      <c r="K38">
        <f>(Deck!$B12/SUM(Deck!$B$5:$B$14))^2*(Deck!B$2/SUM(Deck!$B$2:$K$2))*(SUM(Deck!$B$2:$J$2)/SUM(Deck!$B$2:$K$2))</f>
        <v>3.1511501698119817E-4</v>
      </c>
    </row>
    <row r="39" spans="1:11" x14ac:dyDescent="0.3">
      <c r="A39">
        <f t="shared" si="0"/>
        <v>9</v>
      </c>
      <c r="B39">
        <f>(Deck!$B13/SUM(Deck!$B$5:$B$14))^2*(Deck!C$2/SUM(Deck!$B$2:$K$2))</f>
        <v>4.5516613563950848E-4</v>
      </c>
      <c r="C39">
        <f>(Deck!$B13/SUM(Deck!$B$5:$B$14))^2*(Deck!D$2/SUM(Deck!$B$2:$K$2))</f>
        <v>4.5516613563950848E-4</v>
      </c>
      <c r="D39">
        <f>(Deck!$B13/SUM(Deck!$B$5:$B$14))^2*(Deck!E$2/SUM(Deck!$B$2:$K$2))</f>
        <v>4.5516613563950848E-4</v>
      </c>
      <c r="E39">
        <f>(Deck!$B13/SUM(Deck!$B$5:$B$14))^2*(Deck!F$2/SUM(Deck!$B$2:$K$2))</f>
        <v>4.5516613563950848E-4</v>
      </c>
      <c r="F39">
        <f>(Deck!$B13/SUM(Deck!$B$5:$B$14))^2*(Deck!G$2/SUM(Deck!$B$2:$K$2))</f>
        <v>4.5516613563950848E-4</v>
      </c>
      <c r="G39">
        <f>(Deck!$B13/SUM(Deck!$B$5:$B$14))^2*(Deck!H$2/SUM(Deck!$B$2:$K$2))</f>
        <v>4.5516613563950848E-4</v>
      </c>
      <c r="H39">
        <f>(Deck!$B13/SUM(Deck!$B$5:$B$14))^2*(Deck!I$2/SUM(Deck!$B$2:$K$2))</f>
        <v>4.5516613563950848E-4</v>
      </c>
      <c r="I39">
        <f>(Deck!$B13/SUM(Deck!$B$5:$B$14))^2*(Deck!J$2/SUM(Deck!$B$2:$K$2))</f>
        <v>4.5516613563950848E-4</v>
      </c>
      <c r="J39">
        <f>(Deck!$B13/SUM(Deck!$B$5:$B$14))^2*(Deck!K$2/SUM(Deck!$B$2:$K$2))*(SUM(Deck!$C$2:$K$2)/SUM(Deck!$B$2:$K$2))</f>
        <v>1.6806134238997238E-3</v>
      </c>
      <c r="K39">
        <f>(Deck!$B13/SUM(Deck!$B$5:$B$14))^2*(Deck!B$2/SUM(Deck!$B$2:$K$2))*(SUM(Deck!$B$2:$J$2)/SUM(Deck!$B$2:$K$2))</f>
        <v>3.1511501698119817E-4</v>
      </c>
    </row>
    <row r="40" spans="1:11" x14ac:dyDescent="0.3">
      <c r="A40">
        <f t="shared" si="0"/>
        <v>10</v>
      </c>
      <c r="B40">
        <f>(Deck!$B14/SUM(Deck!$B$5:$B$14))^2*(Deck!C$2/SUM(Deck!$B$2:$K$2))</f>
        <v>7.2826581702321357E-3</v>
      </c>
      <c r="C40">
        <f>(Deck!$B14/SUM(Deck!$B$5:$B$14))^2*(Deck!D$2/SUM(Deck!$B$2:$K$2))</f>
        <v>7.2826581702321357E-3</v>
      </c>
      <c r="D40">
        <f>(Deck!$B14/SUM(Deck!$B$5:$B$14))^2*(Deck!E$2/SUM(Deck!$B$2:$K$2))</f>
        <v>7.2826581702321357E-3</v>
      </c>
      <c r="E40">
        <f>(Deck!$B14/SUM(Deck!$B$5:$B$14))^2*(Deck!F$2/SUM(Deck!$B$2:$K$2))</f>
        <v>7.2826581702321357E-3</v>
      </c>
      <c r="F40">
        <f>(Deck!$B14/SUM(Deck!$B$5:$B$14))^2*(Deck!G$2/SUM(Deck!$B$2:$K$2))</f>
        <v>7.2826581702321357E-3</v>
      </c>
      <c r="G40">
        <f>(Deck!$B14/SUM(Deck!$B$5:$B$14))^2*(Deck!H$2/SUM(Deck!$B$2:$K$2))</f>
        <v>7.2826581702321357E-3</v>
      </c>
      <c r="H40">
        <f>(Deck!$B14/SUM(Deck!$B$5:$B$14))^2*(Deck!I$2/SUM(Deck!$B$2:$K$2))</f>
        <v>7.2826581702321357E-3</v>
      </c>
      <c r="I40">
        <f>(Deck!$B14/SUM(Deck!$B$5:$B$14))^2*(Deck!J$2/SUM(Deck!$B$2:$K$2))</f>
        <v>7.2826581702321357E-3</v>
      </c>
      <c r="J40">
        <f>(Deck!$B14/SUM(Deck!$B$5:$B$14))^2*(Deck!K$2/SUM(Deck!$B$2:$K$2))*(SUM(Deck!$C$2:$K$2)/SUM(Deck!$B$2:$K$2))</f>
        <v>2.688981478239558E-2</v>
      </c>
      <c r="K40">
        <f>(Deck!$B14/SUM(Deck!$B$5:$B$14))^2*(Deck!B$2/SUM(Deck!$B$2:$K$2))*(SUM(Deck!$B$2:$J$2)/SUM(Deck!$B$2:$K$2))</f>
        <v>5.0418402716991707E-3</v>
      </c>
    </row>
    <row r="41" spans="1:11" x14ac:dyDescent="0.3">
      <c r="A41" t="s">
        <v>10</v>
      </c>
      <c r="B41">
        <f>(Deck!$B5/SUM(Deck!$B$5:$B$14))^2*(Deck!C$2/SUM(Deck!$B$2:$K$2))</f>
        <v>4.5516613563950848E-4</v>
      </c>
      <c r="C41">
        <f>(Deck!$B5/SUM(Deck!$B$5:$B$14))^2*(Deck!D$2/SUM(Deck!$B$2:$K$2))</f>
        <v>4.5516613563950848E-4</v>
      </c>
      <c r="D41">
        <f>(Deck!$B5/SUM(Deck!$B$5:$B$14))^2*(Deck!E$2/SUM(Deck!$B$2:$K$2))</f>
        <v>4.5516613563950848E-4</v>
      </c>
      <c r="E41">
        <f>(Deck!$B5/SUM(Deck!$B$5:$B$14))^2*(Deck!F$2/SUM(Deck!$B$2:$K$2))</f>
        <v>4.5516613563950848E-4</v>
      </c>
      <c r="F41">
        <f>(Deck!$B5/SUM(Deck!$B$5:$B$14))^2*(Deck!G$2/SUM(Deck!$B$2:$K$2))</f>
        <v>4.5516613563950848E-4</v>
      </c>
      <c r="G41">
        <f>(Deck!$B5/SUM(Deck!$B$5:$B$14))^2*(Deck!H$2/SUM(Deck!$B$2:$K$2))</f>
        <v>4.5516613563950848E-4</v>
      </c>
      <c r="H41">
        <f>(Deck!$B5/SUM(Deck!$B$5:$B$14))^2*(Deck!I$2/SUM(Deck!$B$2:$K$2))</f>
        <v>4.5516613563950848E-4</v>
      </c>
      <c r="I41">
        <f>(Deck!$B5/SUM(Deck!$B$5:$B$14))^2*(Deck!J$2/SUM(Deck!$B$2:$K$2))</f>
        <v>4.5516613563950848E-4</v>
      </c>
      <c r="J41">
        <f>(Deck!$B5/SUM(Deck!$B$5:$B$14))^2*(Deck!K$2/SUM(Deck!$B$2:$K$2))*(SUM(Deck!$C$2:$K$2)/SUM(Deck!$B$2:$K$2))</f>
        <v>1.6806134238997238E-3</v>
      </c>
      <c r="K41">
        <f>(Deck!$B5/SUM(Deck!$B$5:$B$14))^2*(Deck!B$2/SUM(Deck!$B$2:$K$2))*(SUM(Deck!$B$2:$J$2)/SUM(Deck!$B$2:$K$2))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1">B45+1</f>
        <v>3</v>
      </c>
      <c r="D45">
        <f t="shared" si="1"/>
        <v>4</v>
      </c>
      <c r="E45">
        <f t="shared" si="1"/>
        <v>5</v>
      </c>
      <c r="F45">
        <f t="shared" si="1"/>
        <v>6</v>
      </c>
      <c r="G45">
        <f t="shared" si="1"/>
        <v>7</v>
      </c>
      <c r="H45">
        <f t="shared" si="1"/>
        <v>8</v>
      </c>
      <c r="I45">
        <f t="shared" si="1"/>
        <v>9</v>
      </c>
      <c r="J45">
        <f t="shared" si="1"/>
        <v>10</v>
      </c>
      <c r="K45" t="s">
        <v>10</v>
      </c>
    </row>
    <row r="46" spans="1:11" x14ac:dyDescent="0.3">
      <c r="A46">
        <v>2</v>
      </c>
      <c r="C46">
        <f t="shared" ref="C46:J54" si="2">$A46+C$45</f>
        <v>5</v>
      </c>
      <c r="D46">
        <f t="shared" si="2"/>
        <v>6</v>
      </c>
      <c r="E46">
        <f t="shared" si="2"/>
        <v>7</v>
      </c>
      <c r="F46">
        <f t="shared" si="2"/>
        <v>8</v>
      </c>
      <c r="G46">
        <f t="shared" si="2"/>
        <v>9</v>
      </c>
      <c r="H46">
        <f t="shared" si="2"/>
        <v>10</v>
      </c>
      <c r="I46">
        <f t="shared" si="2"/>
        <v>11</v>
      </c>
      <c r="J46">
        <f t="shared" si="2"/>
        <v>12</v>
      </c>
    </row>
    <row r="47" spans="1:11" x14ac:dyDescent="0.3">
      <c r="A47">
        <f t="shared" ref="A47:A54" si="3">A46+1</f>
        <v>3</v>
      </c>
      <c r="B47">
        <f>$A47+B$45</f>
        <v>5</v>
      </c>
      <c r="D47">
        <f t="shared" si="2"/>
        <v>7</v>
      </c>
      <c r="E47">
        <f t="shared" si="2"/>
        <v>8</v>
      </c>
      <c r="F47">
        <f t="shared" si="2"/>
        <v>9</v>
      </c>
      <c r="G47">
        <f t="shared" si="2"/>
        <v>10</v>
      </c>
      <c r="H47">
        <f t="shared" si="2"/>
        <v>11</v>
      </c>
      <c r="I47">
        <f t="shared" si="2"/>
        <v>12</v>
      </c>
      <c r="J47">
        <f t="shared" si="2"/>
        <v>13</v>
      </c>
    </row>
    <row r="48" spans="1:11" x14ac:dyDescent="0.3">
      <c r="A48">
        <f t="shared" si="3"/>
        <v>4</v>
      </c>
      <c r="B48">
        <f t="shared" ref="B48:B54" si="4">$A48+B$45</f>
        <v>6</v>
      </c>
      <c r="C48">
        <f t="shared" si="2"/>
        <v>7</v>
      </c>
      <c r="E48">
        <f t="shared" si="2"/>
        <v>9</v>
      </c>
      <c r="F48">
        <f t="shared" si="2"/>
        <v>10</v>
      </c>
      <c r="G48">
        <f t="shared" si="2"/>
        <v>11</v>
      </c>
      <c r="H48">
        <f t="shared" si="2"/>
        <v>12</v>
      </c>
      <c r="I48">
        <f t="shared" si="2"/>
        <v>13</v>
      </c>
      <c r="J48">
        <f t="shared" si="2"/>
        <v>14</v>
      </c>
    </row>
    <row r="49" spans="1:11" x14ac:dyDescent="0.3">
      <c r="A49">
        <f t="shared" si="3"/>
        <v>5</v>
      </c>
      <c r="B49">
        <f t="shared" si="4"/>
        <v>7</v>
      </c>
      <c r="C49">
        <f t="shared" si="2"/>
        <v>8</v>
      </c>
      <c r="D49">
        <f t="shared" si="2"/>
        <v>9</v>
      </c>
      <c r="F49">
        <f t="shared" si="2"/>
        <v>11</v>
      </c>
      <c r="G49">
        <f t="shared" si="2"/>
        <v>12</v>
      </c>
      <c r="H49">
        <f t="shared" si="2"/>
        <v>13</v>
      </c>
      <c r="I49">
        <f t="shared" si="2"/>
        <v>14</v>
      </c>
      <c r="J49">
        <f t="shared" si="2"/>
        <v>15</v>
      </c>
    </row>
    <row r="50" spans="1:11" x14ac:dyDescent="0.3">
      <c r="A50">
        <f t="shared" si="3"/>
        <v>6</v>
      </c>
      <c r="B50">
        <f t="shared" si="4"/>
        <v>8</v>
      </c>
      <c r="C50">
        <f t="shared" si="2"/>
        <v>9</v>
      </c>
      <c r="D50">
        <f t="shared" si="2"/>
        <v>10</v>
      </c>
      <c r="E50">
        <f t="shared" si="2"/>
        <v>11</v>
      </c>
      <c r="G50">
        <f t="shared" si="2"/>
        <v>13</v>
      </c>
      <c r="H50">
        <f t="shared" si="2"/>
        <v>14</v>
      </c>
      <c r="I50">
        <f t="shared" si="2"/>
        <v>15</v>
      </c>
      <c r="J50">
        <f t="shared" si="2"/>
        <v>16</v>
      </c>
    </row>
    <row r="51" spans="1:11" x14ac:dyDescent="0.3">
      <c r="A51">
        <f t="shared" si="3"/>
        <v>7</v>
      </c>
      <c r="B51">
        <f t="shared" si="4"/>
        <v>9</v>
      </c>
      <c r="C51">
        <f t="shared" si="2"/>
        <v>10</v>
      </c>
      <c r="D51">
        <f t="shared" si="2"/>
        <v>11</v>
      </c>
      <c r="E51">
        <f t="shared" si="2"/>
        <v>12</v>
      </c>
      <c r="F51">
        <f t="shared" si="2"/>
        <v>13</v>
      </c>
      <c r="H51">
        <f t="shared" si="2"/>
        <v>15</v>
      </c>
      <c r="I51">
        <f t="shared" si="2"/>
        <v>16</v>
      </c>
      <c r="J51">
        <f t="shared" si="2"/>
        <v>17</v>
      </c>
    </row>
    <row r="52" spans="1:11" x14ac:dyDescent="0.3">
      <c r="A52">
        <f t="shared" si="3"/>
        <v>8</v>
      </c>
      <c r="B52">
        <f t="shared" si="4"/>
        <v>10</v>
      </c>
      <c r="C52">
        <f t="shared" si="2"/>
        <v>11</v>
      </c>
      <c r="D52">
        <f t="shared" si="2"/>
        <v>12</v>
      </c>
      <c r="E52">
        <f t="shared" si="2"/>
        <v>13</v>
      </c>
      <c r="F52">
        <f t="shared" si="2"/>
        <v>14</v>
      </c>
      <c r="G52">
        <f t="shared" si="2"/>
        <v>15</v>
      </c>
      <c r="I52">
        <f t="shared" si="2"/>
        <v>17</v>
      </c>
      <c r="J52">
        <f t="shared" si="2"/>
        <v>18</v>
      </c>
    </row>
    <row r="53" spans="1:11" x14ac:dyDescent="0.3">
      <c r="A53">
        <f t="shared" si="3"/>
        <v>9</v>
      </c>
      <c r="B53">
        <f t="shared" si="4"/>
        <v>11</v>
      </c>
      <c r="C53">
        <f t="shared" si="2"/>
        <v>12</v>
      </c>
      <c r="D53">
        <f t="shared" si="2"/>
        <v>13</v>
      </c>
      <c r="E53">
        <f t="shared" si="2"/>
        <v>14</v>
      </c>
      <c r="F53">
        <f t="shared" si="2"/>
        <v>15</v>
      </c>
      <c r="G53">
        <f t="shared" si="2"/>
        <v>16</v>
      </c>
      <c r="H53">
        <f t="shared" si="2"/>
        <v>17</v>
      </c>
      <c r="J53">
        <f t="shared" si="2"/>
        <v>19</v>
      </c>
    </row>
    <row r="54" spans="1:11" x14ac:dyDescent="0.3">
      <c r="A54">
        <f t="shared" si="3"/>
        <v>10</v>
      </c>
      <c r="B54">
        <f t="shared" si="4"/>
        <v>12</v>
      </c>
      <c r="C54">
        <f t="shared" si="2"/>
        <v>13</v>
      </c>
      <c r="D54">
        <f t="shared" si="2"/>
        <v>14</v>
      </c>
      <c r="E54">
        <f t="shared" si="2"/>
        <v>15</v>
      </c>
      <c r="F54">
        <f t="shared" si="2"/>
        <v>16</v>
      </c>
      <c r="G54">
        <f t="shared" si="2"/>
        <v>17</v>
      </c>
      <c r="H54">
        <f t="shared" si="2"/>
        <v>18</v>
      </c>
      <c r="I54">
        <f t="shared" si="2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5">B60+1</f>
        <v>3</v>
      </c>
      <c r="D60">
        <f t="shared" si="5"/>
        <v>4</v>
      </c>
      <c r="E60">
        <f t="shared" si="5"/>
        <v>5</v>
      </c>
      <c r="F60">
        <f t="shared" si="5"/>
        <v>6</v>
      </c>
      <c r="G60">
        <f t="shared" si="5"/>
        <v>7</v>
      </c>
      <c r="H60">
        <f t="shared" si="5"/>
        <v>8</v>
      </c>
      <c r="I60">
        <f t="shared" si="5"/>
        <v>9</v>
      </c>
      <c r="J60">
        <f t="shared" si="5"/>
        <v>10</v>
      </c>
      <c r="K60" t="s">
        <v>10</v>
      </c>
    </row>
    <row r="61" spans="1:11" x14ac:dyDescent="0.3">
      <c r="A61">
        <v>2</v>
      </c>
      <c r="C61">
        <f>Deck!$B6/SUM(Deck!$B$5:$B$14)*Deck!D$2/SUM(Deck!$B$5:$B$14)</f>
        <v>5.9171597633136102E-3</v>
      </c>
      <c r="D61">
        <f>Deck!$B6/SUM(Deck!$B$5:$B$14)*Deck!E$2/SUM(Deck!$B$5:$B$14)</f>
        <v>5.9171597633136102E-3</v>
      </c>
      <c r="E61">
        <f>Deck!$B6/SUM(Deck!$B$5:$B$14)*Deck!F$2/SUM(Deck!$B$5:$B$14)</f>
        <v>5.9171597633136102E-3</v>
      </c>
      <c r="F61">
        <f>Deck!$B6/SUM(Deck!$B$5:$B$14)*Deck!G$2/SUM(Deck!$B$5:$B$14)</f>
        <v>5.9171597633136102E-3</v>
      </c>
      <c r="G61">
        <f>Deck!$B6/SUM(Deck!$B$5:$B$14)*Deck!H$2/SUM(Deck!$B$5:$B$14)</f>
        <v>5.9171597633136102E-3</v>
      </c>
      <c r="H61">
        <f>Deck!$B6/SUM(Deck!$B$5:$B$14)*Deck!I$2/SUM(Deck!$B$5:$B$14)</f>
        <v>5.9171597633136102E-3</v>
      </c>
      <c r="I61">
        <f>Deck!$B6/SUM(Deck!$B$5:$B$14)*Deck!J$2/SUM(Deck!$B$5:$B$14)</f>
        <v>5.9171597633136102E-3</v>
      </c>
      <c r="J61">
        <f>Deck!$B6/SUM(Deck!$B$5:$B$14)*Deck!K$2/SUM(Deck!$B$5:$B$14)</f>
        <v>2.3668639053254441E-2</v>
      </c>
    </row>
    <row r="62" spans="1:11" x14ac:dyDescent="0.3">
      <c r="A62">
        <f t="shared" ref="A62:A69" si="6">A61+1</f>
        <v>3</v>
      </c>
      <c r="B62">
        <f>Deck!$B7/SUM(Deck!$B$5:$B$14)*Deck!C$2/SUM(Deck!$B$5:$B$14)</f>
        <v>5.9171597633136102E-3</v>
      </c>
      <c r="D62">
        <f>Deck!$B7/SUM(Deck!$B$5:$B$14)*Deck!E$2/SUM(Deck!$B$5:$B$14)</f>
        <v>5.9171597633136102E-3</v>
      </c>
      <c r="E62">
        <f>Deck!$B7/SUM(Deck!$B$5:$B$14)*Deck!F$2/SUM(Deck!$B$5:$B$14)</f>
        <v>5.9171597633136102E-3</v>
      </c>
      <c r="F62">
        <f>Deck!$B7/SUM(Deck!$B$5:$B$14)*Deck!G$2/SUM(Deck!$B$5:$B$14)</f>
        <v>5.9171597633136102E-3</v>
      </c>
      <c r="G62">
        <f>Deck!$B7/SUM(Deck!$B$5:$B$14)*Deck!H$2/SUM(Deck!$B$5:$B$14)</f>
        <v>5.9171597633136102E-3</v>
      </c>
      <c r="H62">
        <f>Deck!$B7/SUM(Deck!$B$5:$B$14)*Deck!I$2/SUM(Deck!$B$5:$B$14)</f>
        <v>5.9171597633136102E-3</v>
      </c>
      <c r="I62">
        <f>Deck!$B7/SUM(Deck!$B$5:$B$14)*Deck!J$2/SUM(Deck!$B$5:$B$14)</f>
        <v>5.9171597633136102E-3</v>
      </c>
      <c r="J62">
        <f>Deck!$B7/SUM(Deck!$B$5:$B$14)*Deck!K$2/SUM(Deck!$B$5:$B$14)</f>
        <v>2.3668639053254441E-2</v>
      </c>
    </row>
    <row r="63" spans="1:11" x14ac:dyDescent="0.3">
      <c r="A63">
        <f t="shared" si="6"/>
        <v>4</v>
      </c>
      <c r="B63">
        <f>Deck!$B8/SUM(Deck!$B$5:$B$14)*Deck!C$2/SUM(Deck!$B$5:$B$14)</f>
        <v>5.9171597633136102E-3</v>
      </c>
      <c r="C63">
        <f>Deck!$B8/SUM(Deck!$B$5:$B$14)*Deck!D$2/SUM(Deck!$B$5:$B$14)</f>
        <v>5.9171597633136102E-3</v>
      </c>
      <c r="E63">
        <f>Deck!$B8/SUM(Deck!$B$5:$B$14)*Deck!F$2/SUM(Deck!$B$5:$B$14)</f>
        <v>5.9171597633136102E-3</v>
      </c>
      <c r="F63">
        <f>Deck!$B8/SUM(Deck!$B$5:$B$14)*Deck!G$2/SUM(Deck!$B$5:$B$14)</f>
        <v>5.9171597633136102E-3</v>
      </c>
      <c r="G63">
        <f>Deck!$B8/SUM(Deck!$B$5:$B$14)*Deck!H$2/SUM(Deck!$B$5:$B$14)</f>
        <v>5.9171597633136102E-3</v>
      </c>
      <c r="H63">
        <f>Deck!$B8/SUM(Deck!$B$5:$B$14)*Deck!I$2/SUM(Deck!$B$5:$B$14)</f>
        <v>5.9171597633136102E-3</v>
      </c>
      <c r="I63">
        <f>Deck!$B8/SUM(Deck!$B$5:$B$14)*Deck!J$2/SUM(Deck!$B$5:$B$14)</f>
        <v>5.9171597633136102E-3</v>
      </c>
      <c r="J63">
        <f>Deck!$B8/SUM(Deck!$B$5:$B$14)*Deck!K$2/SUM(Deck!$B$5:$B$14)</f>
        <v>2.3668639053254441E-2</v>
      </c>
    </row>
    <row r="64" spans="1:11" x14ac:dyDescent="0.3">
      <c r="A64">
        <f t="shared" si="6"/>
        <v>5</v>
      </c>
      <c r="B64">
        <f>Deck!$B9/SUM(Deck!$B$5:$B$14)*Deck!C$2/SUM(Deck!$B$5:$B$14)</f>
        <v>5.9171597633136102E-3</v>
      </c>
      <c r="C64">
        <f>Deck!$B9/SUM(Deck!$B$5:$B$14)*Deck!D$2/SUM(Deck!$B$5:$B$14)</f>
        <v>5.9171597633136102E-3</v>
      </c>
      <c r="D64">
        <f>Deck!$B9/SUM(Deck!$B$5:$B$14)*Deck!E$2/SUM(Deck!$B$5:$B$14)</f>
        <v>5.9171597633136102E-3</v>
      </c>
      <c r="F64">
        <f>Deck!$B9/SUM(Deck!$B$5:$B$14)*Deck!G$2/SUM(Deck!$B$5:$B$14)</f>
        <v>5.9171597633136102E-3</v>
      </c>
      <c r="G64">
        <f>Deck!$B9/SUM(Deck!$B$5:$B$14)*Deck!H$2/SUM(Deck!$B$5:$B$14)</f>
        <v>5.9171597633136102E-3</v>
      </c>
      <c r="H64">
        <f>Deck!$B9/SUM(Deck!$B$5:$B$14)*Deck!I$2/SUM(Deck!$B$5:$B$14)</f>
        <v>5.9171597633136102E-3</v>
      </c>
      <c r="I64">
        <f>Deck!$B9/SUM(Deck!$B$5:$B$14)*Deck!J$2/SUM(Deck!$B$5:$B$14)</f>
        <v>5.9171597633136102E-3</v>
      </c>
      <c r="J64">
        <f>Deck!$B9/SUM(Deck!$B$5:$B$14)*Deck!K$2/SUM(Deck!$B$5:$B$14)</f>
        <v>2.3668639053254441E-2</v>
      </c>
    </row>
    <row r="65" spans="1:10" x14ac:dyDescent="0.3">
      <c r="A65">
        <f t="shared" si="6"/>
        <v>6</v>
      </c>
      <c r="B65">
        <f>Deck!$B10/SUM(Deck!$B$5:$B$14)*Deck!C$2/SUM(Deck!$B$5:$B$14)</f>
        <v>5.9171597633136102E-3</v>
      </c>
      <c r="C65">
        <f>Deck!$B10/SUM(Deck!$B$5:$B$14)*Deck!D$2/SUM(Deck!$B$5:$B$14)</f>
        <v>5.9171597633136102E-3</v>
      </c>
      <c r="D65">
        <f>Deck!$B10/SUM(Deck!$B$5:$B$14)*Deck!E$2/SUM(Deck!$B$5:$B$14)</f>
        <v>5.9171597633136102E-3</v>
      </c>
      <c r="E65">
        <f>Deck!$B10/SUM(Deck!$B$5:$B$14)*Deck!F$2/SUM(Deck!$B$5:$B$14)</f>
        <v>5.9171597633136102E-3</v>
      </c>
      <c r="G65">
        <f>Deck!$B10/SUM(Deck!$B$5:$B$14)*Deck!H$2/SUM(Deck!$B$5:$B$14)</f>
        <v>5.9171597633136102E-3</v>
      </c>
      <c r="H65">
        <f>Deck!$B10/SUM(Deck!$B$5:$B$14)*Deck!I$2/SUM(Deck!$B$5:$B$14)</f>
        <v>5.9171597633136102E-3</v>
      </c>
      <c r="I65">
        <f>Deck!$B10/SUM(Deck!$B$5:$B$14)*Deck!J$2/SUM(Deck!$B$5:$B$14)</f>
        <v>5.9171597633136102E-3</v>
      </c>
      <c r="J65">
        <f>Deck!$B10/SUM(Deck!$B$5:$B$14)*Deck!K$2/SUM(Deck!$B$5:$B$14)</f>
        <v>2.3668639053254441E-2</v>
      </c>
    </row>
    <row r="66" spans="1:10" x14ac:dyDescent="0.3">
      <c r="A66">
        <f t="shared" si="6"/>
        <v>7</v>
      </c>
      <c r="B66">
        <f>Deck!$B11/SUM(Deck!$B$5:$B$14)*Deck!C$2/SUM(Deck!$B$5:$B$14)</f>
        <v>5.9171597633136102E-3</v>
      </c>
      <c r="C66">
        <f>Deck!$B11/SUM(Deck!$B$5:$B$14)*Deck!D$2/SUM(Deck!$B$5:$B$14)</f>
        <v>5.9171597633136102E-3</v>
      </c>
      <c r="D66">
        <f>Deck!$B11/SUM(Deck!$B$5:$B$14)*Deck!E$2/SUM(Deck!$B$5:$B$14)</f>
        <v>5.9171597633136102E-3</v>
      </c>
      <c r="E66">
        <f>Deck!$B11/SUM(Deck!$B$5:$B$14)*Deck!F$2/SUM(Deck!$B$5:$B$14)</f>
        <v>5.9171597633136102E-3</v>
      </c>
      <c r="F66">
        <f>Deck!$B11/SUM(Deck!$B$5:$B$14)*Deck!G$2/SUM(Deck!$B$5:$B$14)</f>
        <v>5.9171597633136102E-3</v>
      </c>
      <c r="H66">
        <f>Deck!$B11/SUM(Deck!$B$5:$B$14)*Deck!I$2/SUM(Deck!$B$5:$B$14)</f>
        <v>5.9171597633136102E-3</v>
      </c>
      <c r="I66">
        <f>Deck!$B11/SUM(Deck!$B$5:$B$14)*Deck!J$2/SUM(Deck!$B$5:$B$14)</f>
        <v>5.9171597633136102E-3</v>
      </c>
      <c r="J66">
        <f>Deck!$B11/SUM(Deck!$B$5:$B$14)*Deck!K$2/SUM(Deck!$B$5:$B$14)</f>
        <v>2.3668639053254441E-2</v>
      </c>
    </row>
    <row r="67" spans="1:10" x14ac:dyDescent="0.3">
      <c r="A67">
        <f t="shared" si="6"/>
        <v>8</v>
      </c>
      <c r="B67">
        <f>Deck!$B12/SUM(Deck!$B$5:$B$14)*Deck!C$2/SUM(Deck!$B$5:$B$14)</f>
        <v>5.9171597633136102E-3</v>
      </c>
      <c r="C67">
        <f>Deck!$B12/SUM(Deck!$B$5:$B$14)*Deck!D$2/SUM(Deck!$B$5:$B$14)</f>
        <v>5.9171597633136102E-3</v>
      </c>
      <c r="D67">
        <f>Deck!$B12/SUM(Deck!$B$5:$B$14)*Deck!E$2/SUM(Deck!$B$5:$B$14)</f>
        <v>5.9171597633136102E-3</v>
      </c>
      <c r="E67">
        <f>Deck!$B12/SUM(Deck!$B$5:$B$14)*Deck!F$2/SUM(Deck!$B$5:$B$14)</f>
        <v>5.9171597633136102E-3</v>
      </c>
      <c r="F67">
        <f>Deck!$B12/SUM(Deck!$B$5:$B$14)*Deck!G$2/SUM(Deck!$B$5:$B$14)</f>
        <v>5.9171597633136102E-3</v>
      </c>
      <c r="G67">
        <f>Deck!$B12/SUM(Deck!$B$5:$B$14)*Deck!H$2/SUM(Deck!$B$5:$B$14)</f>
        <v>5.9171597633136102E-3</v>
      </c>
      <c r="I67">
        <f>Deck!$B12/SUM(Deck!$B$5:$B$14)*Deck!J$2/SUM(Deck!$B$5:$B$14)</f>
        <v>5.9171597633136102E-3</v>
      </c>
      <c r="J67">
        <f>Deck!$B12/SUM(Deck!$B$5:$B$14)*Deck!K$2/SUM(Deck!$B$5:$B$14)</f>
        <v>2.3668639053254441E-2</v>
      </c>
    </row>
    <row r="68" spans="1:10" x14ac:dyDescent="0.3">
      <c r="A68">
        <f t="shared" si="6"/>
        <v>9</v>
      </c>
      <c r="B68">
        <f>Deck!$B13/SUM(Deck!$B$5:$B$14)*Deck!C$2/SUM(Deck!$B$5:$B$14)</f>
        <v>5.9171597633136102E-3</v>
      </c>
      <c r="C68">
        <f>Deck!$B13/SUM(Deck!$B$5:$B$14)*Deck!D$2/SUM(Deck!$B$5:$B$14)</f>
        <v>5.9171597633136102E-3</v>
      </c>
      <c r="D68">
        <f>Deck!$B13/SUM(Deck!$B$5:$B$14)*Deck!E$2/SUM(Deck!$B$5:$B$14)</f>
        <v>5.9171597633136102E-3</v>
      </c>
      <c r="E68">
        <f>Deck!$B13/SUM(Deck!$B$5:$B$14)*Deck!F$2/SUM(Deck!$B$5:$B$14)</f>
        <v>5.9171597633136102E-3</v>
      </c>
      <c r="F68">
        <f>Deck!$B13/SUM(Deck!$B$5:$B$14)*Deck!G$2/SUM(Deck!$B$5:$B$14)</f>
        <v>5.9171597633136102E-3</v>
      </c>
      <c r="G68">
        <f>Deck!$B13/SUM(Deck!$B$5:$B$14)*Deck!H$2/SUM(Deck!$B$5:$B$14)</f>
        <v>5.9171597633136102E-3</v>
      </c>
      <c r="H68">
        <f>Deck!$B13/SUM(Deck!$B$5:$B$14)*Deck!I$2/SUM(Deck!$B$5:$B$14)</f>
        <v>5.9171597633136102E-3</v>
      </c>
      <c r="J68">
        <f>Deck!$B13/SUM(Deck!$B$5:$B$14)*Deck!K$2/SUM(Deck!$B$5:$B$14)</f>
        <v>2.3668639053254441E-2</v>
      </c>
    </row>
    <row r="69" spans="1:10" x14ac:dyDescent="0.3">
      <c r="A69">
        <f t="shared" si="6"/>
        <v>10</v>
      </c>
      <c r="B69">
        <f>Deck!$B14/SUM(Deck!$B$5:$B$14)*Deck!C$2/SUM(Deck!$B$5:$B$14)</f>
        <v>2.3668639053254441E-2</v>
      </c>
      <c r="C69">
        <f>Deck!$B14/SUM(Deck!$B$5:$B$14)*Deck!D$2/SUM(Deck!$B$5:$B$14)</f>
        <v>2.3668639053254441E-2</v>
      </c>
      <c r="D69">
        <f>Deck!$B14/SUM(Deck!$B$5:$B$14)*Deck!E$2/SUM(Deck!$B$5:$B$14)</f>
        <v>2.3668639053254441E-2</v>
      </c>
      <c r="E69">
        <f>Deck!$B14/SUM(Deck!$B$5:$B$14)*Deck!F$2/SUM(Deck!$B$5:$B$14)</f>
        <v>2.3668639053254441E-2</v>
      </c>
      <c r="F69">
        <f>Deck!$B14/SUM(Deck!$B$5:$B$14)*Deck!G$2/SUM(Deck!$B$5:$B$14)</f>
        <v>2.3668639053254441E-2</v>
      </c>
      <c r="G69">
        <f>Deck!$B14/SUM(Deck!$B$5:$B$14)*Deck!H$2/SUM(Deck!$B$5:$B$14)</f>
        <v>2.3668639053254441E-2</v>
      </c>
      <c r="H69">
        <f>Deck!$B14/SUM(Deck!$B$5:$B$14)*Deck!I$2/SUM(Deck!$B$5:$B$14)</f>
        <v>2.3668639053254441E-2</v>
      </c>
      <c r="I69">
        <f>Deck!$B14/SUM(Deck!$B$5:$B$14)*Deck!J$2/SUM(Deck!$B$5:$B$14)</f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7">A78+1</f>
        <v>7</v>
      </c>
      <c r="B79">
        <f ca="1">SUMIF($B$46:J56,A79,$B$61:$J$69)</f>
        <v>2.3668639053254441E-2</v>
      </c>
    </row>
    <row r="80" spans="1:10" x14ac:dyDescent="0.3">
      <c r="A80">
        <f t="shared" si="7"/>
        <v>8</v>
      </c>
      <c r="B80">
        <f ca="1">SUMIF($B$46:J57,A80,$B$61:$J$69)</f>
        <v>2.3668639053254441E-2</v>
      </c>
    </row>
    <row r="81" spans="1:2" x14ac:dyDescent="0.3">
      <c r="A81">
        <f t="shared" si="7"/>
        <v>9</v>
      </c>
      <c r="B81">
        <f ca="1">SUMIF($B$46:J58,A81,$B$61:$J$69)</f>
        <v>3.5502958579881665E-2</v>
      </c>
    </row>
    <row r="82" spans="1:2" x14ac:dyDescent="0.3">
      <c r="A82">
        <f t="shared" si="7"/>
        <v>10</v>
      </c>
      <c r="B82">
        <f ca="1">SUMIF($B$46:J59,A82,$B$61:$J$69)</f>
        <v>3.5502958579881665E-2</v>
      </c>
    </row>
    <row r="83" spans="1:2" x14ac:dyDescent="0.3">
      <c r="A83">
        <f t="shared" si="7"/>
        <v>11</v>
      </c>
      <c r="B83">
        <f ca="1">SUMIF($B$46:J60,A83,$B$61:$J$69)</f>
        <v>4.7337278106508889E-2</v>
      </c>
    </row>
    <row r="84" spans="1:2" x14ac:dyDescent="0.3">
      <c r="A84">
        <f t="shared" si="7"/>
        <v>12</v>
      </c>
      <c r="B84">
        <f ca="1">SUMIF($B$46:J61,A84,$B$61:$J$69)</f>
        <v>8.2840236686390553E-2</v>
      </c>
    </row>
    <row r="85" spans="1:2" x14ac:dyDescent="0.3">
      <c r="A85">
        <f t="shared" si="7"/>
        <v>13</v>
      </c>
      <c r="B85">
        <f ca="1">SUMIF($B$46:J62,A85,$B$61:$J$69)</f>
        <v>8.2840236686390553E-2</v>
      </c>
    </row>
    <row r="86" spans="1:2" x14ac:dyDescent="0.3">
      <c r="A86">
        <f t="shared" si="7"/>
        <v>14</v>
      </c>
      <c r="B86">
        <f ca="1">SUMIF($B$46:J63,A86,$B$61:$J$69)</f>
        <v>7.1005917159763329E-2</v>
      </c>
    </row>
    <row r="87" spans="1:2" x14ac:dyDescent="0.3">
      <c r="A87">
        <f t="shared" si="7"/>
        <v>15</v>
      </c>
      <c r="B87">
        <f ca="1">SUMIF($B$46:J64,A87,$B$61:$J$69)</f>
        <v>7.1005917159763329E-2</v>
      </c>
    </row>
    <row r="88" spans="1:2" x14ac:dyDescent="0.3">
      <c r="A88">
        <f t="shared" si="7"/>
        <v>16</v>
      </c>
      <c r="B88">
        <f ca="1">SUMIF($B$46:J65,A88,$B$61:$J$69)</f>
        <v>5.9171597633136105E-2</v>
      </c>
    </row>
    <row r="89" spans="1:2" x14ac:dyDescent="0.3">
      <c r="A89">
        <f t="shared" si="7"/>
        <v>17</v>
      </c>
      <c r="B89">
        <f ca="1">SUMIF($B$46:J66,A89,$B$61:$J$69)</f>
        <v>5.9171597633136105E-2</v>
      </c>
    </row>
    <row r="90" spans="1:2" x14ac:dyDescent="0.3">
      <c r="A90">
        <f t="shared" si="7"/>
        <v>18</v>
      </c>
      <c r="B90">
        <f ca="1">SUMIF($B$46:J67,A90,$B$61:$J$69)</f>
        <v>4.7337278106508882E-2</v>
      </c>
    </row>
    <row r="91" spans="1:2" x14ac:dyDescent="0.3">
      <c r="A91">
        <f t="shared" si="7"/>
        <v>19</v>
      </c>
      <c r="B91">
        <f ca="1">SUMIF($B$46:J68,A91,$B$61:$J$69)</f>
        <v>4.7337278106508882E-2</v>
      </c>
    </row>
    <row r="92" spans="1:2" x14ac:dyDescent="0.3">
      <c r="A92">
        <f t="shared" si="7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topLeftCell="A19" workbookViewId="0">
      <selection activeCell="B41" sqref="B41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 x14ac:dyDescent="0.3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 x14ac:dyDescent="0.3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 x14ac:dyDescent="0.3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 x14ac:dyDescent="0.3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 x14ac:dyDescent="0.3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 x14ac:dyDescent="0.3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 x14ac:dyDescent="0.3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 x14ac:dyDescent="0.3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 x14ac:dyDescent="0.3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 x14ac:dyDescent="0.3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 x14ac:dyDescent="0.3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 x14ac:dyDescent="0.3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 x14ac:dyDescent="0.3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 x14ac:dyDescent="0.3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 x14ac:dyDescent="0.3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3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3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3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 x14ac:dyDescent="0.3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 x14ac:dyDescent="0.3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split1!B16</f>
        <v>-8.8887240897114583E-2</v>
      </c>
      <c r="C32">
        <f>split1!C16</f>
        <v>-2.5616130479246397E-2</v>
      </c>
      <c r="D32">
        <f>split1!D16</f>
        <v>4.2946629568768907E-2</v>
      </c>
      <c r="E32">
        <f>split1!E16</f>
        <v>0.12724982334843896</v>
      </c>
      <c r="F32">
        <f>split1!F16</f>
        <v>0.19477859816579277</v>
      </c>
      <c r="G32">
        <f>split1!G16</f>
        <v>-7.3993244927046632E-3</v>
      </c>
      <c r="H32">
        <f>split1!H16</f>
        <v>-0.15933415266020509</v>
      </c>
      <c r="I32">
        <f>split1!I16</f>
        <v>-0.24066617915336547</v>
      </c>
      <c r="J32">
        <f>split1!J16</f>
        <v>-0.28919791448567511</v>
      </c>
      <c r="K32">
        <f>split1!K16</f>
        <v>-0.25307699440390868</v>
      </c>
    </row>
    <row r="33" spans="1:11" x14ac:dyDescent="0.3">
      <c r="A33">
        <f t="shared" si="0"/>
        <v>3</v>
      </c>
      <c r="B33">
        <f>split1!B17</f>
        <v>-0.13816353305492135</v>
      </c>
      <c r="C33">
        <f>split1!C17</f>
        <v>-6.3866434744217354E-2</v>
      </c>
      <c r="D33">
        <f>split1!D17</f>
        <v>1.4624872422626957E-2</v>
      </c>
      <c r="E33">
        <f>split1!E17</f>
        <v>0.10229274834073326</v>
      </c>
      <c r="F33">
        <f>split1!F17</f>
        <v>0.16942022384102598</v>
      </c>
      <c r="G33">
        <f>split1!G17</f>
        <v>-6.7760458821693487E-2</v>
      </c>
      <c r="H33">
        <f>split1!H17</f>
        <v>-0.21724188132078476</v>
      </c>
      <c r="I33">
        <f>split1!I17</f>
        <v>-0.29264070019772603</v>
      </c>
      <c r="J33">
        <f>split1!J17</f>
        <v>-0.33774944037840804</v>
      </c>
      <c r="K33">
        <f>split1!K17</f>
        <v>-0.30414663097569938</v>
      </c>
    </row>
    <row r="34" spans="1:11" x14ac:dyDescent="0.3">
      <c r="A34">
        <f t="shared" si="0"/>
        <v>4</v>
      </c>
      <c r="B34">
        <f>split1!B18</f>
        <v>-2.1798188008805671E-2</v>
      </c>
      <c r="C34">
        <f>split1!C18</f>
        <v>8.0052625306546703E-3</v>
      </c>
      <c r="D34">
        <f>split1!D18</f>
        <v>3.8784473277208804E-2</v>
      </c>
      <c r="E34">
        <f>split1!E18</f>
        <v>8.0259872887869343E-2</v>
      </c>
      <c r="F34">
        <f>split1!F18</f>
        <v>0.14595673491924679</v>
      </c>
      <c r="G34">
        <f>split1!G18</f>
        <v>8.2207439363742862E-2</v>
      </c>
      <c r="H34">
        <f>split1!H18</f>
        <v>-5.9898275658656255E-2</v>
      </c>
      <c r="I34">
        <f>split1!I18</f>
        <v>-0.21018633199821768</v>
      </c>
      <c r="J34">
        <f>split1!J18</f>
        <v>-0.24937508055334259</v>
      </c>
      <c r="K34">
        <f>split1!K18</f>
        <v>-0.1970288105741636</v>
      </c>
    </row>
    <row r="35" spans="1:11" x14ac:dyDescent="0.3">
      <c r="A35">
        <f t="shared" si="0"/>
        <v>5</v>
      </c>
      <c r="B35">
        <f>split1!B19</f>
        <v>0.3589394124422991</v>
      </c>
      <c r="C35">
        <f>split1!C19</f>
        <v>0.40932067017593915</v>
      </c>
      <c r="D35">
        <f>split1!D19</f>
        <v>0.460940243794354</v>
      </c>
      <c r="E35">
        <f>split1!E19</f>
        <v>0.51251710900326775</v>
      </c>
      <c r="F35">
        <f>split1!F19</f>
        <v>0.57559016859776868</v>
      </c>
      <c r="G35">
        <f>split1!G19</f>
        <v>0.39241245528243773</v>
      </c>
      <c r="H35">
        <f>split1!H19</f>
        <v>0.28663571688628381</v>
      </c>
      <c r="I35">
        <f>split1!I19</f>
        <v>0.14432836838077107</v>
      </c>
      <c r="J35">
        <f>split1!J19</f>
        <v>2.5308523040868145E-2</v>
      </c>
      <c r="K35">
        <f>split1!K19</f>
        <v>8.1449707945275923E-2</v>
      </c>
    </row>
    <row r="36" spans="1:11" x14ac:dyDescent="0.3">
      <c r="A36">
        <f t="shared" si="0"/>
        <v>6</v>
      </c>
      <c r="B36">
        <f>split1!B20</f>
        <v>-0.21863675917925615</v>
      </c>
      <c r="C36">
        <f>split1!C20</f>
        <v>-0.13667841243230397</v>
      </c>
      <c r="D36">
        <f>split1!D20</f>
        <v>-4.955971072969631E-2</v>
      </c>
      <c r="E36">
        <f>split1!E20</f>
        <v>4.3986900993555816E-2</v>
      </c>
      <c r="F36">
        <f>split1!F20</f>
        <v>0.10792266460833713</v>
      </c>
      <c r="G36">
        <f>split1!G20</f>
        <v>-0.21284771451731427</v>
      </c>
      <c r="H36">
        <f>split1!H20</f>
        <v>-0.2715748050242861</v>
      </c>
      <c r="I36">
        <f>split1!I20</f>
        <v>-0.3400132806089356</v>
      </c>
      <c r="J36">
        <f>split1!J20</f>
        <v>-0.38104299284808757</v>
      </c>
      <c r="K36">
        <f>split1!K20</f>
        <v>-0.35054034044008009</v>
      </c>
    </row>
    <row r="37" spans="1:11" x14ac:dyDescent="0.3">
      <c r="A37">
        <f t="shared" si="0"/>
        <v>7</v>
      </c>
      <c r="B37">
        <f>split1!B21</f>
        <v>-0.1554853799924491</v>
      </c>
      <c r="C37">
        <f>split1!C21</f>
        <v>-7.4766650789560851E-2</v>
      </c>
      <c r="D37">
        <f>split1!D21</f>
        <v>1.0511467456082545E-2</v>
      </c>
      <c r="E37">
        <f>split1!E21</f>
        <v>9.9964621687930175E-2</v>
      </c>
      <c r="F37">
        <f>split1!F21</f>
        <v>0.1876912392044838</v>
      </c>
      <c r="G37">
        <f>split1!G21</f>
        <v>-9.0500880901835695E-2</v>
      </c>
      <c r="H37">
        <f>split1!H21</f>
        <v>-0.37191909208726709</v>
      </c>
      <c r="I37">
        <f>split1!I21</f>
        <v>-0.43092981848423528</v>
      </c>
      <c r="J37">
        <f>split1!J21</f>
        <v>-0.46630747852717758</v>
      </c>
      <c r="K37">
        <f>split1!K21</f>
        <v>-0.44000672211415065</v>
      </c>
    </row>
    <row r="38" spans="1:11" x14ac:dyDescent="0.3">
      <c r="A38">
        <f t="shared" si="0"/>
        <v>8</v>
      </c>
      <c r="B38">
        <f>split1!B22</f>
        <v>1.9285099723172248E-2</v>
      </c>
      <c r="C38">
        <f>split1!C22</f>
        <v>8.6887860476253229E-2</v>
      </c>
      <c r="D38">
        <f>split1!D22</f>
        <v>0.15656746918613532</v>
      </c>
      <c r="E38">
        <f>split1!E22</f>
        <v>0.22831820480547502</v>
      </c>
      <c r="F38">
        <f>split1!F22</f>
        <v>0.3255333973851649</v>
      </c>
      <c r="G38">
        <f>split1!G22</f>
        <v>0.21152959698650559</v>
      </c>
      <c r="H38">
        <f>split1!H22</f>
        <v>-8.7582327609523114E-2</v>
      </c>
      <c r="I38">
        <f>split1!I22</f>
        <v>-0.40539957445661745</v>
      </c>
      <c r="J38">
        <f>split1!J22</f>
        <v>-0.48948762316092631</v>
      </c>
      <c r="K38">
        <f>split1!K22</f>
        <v>-0.39405762114832721</v>
      </c>
    </row>
    <row r="39" spans="1:11" x14ac:dyDescent="0.3">
      <c r="A39">
        <f t="shared" si="0"/>
        <v>9</v>
      </c>
      <c r="B39">
        <f>split1!B23</f>
        <v>0.18462902498065625</v>
      </c>
      <c r="C39">
        <f>split1!C23</f>
        <v>0.24214017052931303</v>
      </c>
      <c r="D39">
        <f>split1!D23</f>
        <v>0.30150334319286631</v>
      </c>
      <c r="E39">
        <f>split1!E23</f>
        <v>0.36334825237219065</v>
      </c>
      <c r="F39">
        <f>split1!F23</f>
        <v>0.44337460889206304</v>
      </c>
      <c r="G39">
        <f>split1!G23</f>
        <v>0.3995541673365518</v>
      </c>
      <c r="H39">
        <f>split1!H23</f>
        <v>0.2153232726471426</v>
      </c>
      <c r="I39">
        <f>split1!I23</f>
        <v>-9.3659752356483633E-2</v>
      </c>
      <c r="J39">
        <f>split1!J23</f>
        <v>-0.17830123379648949</v>
      </c>
      <c r="K39">
        <f>split1!K23</f>
        <v>-0.10019887561319057</v>
      </c>
    </row>
    <row r="40" spans="1:11" x14ac:dyDescent="0.3">
      <c r="A40">
        <f t="shared" si="0"/>
        <v>10</v>
      </c>
      <c r="B40">
        <f>split1!B24</f>
        <v>0.63998657521683877</v>
      </c>
      <c r="C40">
        <f>split1!C24</f>
        <v>0.65027209425148136</v>
      </c>
      <c r="D40">
        <f>split1!D24</f>
        <v>0.66104996194807186</v>
      </c>
      <c r="E40">
        <f>split1!E24</f>
        <v>0.67035969063279999</v>
      </c>
      <c r="F40">
        <f>split1!F24</f>
        <v>0.70395857017134467</v>
      </c>
      <c r="G40">
        <f>split1!G24</f>
        <v>0.77322722653717491</v>
      </c>
      <c r="H40">
        <f>split1!H24</f>
        <v>0.79181515955189841</v>
      </c>
      <c r="I40">
        <f>split1!I24</f>
        <v>0.75835687080859615</v>
      </c>
      <c r="J40">
        <f>split1!J24</f>
        <v>0.55453756646817121</v>
      </c>
      <c r="K40">
        <f>split1!K24</f>
        <v>0.65547032314990239</v>
      </c>
    </row>
    <row r="41" spans="1:11" x14ac:dyDescent="0.3">
      <c r="A41" t="s">
        <v>10</v>
      </c>
      <c r="B41">
        <f>split1!B25</f>
        <v>0.47064092333946894</v>
      </c>
      <c r="C41">
        <f>split1!C25</f>
        <v>0.51779525312221664</v>
      </c>
      <c r="D41">
        <f>split1!D25</f>
        <v>0.56604055041797596</v>
      </c>
      <c r="E41">
        <f>split1!E25</f>
        <v>0.61469901790902803</v>
      </c>
      <c r="F41">
        <f>split1!F25</f>
        <v>0.66738009490756955</v>
      </c>
      <c r="G41">
        <f>split1!G25</f>
        <v>0.46288894886429088</v>
      </c>
      <c r="H41">
        <f>split1!H25</f>
        <v>0.35069259087031512</v>
      </c>
      <c r="I41">
        <f>split1!I25</f>
        <v>0.22778342315245478</v>
      </c>
      <c r="J41">
        <f>split1!J25</f>
        <v>0.17968872741114625</v>
      </c>
      <c r="K41">
        <f>split1!K25</f>
        <v>0.10906077977909699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17" workbookViewId="0">
      <selection activeCell="B45" sqref="B45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 x14ac:dyDescent="0.3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 x14ac:dyDescent="0.3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 x14ac:dyDescent="0.3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 x14ac:dyDescent="0.3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 x14ac:dyDescent="0.3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 x14ac:dyDescent="0.3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 x14ac:dyDescent="0.3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 x14ac:dyDescent="0.3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 x14ac:dyDescent="0.3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 x14ac:dyDescent="0.3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 x14ac:dyDescent="0.3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 x14ac:dyDescent="0.3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 x14ac:dyDescent="0.3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 x14ac:dyDescent="0.3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 x14ac:dyDescent="0.3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 x14ac:dyDescent="0.3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 x14ac:dyDescent="0.3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 x14ac:dyDescent="0.3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 x14ac:dyDescent="0.3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 x14ac:dyDescent="0.3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 x14ac:dyDescent="0.3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 x14ac:dyDescent="0.3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 x14ac:dyDescent="0.3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 x14ac:dyDescent="0.3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 x14ac:dyDescent="0.3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 x14ac:dyDescent="0.3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 x14ac:dyDescent="0.3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 x14ac:dyDescent="0.3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 x14ac:dyDescent="0.3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 x14ac:dyDescent="0.3">
      <c r="A43" t="s">
        <v>17</v>
      </c>
      <c r="B43">
        <f ca="1">SUM(B2:K41)</f>
        <v>4.0247684806059759E-2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-4.8487754019161597E-3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D3DD-5677-4B44-9B0F-817375002D68}">
  <dimension ref="A1:K11"/>
  <sheetViews>
    <sheetView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12</v>
      </c>
      <c r="B2" s="1" t="str">
        <f>hsdr!N32</f>
        <v>H</v>
      </c>
      <c r="C2" s="1" t="str">
        <f>hsdr!O32</f>
        <v>H</v>
      </c>
      <c r="D2" s="1" t="str">
        <f>hsdr!P32</f>
        <v>H</v>
      </c>
      <c r="E2" s="1" t="str">
        <f>hsdr!Q32</f>
        <v>H</v>
      </c>
      <c r="F2" s="1" t="str">
        <f>hsdr!R32</f>
        <v>H</v>
      </c>
      <c r="G2" s="1" t="str">
        <f>hsdr!S32</f>
        <v>H</v>
      </c>
      <c r="H2" s="1" t="str">
        <f>hsdr!T32</f>
        <v>H</v>
      </c>
      <c r="I2" s="1" t="str">
        <f>hsdr!U32</f>
        <v>H</v>
      </c>
      <c r="J2" s="1" t="str">
        <f>hsdr!V32</f>
        <v>H</v>
      </c>
      <c r="K2" s="1" t="str">
        <f>hsdr!W32</f>
        <v>H</v>
      </c>
    </row>
    <row r="3" spans="1:11" x14ac:dyDescent="0.3">
      <c r="A3">
        <f t="shared" ref="A3:A11" si="0">A2+1</f>
        <v>13</v>
      </c>
      <c r="B3" s="1" t="str">
        <f>hsdr!N33</f>
        <v>H</v>
      </c>
      <c r="C3" s="1" t="str">
        <f>hsdr!O33</f>
        <v>H</v>
      </c>
      <c r="D3" s="1" t="str">
        <f>hsdr!P33</f>
        <v>H</v>
      </c>
      <c r="E3" s="1" t="str">
        <f>hsdr!Q33</f>
        <v>H</v>
      </c>
      <c r="F3" s="1" t="str">
        <f>hsdr!R33</f>
        <v>D</v>
      </c>
      <c r="G3" s="1" t="str">
        <f>hsdr!S33</f>
        <v>H</v>
      </c>
      <c r="H3" s="1" t="str">
        <f>hsdr!T33</f>
        <v>H</v>
      </c>
      <c r="I3" s="1" t="str">
        <f>hsdr!U33</f>
        <v>H</v>
      </c>
      <c r="J3" s="1" t="str">
        <f>hsdr!V33</f>
        <v>H</v>
      </c>
      <c r="K3" s="1" t="str">
        <f>hsdr!W33</f>
        <v>H</v>
      </c>
    </row>
    <row r="4" spans="1:11" x14ac:dyDescent="0.3">
      <c r="A4">
        <f t="shared" si="0"/>
        <v>14</v>
      </c>
      <c r="B4" s="1" t="str">
        <f>hsdr!N34</f>
        <v>H</v>
      </c>
      <c r="C4" s="1" t="str">
        <f>hsdr!O34</f>
        <v>H</v>
      </c>
      <c r="D4" s="1" t="str">
        <f>hsdr!P34</f>
        <v>H</v>
      </c>
      <c r="E4" s="1" t="str">
        <f>hsdr!Q34</f>
        <v>D</v>
      </c>
      <c r="F4" s="1" t="str">
        <f>hsdr!R34</f>
        <v>D</v>
      </c>
      <c r="G4" s="1" t="str">
        <f>hsdr!S34</f>
        <v>H</v>
      </c>
      <c r="H4" s="1" t="str">
        <f>hsdr!T34</f>
        <v>H</v>
      </c>
      <c r="I4" s="1" t="str">
        <f>hsdr!U34</f>
        <v>H</v>
      </c>
      <c r="J4" s="1" t="str">
        <f>hsdr!V34</f>
        <v>H</v>
      </c>
      <c r="K4" s="1" t="str">
        <f>hsdr!W34</f>
        <v>H</v>
      </c>
    </row>
    <row r="5" spans="1:11" x14ac:dyDescent="0.3">
      <c r="A5">
        <f t="shared" si="0"/>
        <v>15</v>
      </c>
      <c r="B5" s="1" t="str">
        <f>hsdr!N35</f>
        <v>H</v>
      </c>
      <c r="C5" s="1" t="str">
        <f>hsdr!O35</f>
        <v>H</v>
      </c>
      <c r="D5" s="1" t="str">
        <f>hsdr!P35</f>
        <v>H</v>
      </c>
      <c r="E5" s="1" t="str">
        <f>hsdr!Q35</f>
        <v>D</v>
      </c>
      <c r="F5" s="1" t="str">
        <f>hsdr!R35</f>
        <v>D</v>
      </c>
      <c r="G5" s="1" t="str">
        <f>hsdr!S35</f>
        <v>H</v>
      </c>
      <c r="H5" s="1" t="str">
        <f>hsdr!T35</f>
        <v>H</v>
      </c>
      <c r="I5" s="1" t="str">
        <f>hsdr!U35</f>
        <v>H</v>
      </c>
      <c r="J5" s="1" t="str">
        <f>hsdr!V35</f>
        <v>H</v>
      </c>
      <c r="K5" s="1" t="str">
        <f>hsdr!W35</f>
        <v>H</v>
      </c>
    </row>
    <row r="6" spans="1:11" x14ac:dyDescent="0.3">
      <c r="A6">
        <f t="shared" si="0"/>
        <v>16</v>
      </c>
      <c r="B6" s="1" t="str">
        <f>hsdr!N36</f>
        <v>H</v>
      </c>
      <c r="C6" s="1" t="str">
        <f>hsdr!O36</f>
        <v>H</v>
      </c>
      <c r="D6" s="1" t="str">
        <f>hsdr!P36</f>
        <v>D</v>
      </c>
      <c r="E6" s="1" t="str">
        <f>hsdr!Q36</f>
        <v>D</v>
      </c>
      <c r="F6" s="1" t="str">
        <f>hsdr!R36</f>
        <v>D</v>
      </c>
      <c r="G6" s="1" t="str">
        <f>hsdr!S36</f>
        <v>H</v>
      </c>
      <c r="H6" s="1" t="str">
        <f>hsdr!T36</f>
        <v>H</v>
      </c>
      <c r="I6" s="1" t="str">
        <f>hsdr!U36</f>
        <v>H</v>
      </c>
      <c r="J6" s="1" t="str">
        <f>hsdr!V36</f>
        <v>H</v>
      </c>
      <c r="K6" s="1" t="str">
        <f>hsdr!W36</f>
        <v>H</v>
      </c>
    </row>
    <row r="7" spans="1:11" x14ac:dyDescent="0.3">
      <c r="A7">
        <f t="shared" si="0"/>
        <v>17</v>
      </c>
      <c r="B7" s="1" t="str">
        <f>hsdr!N37</f>
        <v>H</v>
      </c>
      <c r="C7" s="1" t="str">
        <f>hsdr!O37</f>
        <v>D</v>
      </c>
      <c r="D7" s="1" t="str">
        <f>hsdr!P37</f>
        <v>D</v>
      </c>
      <c r="E7" s="1" t="str">
        <f>hsdr!Q37</f>
        <v>D</v>
      </c>
      <c r="F7" s="1" t="str">
        <f>hsdr!R37</f>
        <v>D</v>
      </c>
      <c r="G7" s="1" t="str">
        <f>hsdr!S37</f>
        <v>H</v>
      </c>
      <c r="H7" s="1" t="str">
        <f>hsdr!T37</f>
        <v>H</v>
      </c>
      <c r="I7" s="1" t="str">
        <f>hsdr!U37</f>
        <v>H</v>
      </c>
      <c r="J7" s="1" t="str">
        <f>hsdr!V37</f>
        <v>H</v>
      </c>
      <c r="K7" s="1" t="str">
        <f>hsdr!W37</f>
        <v>H</v>
      </c>
    </row>
    <row r="8" spans="1:11" x14ac:dyDescent="0.3">
      <c r="A8">
        <f t="shared" si="0"/>
        <v>18</v>
      </c>
      <c r="B8" s="1" t="str">
        <f>hsdr!N38</f>
        <v>S</v>
      </c>
      <c r="C8" s="1" t="str">
        <f>hsdr!O38</f>
        <v>D</v>
      </c>
      <c r="D8" s="1" t="str">
        <f>hsdr!P38</f>
        <v>D</v>
      </c>
      <c r="E8" s="1" t="str">
        <f>hsdr!Q38</f>
        <v>D</v>
      </c>
      <c r="F8" s="1" t="str">
        <f>hsdr!R38</f>
        <v>D</v>
      </c>
      <c r="G8" s="1" t="str">
        <f>hsdr!S38</f>
        <v>S</v>
      </c>
      <c r="H8" s="1" t="str">
        <f>hsdr!T38</f>
        <v>S</v>
      </c>
      <c r="I8" s="1" t="str">
        <f>hsdr!U38</f>
        <v>H</v>
      </c>
      <c r="J8" s="1" t="str">
        <f>hsdr!V38</f>
        <v>H</v>
      </c>
      <c r="K8" s="1" t="str">
        <f>hsdr!W38</f>
        <v>H</v>
      </c>
    </row>
    <row r="9" spans="1:11" x14ac:dyDescent="0.3">
      <c r="A9">
        <f t="shared" si="0"/>
        <v>19</v>
      </c>
      <c r="B9" s="1" t="str">
        <f>hsdr!N39</f>
        <v>S</v>
      </c>
      <c r="C9" s="1" t="str">
        <f>hsdr!O39</f>
        <v>S</v>
      </c>
      <c r="D9" s="1" t="str">
        <f>hsdr!P39</f>
        <v>S</v>
      </c>
      <c r="E9" s="1" t="str">
        <f>hsdr!Q39</f>
        <v>S</v>
      </c>
      <c r="F9" s="1" t="str">
        <f>hsdr!R39</f>
        <v>S</v>
      </c>
      <c r="G9" s="1" t="str">
        <f>hsdr!S39</f>
        <v>S</v>
      </c>
      <c r="H9" s="1" t="str">
        <f>hsdr!T39</f>
        <v>S</v>
      </c>
      <c r="I9" s="1" t="str">
        <f>hsdr!U39</f>
        <v>S</v>
      </c>
      <c r="J9" s="1" t="str">
        <f>hsdr!V39</f>
        <v>S</v>
      </c>
      <c r="K9" s="1" t="str">
        <f>hsdr!W39</f>
        <v>S</v>
      </c>
    </row>
    <row r="10" spans="1:11" x14ac:dyDescent="0.3">
      <c r="A10">
        <f t="shared" si="0"/>
        <v>20</v>
      </c>
      <c r="B10" s="1" t="str">
        <f>hsdr!N40</f>
        <v>S</v>
      </c>
      <c r="C10" s="1" t="str">
        <f>hsdr!O40</f>
        <v>S</v>
      </c>
      <c r="D10" s="1" t="str">
        <f>hsdr!P40</f>
        <v>S</v>
      </c>
      <c r="E10" s="1" t="str">
        <f>hsdr!Q40</f>
        <v>S</v>
      </c>
      <c r="F10" s="1" t="str">
        <f>hsdr!R40</f>
        <v>S</v>
      </c>
      <c r="G10" s="1" t="str">
        <f>hsdr!S40</f>
        <v>S</v>
      </c>
      <c r="H10" s="1" t="str">
        <f>hsdr!T40</f>
        <v>S</v>
      </c>
      <c r="I10" s="1" t="str">
        <f>hsdr!U40</f>
        <v>S</v>
      </c>
      <c r="J10" s="1" t="str">
        <f>hsdr!V40</f>
        <v>S</v>
      </c>
      <c r="K10" s="1" t="str">
        <f>hsdr!W40</f>
        <v>S</v>
      </c>
    </row>
    <row r="11" spans="1:11" x14ac:dyDescent="0.3">
      <c r="A11">
        <f t="shared" si="0"/>
        <v>21</v>
      </c>
      <c r="B11" s="1" t="str">
        <f>hsdr!N41</f>
        <v>S</v>
      </c>
      <c r="C11" s="1" t="str">
        <f>hsdr!O41</f>
        <v>S</v>
      </c>
      <c r="D11" s="1" t="str">
        <f>hsdr!P41</f>
        <v>S</v>
      </c>
      <c r="E11" s="1" t="str">
        <f>hsdr!Q41</f>
        <v>S</v>
      </c>
      <c r="F11" s="1" t="str">
        <f>hsdr!R41</f>
        <v>S</v>
      </c>
      <c r="G11" s="1" t="str">
        <f>hsdr!S41</f>
        <v>S</v>
      </c>
      <c r="H11" s="1" t="str">
        <f>hsdr!T41</f>
        <v>S</v>
      </c>
      <c r="I11" s="1" t="str">
        <f>hsdr!U41</f>
        <v>S</v>
      </c>
      <c r="J11" s="1" t="str">
        <f>hsdr!V41</f>
        <v>S</v>
      </c>
      <c r="K11" s="1" t="str">
        <f>hsdr!W41</f>
        <v>S</v>
      </c>
    </row>
  </sheetData>
  <conditionalFormatting sqref="B2:K11">
    <cfRule type="cellIs" dxfId="12" priority="1" operator="equal">
      <formula>"D"</formula>
    </cfRule>
    <cfRule type="cellIs" dxfId="11" priority="2" operator="equal">
      <formula>"S"</formula>
    </cfRule>
    <cfRule type="cellIs" dxfId="10" priority="3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A426-1137-410F-81E3-18729871AA5A}">
  <dimension ref="A1:K11"/>
  <sheetViews>
    <sheetView zoomScale="145" zoomScaleNormal="145" workbookViewId="0"/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2</v>
      </c>
      <c r="B2" s="1" t="str">
        <f>split1!B30</f>
        <v>Y</v>
      </c>
      <c r="C2" s="1" t="str">
        <f>split1!C30</f>
        <v>Y</v>
      </c>
      <c r="D2" s="1" t="str">
        <f>split1!D30</f>
        <v>Y</v>
      </c>
      <c r="E2" s="1" t="str">
        <f>split1!E30</f>
        <v>Y</v>
      </c>
      <c r="F2" s="1" t="str">
        <f>split1!F30</f>
        <v>Y</v>
      </c>
      <c r="G2" s="1" t="str">
        <f>split1!G30</f>
        <v>Y</v>
      </c>
      <c r="H2" s="1" t="str">
        <f>split1!H30</f>
        <v>N</v>
      </c>
      <c r="I2" s="1" t="str">
        <f>split1!I30</f>
        <v>N</v>
      </c>
      <c r="J2" s="1" t="str">
        <f>split1!J30</f>
        <v>N</v>
      </c>
      <c r="K2" s="1" t="str">
        <f>split1!K30</f>
        <v>N</v>
      </c>
    </row>
    <row r="3" spans="1:11" x14ac:dyDescent="0.3">
      <c r="A3">
        <f>A2+1</f>
        <v>3</v>
      </c>
      <c r="B3" s="1" t="str">
        <f>split1!B31</f>
        <v>Y</v>
      </c>
      <c r="C3" s="1" t="str">
        <f>split1!C31</f>
        <v>Y</v>
      </c>
      <c r="D3" s="1" t="str">
        <f>split1!D31</f>
        <v>Y</v>
      </c>
      <c r="E3" s="1" t="str">
        <f>split1!E31</f>
        <v>Y</v>
      </c>
      <c r="F3" s="1" t="str">
        <f>split1!F31</f>
        <v>Y</v>
      </c>
      <c r="G3" s="1" t="str">
        <f>split1!G31</f>
        <v>Y</v>
      </c>
      <c r="H3" s="1" t="str">
        <f>split1!H31</f>
        <v>N</v>
      </c>
      <c r="I3" s="1" t="str">
        <f>split1!I31</f>
        <v>N</v>
      </c>
      <c r="J3" s="1" t="str">
        <f>split1!J31</f>
        <v>N</v>
      </c>
      <c r="K3" s="1" t="str">
        <f>split1!K31</f>
        <v>N</v>
      </c>
    </row>
    <row r="4" spans="1:11" x14ac:dyDescent="0.3">
      <c r="A4">
        <f t="shared" ref="A4:A10" si="0">A3+1</f>
        <v>4</v>
      </c>
      <c r="B4" s="1" t="str">
        <f>split1!B32</f>
        <v>N</v>
      </c>
      <c r="C4" s="1" t="str">
        <f>split1!C32</f>
        <v>N</v>
      </c>
      <c r="D4" s="1" t="str">
        <f>split1!D32</f>
        <v>N</v>
      </c>
      <c r="E4" s="1" t="str">
        <f>split1!E32</f>
        <v>Y</v>
      </c>
      <c r="F4" s="1" t="str">
        <f>split1!F32</f>
        <v>Y</v>
      </c>
      <c r="G4" s="1" t="str">
        <f>split1!G32</f>
        <v>N</v>
      </c>
      <c r="H4" s="1" t="str">
        <f>split1!H32</f>
        <v>N</v>
      </c>
      <c r="I4" s="1" t="str">
        <f>split1!I32</f>
        <v>N</v>
      </c>
      <c r="J4" s="1" t="str">
        <f>split1!J32</f>
        <v>N</v>
      </c>
      <c r="K4" s="1" t="str">
        <f>split1!K32</f>
        <v>N</v>
      </c>
    </row>
    <row r="5" spans="1:11" x14ac:dyDescent="0.3">
      <c r="A5">
        <f t="shared" si="0"/>
        <v>5</v>
      </c>
      <c r="B5" s="1" t="str">
        <f>split1!B33</f>
        <v>N</v>
      </c>
      <c r="C5" s="1" t="str">
        <f>split1!C33</f>
        <v>N</v>
      </c>
      <c r="D5" s="1" t="str">
        <f>split1!D33</f>
        <v>N</v>
      </c>
      <c r="E5" s="1" t="str">
        <f>split1!E33</f>
        <v>N</v>
      </c>
      <c r="F5" s="1" t="str">
        <f>split1!F33</f>
        <v>N</v>
      </c>
      <c r="G5" s="1" t="str">
        <f>split1!G33</f>
        <v>N</v>
      </c>
      <c r="H5" s="1" t="str">
        <f>split1!H33</f>
        <v>N</v>
      </c>
      <c r="I5" s="1" t="str">
        <f>split1!I33</f>
        <v>N</v>
      </c>
      <c r="J5" s="1" t="str">
        <f>split1!J33</f>
        <v>N</v>
      </c>
      <c r="K5" s="1" t="str">
        <f>split1!K33</f>
        <v>N</v>
      </c>
    </row>
    <row r="6" spans="1:11" x14ac:dyDescent="0.3">
      <c r="A6">
        <f t="shared" si="0"/>
        <v>6</v>
      </c>
      <c r="B6" s="1" t="str">
        <f>split1!B34</f>
        <v>Y</v>
      </c>
      <c r="C6" s="1" t="str">
        <f>split1!C34</f>
        <v>Y</v>
      </c>
      <c r="D6" s="1" t="str">
        <f>split1!D34</f>
        <v>Y</v>
      </c>
      <c r="E6" s="1" t="str">
        <f>split1!E34</f>
        <v>Y</v>
      </c>
      <c r="F6" s="1" t="str">
        <f>split1!F34</f>
        <v>Y</v>
      </c>
      <c r="G6" s="1" t="str">
        <f>split1!G34</f>
        <v>N</v>
      </c>
      <c r="H6" s="1" t="str">
        <f>split1!H34</f>
        <v>N</v>
      </c>
      <c r="I6" s="1" t="str">
        <f>split1!I34</f>
        <v>N</v>
      </c>
      <c r="J6" s="1" t="str">
        <f>split1!J34</f>
        <v>N</v>
      </c>
      <c r="K6" s="1" t="str">
        <f>split1!K34</f>
        <v>N</v>
      </c>
    </row>
    <row r="7" spans="1:11" x14ac:dyDescent="0.3">
      <c r="A7">
        <f t="shared" si="0"/>
        <v>7</v>
      </c>
      <c r="B7" s="1" t="str">
        <f>split1!B35</f>
        <v>Y</v>
      </c>
      <c r="C7" s="1" t="str">
        <f>split1!C35</f>
        <v>Y</v>
      </c>
      <c r="D7" s="1" t="str">
        <f>split1!D35</f>
        <v>Y</v>
      </c>
      <c r="E7" s="1" t="str">
        <f>split1!E35</f>
        <v>Y</v>
      </c>
      <c r="F7" s="1" t="str">
        <f>split1!F35</f>
        <v>Y</v>
      </c>
      <c r="G7" s="1" t="str">
        <f>split1!G35</f>
        <v>Y</v>
      </c>
      <c r="H7" s="1" t="str">
        <f>split1!H35</f>
        <v>N</v>
      </c>
      <c r="I7" s="1" t="str">
        <f>split1!I35</f>
        <v>N</v>
      </c>
      <c r="J7" s="1" t="str">
        <f>split1!J35</f>
        <v>N</v>
      </c>
      <c r="K7" s="1" t="str">
        <f>split1!K35</f>
        <v>N</v>
      </c>
    </row>
    <row r="8" spans="1:11" x14ac:dyDescent="0.3">
      <c r="A8">
        <f t="shared" si="0"/>
        <v>8</v>
      </c>
      <c r="B8" s="1" t="str">
        <f>split1!B36</f>
        <v>Y</v>
      </c>
      <c r="C8" s="1" t="str">
        <f>split1!C36</f>
        <v>Y</v>
      </c>
      <c r="D8" s="1" t="str">
        <f>split1!D36</f>
        <v>Y</v>
      </c>
      <c r="E8" s="1" t="str">
        <f>split1!E36</f>
        <v>Y</v>
      </c>
      <c r="F8" s="1" t="str">
        <f>split1!F36</f>
        <v>Y</v>
      </c>
      <c r="G8" s="1" t="str">
        <f>split1!G36</f>
        <v>Y</v>
      </c>
      <c r="H8" s="1" t="str">
        <f>split1!H36</f>
        <v>Y</v>
      </c>
      <c r="I8" s="1" t="str">
        <f>split1!I36</f>
        <v>Y</v>
      </c>
      <c r="J8" s="1" t="str">
        <f>split1!J36</f>
        <v>Y</v>
      </c>
      <c r="K8" s="1" t="str">
        <f>split1!K36</f>
        <v>Y</v>
      </c>
    </row>
    <row r="9" spans="1:11" x14ac:dyDescent="0.3">
      <c r="A9">
        <f t="shared" si="0"/>
        <v>9</v>
      </c>
      <c r="B9" s="1" t="str">
        <f>split1!B37</f>
        <v>Y</v>
      </c>
      <c r="C9" s="1" t="str">
        <f>split1!C37</f>
        <v>Y</v>
      </c>
      <c r="D9" s="1" t="str">
        <f>split1!D37</f>
        <v>Y</v>
      </c>
      <c r="E9" s="1" t="str">
        <f>split1!E37</f>
        <v>Y</v>
      </c>
      <c r="F9" s="1" t="str">
        <f>split1!F37</f>
        <v>Y</v>
      </c>
      <c r="G9" s="1" t="str">
        <f>split1!G37</f>
        <v>N</v>
      </c>
      <c r="H9" s="1" t="str">
        <f>split1!H37</f>
        <v>Y</v>
      </c>
      <c r="I9" s="1" t="str">
        <f>split1!I37</f>
        <v>Y</v>
      </c>
      <c r="J9" s="1" t="str">
        <f>split1!J37</f>
        <v>N</v>
      </c>
      <c r="K9" s="1" t="str">
        <f>split1!K37</f>
        <v>N</v>
      </c>
    </row>
    <row r="10" spans="1:11" x14ac:dyDescent="0.3">
      <c r="A10">
        <f t="shared" si="0"/>
        <v>10</v>
      </c>
      <c r="B10" s="1" t="str">
        <f>split1!B38</f>
        <v>N</v>
      </c>
      <c r="C10" s="1" t="str">
        <f>split1!C38</f>
        <v>N</v>
      </c>
      <c r="D10" s="1" t="str">
        <f>split1!D38</f>
        <v>N</v>
      </c>
      <c r="E10" s="1" t="str">
        <f>split1!E38</f>
        <v>N</v>
      </c>
      <c r="F10" s="1" t="str">
        <f>split1!F38</f>
        <v>N</v>
      </c>
      <c r="G10" s="1" t="str">
        <f>split1!G38</f>
        <v>N</v>
      </c>
      <c r="H10" s="1" t="str">
        <f>split1!H38</f>
        <v>N</v>
      </c>
      <c r="I10" s="1" t="str">
        <f>split1!I38</f>
        <v>N</v>
      </c>
      <c r="J10" s="1" t="str">
        <f>split1!J38</f>
        <v>N</v>
      </c>
      <c r="K10" s="1" t="str">
        <f>split1!K38</f>
        <v>N</v>
      </c>
    </row>
    <row r="11" spans="1:11" x14ac:dyDescent="0.3">
      <c r="A11">
        <v>11</v>
      </c>
      <c r="B11" s="1" t="str">
        <f>split1!B39</f>
        <v>Y</v>
      </c>
      <c r="C11" s="1" t="str">
        <f>split1!C39</f>
        <v>Y</v>
      </c>
      <c r="D11" s="1" t="str">
        <f>split1!D39</f>
        <v>Y</v>
      </c>
      <c r="E11" s="1" t="str">
        <f>split1!E39</f>
        <v>Y</v>
      </c>
      <c r="F11" s="1" t="str">
        <f>split1!F39</f>
        <v>Y</v>
      </c>
      <c r="G11" s="1" t="str">
        <f>split1!G39</f>
        <v>Y</v>
      </c>
      <c r="H11" s="1" t="str">
        <f>split1!H39</f>
        <v>Y</v>
      </c>
      <c r="I11" s="1" t="str">
        <f>split1!I39</f>
        <v>Y</v>
      </c>
      <c r="J11" s="1" t="str">
        <f>split1!J39</f>
        <v>Y</v>
      </c>
      <c r="K11" s="1" t="str">
        <f>split1!K39</f>
        <v>Y</v>
      </c>
    </row>
  </sheetData>
  <conditionalFormatting sqref="B2:K11">
    <cfRule type="cellIs" dxfId="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B14" sqref="B14"/>
    </sheetView>
  </sheetViews>
  <sheetFormatPr defaultRowHeight="14.4" x14ac:dyDescent="0.3"/>
  <sheetData>
    <row r="1" spans="1:11" x14ac:dyDescent="0.3">
      <c r="A1" s="2" t="s">
        <v>20</v>
      </c>
      <c r="B1">
        <v>11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P13" sqref="P13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 t="shared" ref="B3:B8" si="0">B13</f>
        <v>0.35360813639536137</v>
      </c>
      <c r="C3">
        <f t="shared" ref="C3" si="1">C13</f>
        <v>0.3738748853821432</v>
      </c>
      <c r="D3">
        <f t="shared" ref="D3:I8" si="2">D13</f>
        <v>0.39446844550254284</v>
      </c>
      <c r="E3">
        <f t="shared" si="2"/>
        <v>0.41640366958226238</v>
      </c>
      <c r="F3">
        <f t="shared" si="2"/>
        <v>0.42315049208499783</v>
      </c>
      <c r="G3">
        <f t="shared" si="2"/>
        <v>0.26231240836153336</v>
      </c>
      <c r="H3">
        <f t="shared" si="2"/>
        <v>0.2447412422511914</v>
      </c>
      <c r="I3">
        <f t="shared" si="2"/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0.16652461265724483</v>
      </c>
    </row>
    <row r="4" spans="1:60" x14ac:dyDescent="0.3">
      <c r="A4" s="3">
        <v>17</v>
      </c>
      <c r="B4">
        <f t="shared" si="0"/>
        <v>0.13980913952773527</v>
      </c>
      <c r="C4">
        <f>C14</f>
        <v>0.13503398781113993</v>
      </c>
      <c r="D4">
        <f t="shared" si="2"/>
        <v>0.13048973584959825</v>
      </c>
      <c r="E4">
        <f t="shared" si="2"/>
        <v>0.12225128527055079</v>
      </c>
      <c r="F4">
        <f t="shared" si="2"/>
        <v>0.16543817650334638</v>
      </c>
      <c r="G4">
        <f t="shared" si="2"/>
        <v>0.36856619379423861</v>
      </c>
      <c r="H4">
        <f t="shared" si="2"/>
        <v>0.12856654444917001</v>
      </c>
      <c r="I4">
        <f t="shared" si="2"/>
        <v>0.119995441485892</v>
      </c>
      <c r="J4">
        <f>SUMPRODUCT(L14:T14,Deck!$C$2:$K$2)/SUM(Deck!$C$2:$K$2)</f>
        <v>0.12070970006616517</v>
      </c>
      <c r="K4">
        <f>SUMPRODUCT(AG14:AO14,Deck!$B$2:$J$2)/SUM(Deck!$B$2:$J$2)</f>
        <v>0.18891729969077325</v>
      </c>
    </row>
    <row r="5" spans="1:60" x14ac:dyDescent="0.3">
      <c r="A5" s="3">
        <v>18</v>
      </c>
      <c r="B5">
        <f t="shared" si="0"/>
        <v>0.13490735037469442</v>
      </c>
      <c r="C5">
        <f>C15</f>
        <v>0.13048232645474483</v>
      </c>
      <c r="D5">
        <f t="shared" si="2"/>
        <v>0.12593807449320316</v>
      </c>
      <c r="E5">
        <f t="shared" si="2"/>
        <v>0.12225128527055079</v>
      </c>
      <c r="F5">
        <f t="shared" si="2"/>
        <v>0.10626657887021028</v>
      </c>
      <c r="G5">
        <f t="shared" si="2"/>
        <v>0.13779696302500785</v>
      </c>
      <c r="H5">
        <f t="shared" si="2"/>
        <v>0.35933577521840082</v>
      </c>
      <c r="I5">
        <f t="shared" si="2"/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0.18891729969077325</v>
      </c>
    </row>
    <row r="6" spans="1:60" x14ac:dyDescent="0.3">
      <c r="A6" s="3">
        <v>19</v>
      </c>
      <c r="B6">
        <f t="shared" si="0"/>
        <v>0.12965543342500779</v>
      </c>
      <c r="C6">
        <f>C16</f>
        <v>0.12558053730170399</v>
      </c>
      <c r="D6">
        <f t="shared" si="2"/>
        <v>0.12138641313680808</v>
      </c>
      <c r="E6">
        <f t="shared" si="2"/>
        <v>0.11769962391415568</v>
      </c>
      <c r="F6">
        <f t="shared" si="2"/>
        <v>0.10626657887021028</v>
      </c>
      <c r="G6">
        <f t="shared" si="2"/>
        <v>7.8625365391871746E-2</v>
      </c>
      <c r="H6">
        <f t="shared" si="2"/>
        <v>0.12856654444917001</v>
      </c>
      <c r="I6">
        <f t="shared" si="2"/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0.18891729969077325</v>
      </c>
    </row>
    <row r="7" spans="1:60" x14ac:dyDescent="0.3">
      <c r="A7" s="3">
        <v>20</v>
      </c>
      <c r="B7">
        <f t="shared" si="0"/>
        <v>0.12402645577124111</v>
      </c>
      <c r="C7">
        <f>C17</f>
        <v>0.12032862035201736</v>
      </c>
      <c r="D7">
        <f t="shared" si="2"/>
        <v>0.1164846239837672</v>
      </c>
      <c r="E7">
        <f t="shared" si="2"/>
        <v>0.11314796255776062</v>
      </c>
      <c r="F7">
        <f t="shared" si="2"/>
        <v>0.1017149175138152</v>
      </c>
      <c r="G7">
        <f t="shared" si="2"/>
        <v>7.8625365391871746E-2</v>
      </c>
      <c r="H7">
        <f t="shared" si="2"/>
        <v>6.9394946816033906E-2</v>
      </c>
      <c r="I7">
        <f t="shared" si="2"/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0.18891729969077325</v>
      </c>
    </row>
    <row r="8" spans="1:60" x14ac:dyDescent="0.3">
      <c r="A8" s="5">
        <v>21</v>
      </c>
      <c r="B8" s="4">
        <f t="shared" si="0"/>
        <v>0.11799348450596003</v>
      </c>
      <c r="C8" s="4">
        <f>C18</f>
        <v>0.11469964269825066</v>
      </c>
      <c r="D8" s="4">
        <f t="shared" si="2"/>
        <v>0.11123270703408056</v>
      </c>
      <c r="E8" s="4">
        <f t="shared" si="2"/>
        <v>0.10824617340471974</v>
      </c>
      <c r="F8" s="4">
        <f t="shared" si="2"/>
        <v>9.7163256157420108E-2</v>
      </c>
      <c r="G8" s="4">
        <f t="shared" si="2"/>
        <v>7.4073704035476667E-2</v>
      </c>
      <c r="H8" s="4">
        <f t="shared" si="2"/>
        <v>6.9394946816033906E-2</v>
      </c>
      <c r="I8" s="4">
        <f t="shared" si="2"/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7.780618857966215E-2</v>
      </c>
    </row>
    <row r="9" spans="1:60" x14ac:dyDescent="0.3">
      <c r="A9" s="3" t="s">
        <v>4</v>
      </c>
      <c r="B9">
        <f>SUM(B3:B8)</f>
        <v>1</v>
      </c>
      <c r="C9">
        <f t="shared" ref="C9:K9" si="3">SUM(C3:C8)</f>
        <v>0.99999999999999989</v>
      </c>
      <c r="D9">
        <f t="shared" si="3"/>
        <v>1.0000000000000002</v>
      </c>
      <c r="E9">
        <f t="shared" si="3"/>
        <v>1</v>
      </c>
      <c r="F9">
        <f t="shared" si="3"/>
        <v>1.0000000000000002</v>
      </c>
      <c r="G9">
        <f t="shared" si="3"/>
        <v>0.99999999999999989</v>
      </c>
      <c r="H9">
        <f t="shared" si="3"/>
        <v>1</v>
      </c>
      <c r="I9">
        <f t="shared" si="3"/>
        <v>1</v>
      </c>
      <c r="J9">
        <f t="shared" si="3"/>
        <v>1</v>
      </c>
      <c r="K9">
        <f t="shared" si="3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4">K12+1</f>
        <v>12</v>
      </c>
      <c r="M12" s="4">
        <f t="shared" si="4"/>
        <v>13</v>
      </c>
      <c r="N12" s="4">
        <f t="shared" si="4"/>
        <v>14</v>
      </c>
      <c r="O12" s="4">
        <f t="shared" si="4"/>
        <v>15</v>
      </c>
      <c r="P12" s="4">
        <f t="shared" si="4"/>
        <v>16</v>
      </c>
      <c r="Q12" s="4">
        <f t="shared" si="4"/>
        <v>17</v>
      </c>
      <c r="R12" s="4">
        <f t="shared" si="4"/>
        <v>18</v>
      </c>
      <c r="S12" s="4">
        <f t="shared" si="4"/>
        <v>19</v>
      </c>
      <c r="T12" s="4">
        <f t="shared" si="4"/>
        <v>20</v>
      </c>
      <c r="U12" s="4">
        <f t="shared" si="4"/>
        <v>21</v>
      </c>
      <c r="V12" s="4">
        <f t="shared" si="4"/>
        <v>22</v>
      </c>
      <c r="W12" s="4">
        <f t="shared" si="4"/>
        <v>23</v>
      </c>
      <c r="X12" s="4">
        <f t="shared" si="4"/>
        <v>24</v>
      </c>
      <c r="Y12" s="4">
        <f t="shared" si="4"/>
        <v>25</v>
      </c>
      <c r="Z12" s="4">
        <f t="shared" si="4"/>
        <v>26</v>
      </c>
      <c r="AA12" s="4">
        <f t="shared" si="4"/>
        <v>27</v>
      </c>
      <c r="AB12" s="4">
        <f t="shared" si="4"/>
        <v>28</v>
      </c>
      <c r="AC12" s="4">
        <f t="shared" si="4"/>
        <v>29</v>
      </c>
      <c r="AD12" s="4">
        <f t="shared" si="4"/>
        <v>30</v>
      </c>
      <c r="AE12" s="4">
        <f t="shared" si="4"/>
        <v>31</v>
      </c>
      <c r="AG12" s="4">
        <v>12</v>
      </c>
      <c r="AH12" s="4">
        <f t="shared" ref="AH12:BH12" si="5">AG12+1</f>
        <v>13</v>
      </c>
      <c r="AI12" s="4">
        <f t="shared" si="5"/>
        <v>14</v>
      </c>
      <c r="AJ12" s="4">
        <f t="shared" si="5"/>
        <v>15</v>
      </c>
      <c r="AK12" s="4">
        <f t="shared" si="5"/>
        <v>16</v>
      </c>
      <c r="AL12" s="4">
        <f t="shared" si="5"/>
        <v>17</v>
      </c>
      <c r="AM12" s="4">
        <f t="shared" si="5"/>
        <v>18</v>
      </c>
      <c r="AN12" s="4">
        <f t="shared" si="5"/>
        <v>19</v>
      </c>
      <c r="AO12" s="4">
        <f t="shared" si="5"/>
        <v>20</v>
      </c>
      <c r="AP12" s="4">
        <f t="shared" si="5"/>
        <v>21</v>
      </c>
      <c r="AQ12" s="4">
        <f t="shared" si="5"/>
        <v>22</v>
      </c>
      <c r="AR12" s="4">
        <f t="shared" si="5"/>
        <v>23</v>
      </c>
      <c r="AS12" s="4">
        <f t="shared" si="5"/>
        <v>24</v>
      </c>
      <c r="AT12" s="4">
        <f t="shared" si="5"/>
        <v>25</v>
      </c>
      <c r="AU12" s="4">
        <f t="shared" si="5"/>
        <v>26</v>
      </c>
      <c r="AV12" s="4">
        <f t="shared" si="5"/>
        <v>27</v>
      </c>
      <c r="AW12" s="4">
        <f t="shared" si="5"/>
        <v>28</v>
      </c>
      <c r="AX12" s="4">
        <f t="shared" si="5"/>
        <v>29</v>
      </c>
      <c r="AY12" s="4">
        <f t="shared" si="5"/>
        <v>30</v>
      </c>
      <c r="AZ12" s="4">
        <f t="shared" si="5"/>
        <v>31</v>
      </c>
      <c r="BE12">
        <f t="shared" si="5"/>
        <v>1</v>
      </c>
      <c r="BF12">
        <f t="shared" si="5"/>
        <v>2</v>
      </c>
      <c r="BG12">
        <f t="shared" si="5"/>
        <v>3</v>
      </c>
      <c r="BH12">
        <f t="shared" si="5"/>
        <v>4</v>
      </c>
    </row>
    <row r="13" spans="1:60" x14ac:dyDescent="0.3">
      <c r="A13" s="6" t="s">
        <v>1</v>
      </c>
      <c r="B13">
        <f>((SUMPRODUCT(D13:L13,Deck!$C$2:$K$2)+AH13*Deck!$B$2)/SUM(Deck!$B$2:$K$2))</f>
        <v>0.35360813639536137</v>
      </c>
      <c r="C13">
        <f>((SUMPRODUCT(E13:M13,Deck!$C$2:$K$2)+AI13*Deck!$B$2)/SUM(Deck!$B$2:$K$2))</f>
        <v>0.3738748853821432</v>
      </c>
      <c r="D13">
        <f>((SUMPRODUCT(F13:N13,Deck!$C$2:$K$2)+AJ13*Deck!$B$2)/SUM(Deck!$B$2:$K$2))</f>
        <v>0.39446844550254284</v>
      </c>
      <c r="E13">
        <f>((SUMPRODUCT(G13:O13,Deck!$C$2:$K$2)+AK13*Deck!$B$2)/SUM(Deck!$B$2:$K$2))</f>
        <v>0.41640366958226238</v>
      </c>
      <c r="F13">
        <f>((SUMPRODUCT(H13:P13,Deck!$C$2:$K$2)+AL13*Deck!$B$2)/SUM(Deck!$B$2:$K$2))</f>
        <v>0.42315049208499783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0.24495802642312861</v>
      </c>
      <c r="AH13">
        <f>SUMPRODUCT(dealer!AI13:AR13,Deck!$B$2:$K$2)/SUM(Deck!$B$2:$K$2)</f>
        <v>0.27249534667872904</v>
      </c>
      <c r="AI13">
        <f>SUMPRODUCT(dealer!AJ13:AS13,Deck!$B$2:$K$2)/SUM(Deck!$B$2:$K$2)</f>
        <v>0.29995101900790128</v>
      </c>
      <c r="AJ13">
        <f>SUMPRODUCT(dealer!AK13:AT13,Deck!$B$2:$K$2)/SUM(Deck!$B$2:$K$2)</f>
        <v>0.32719621086821865</v>
      </c>
      <c r="AK13">
        <f>SUMPRODUCT(dealer!AL13:AU13,Deck!$B$2:$K$2)/SUM(Deck!$B$2:$K$2)</f>
        <v>0.35412091093722581</v>
      </c>
      <c r="AQ13">
        <f>L13</f>
        <v>0.48267271400214928</v>
      </c>
      <c r="AR13">
        <f t="shared" ref="AR13:AR18" si="6">M13</f>
        <v>0.51962466300199572</v>
      </c>
      <c r="AS13">
        <f t="shared" ref="AS13:AS18" si="7">N13</f>
        <v>0.55393718707328177</v>
      </c>
      <c r="AT13">
        <f t="shared" ref="AT13:AT18" si="8">O13</f>
        <v>0.58579881656804733</v>
      </c>
      <c r="AU13">
        <f t="shared" ref="AU13:AU18" si="9">P13</f>
        <v>0.61538461538461542</v>
      </c>
      <c r="AV13">
        <f t="shared" ref="AV13:AV18" si="10">Q13</f>
        <v>0</v>
      </c>
      <c r="AW13">
        <f t="shared" ref="AW13:AW18" si="11">R13</f>
        <v>0</v>
      </c>
      <c r="AX13">
        <f t="shared" ref="AX13:AX18" si="12">S13</f>
        <v>0</v>
      </c>
      <c r="AY13">
        <f t="shared" ref="AY13:AY18" si="13">T13</f>
        <v>0</v>
      </c>
      <c r="AZ13">
        <f>U13</f>
        <v>0</v>
      </c>
    </row>
    <row r="14" spans="1:60" x14ac:dyDescent="0.3">
      <c r="A14" s="3">
        <v>17</v>
      </c>
      <c r="B14">
        <f>((SUMPRODUCT(D14:L14,Deck!$C$2:$K$2)+AH14*Deck!$B$2)/SUM(Deck!$B$2:$K$2))</f>
        <v>0.13980913952773527</v>
      </c>
      <c r="C14">
        <f>((SUMPRODUCT(E14:M14,Deck!$C$2:$K$2)+AI14*Deck!$B$2)/SUM(Deck!$B$2:$K$2))</f>
        <v>0.13503398781113993</v>
      </c>
      <c r="D14">
        <f>((SUMPRODUCT(F14:N14,Deck!$C$2:$K$2)+AJ14*Deck!$B$2)/SUM(Deck!$B$2:$K$2))</f>
        <v>0.13048973584959825</v>
      </c>
      <c r="E14">
        <f>((SUMPRODUCT(G14:O14,Deck!$C$2:$K$2)+AK14*Deck!$B$2)/SUM(Deck!$B$2:$K$2))</f>
        <v>0.12225128527055079</v>
      </c>
      <c r="F14">
        <f>((SUMPRODUCT(H14:P14,Deck!$C$2:$K$2)+AL14*Deck!$B$2)/SUM(Deck!$B$2:$K$2))</f>
        <v>0.16543817650334638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0.15100839471537425</v>
      </c>
      <c r="AH14">
        <f>SUMPRODUCT(dealer!AI14:AR14,Deck!$B$2:$K$2)/SUM(Deck!$B$2:$K$2)</f>
        <v>0.14550093066425418</v>
      </c>
      <c r="AI14">
        <f>SUMPRODUCT(dealer!AJ14:AS14,Deck!$B$2:$K$2)/SUM(Deck!$B$2:$K$2)</f>
        <v>0.14000979619841974</v>
      </c>
      <c r="AJ14">
        <f>SUMPRODUCT(dealer!AK14:AT14,Deck!$B$2:$K$2)/SUM(Deck!$B$2:$K$2)</f>
        <v>0.13456075782635629</v>
      </c>
      <c r="AK14">
        <f>SUMPRODUCT(dealer!AL14:AU14,Deck!$B$2:$K$2)/SUM(Deck!$B$2:$K$2)</f>
        <v>0.12917581781255486</v>
      </c>
      <c r="AL14">
        <v>1</v>
      </c>
      <c r="AQ14">
        <f t="shared" ref="AQ14:AQ18" si="14">L14</f>
        <v>0.10346545719957015</v>
      </c>
      <c r="AR14">
        <f t="shared" si="6"/>
        <v>9.6075067399600853E-2</v>
      </c>
      <c r="AS14">
        <f t="shared" si="7"/>
        <v>8.9212562585343644E-2</v>
      </c>
      <c r="AT14">
        <f t="shared" si="8"/>
        <v>8.2840236686390525E-2</v>
      </c>
      <c r="AU14">
        <f t="shared" si="9"/>
        <v>7.6923076923076927E-2</v>
      </c>
      <c r="AV14">
        <f t="shared" si="10"/>
        <v>1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ref="AZ14:AZ18" si="15">U14</f>
        <v>0</v>
      </c>
    </row>
    <row r="15" spans="1:60" x14ac:dyDescent="0.3">
      <c r="A15" s="3">
        <v>18</v>
      </c>
      <c r="B15">
        <f>((SUMPRODUCT(D15:L15,Deck!$C$2:$K$2)+AH15*Deck!$B$2)/SUM(Deck!$B$2:$K$2))</f>
        <v>0.13490735037469442</v>
      </c>
      <c r="C15">
        <f>((SUMPRODUCT(E15:M15,Deck!$C$2:$K$2)+AI15*Deck!$B$2)/SUM(Deck!$B$2:$K$2))</f>
        <v>0.13048232645474483</v>
      </c>
      <c r="D15">
        <f>((SUMPRODUCT(F15:N15,Deck!$C$2:$K$2)+AJ15*Deck!$B$2)/SUM(Deck!$B$2:$K$2))</f>
        <v>0.12593807449320316</v>
      </c>
      <c r="E15">
        <f>((SUMPRODUCT(G15:O15,Deck!$C$2:$K$2)+AK15*Deck!$B$2)/SUM(Deck!$B$2:$K$2))</f>
        <v>0.12225128527055079</v>
      </c>
      <c r="F15">
        <f>((SUMPRODUCT(H15:P15,Deck!$C$2:$K$2)+AL15*Deck!$B$2)/SUM(Deck!$B$2:$K$2))</f>
        <v>0.10626657887021028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0.15100839471537425</v>
      </c>
      <c r="AH15">
        <f>SUMPRODUCT(dealer!AI15:AR15,Deck!$B$2:$K$2)/SUM(Deck!$B$2:$K$2)</f>
        <v>0.14550093066425418</v>
      </c>
      <c r="AI15">
        <f>SUMPRODUCT(dealer!AJ15:AS15,Deck!$B$2:$K$2)/SUM(Deck!$B$2:$K$2)</f>
        <v>0.14000979619841974</v>
      </c>
      <c r="AJ15">
        <f>SUMPRODUCT(dealer!AK15:AT15,Deck!$B$2:$K$2)/SUM(Deck!$B$2:$K$2)</f>
        <v>0.13456075782635629</v>
      </c>
      <c r="AK15">
        <f>SUMPRODUCT(dealer!AL15:AU15,Deck!$B$2:$K$2)/SUM(Deck!$B$2:$K$2)</f>
        <v>0.12917581781255486</v>
      </c>
      <c r="AM15">
        <v>1</v>
      </c>
      <c r="AQ15">
        <f t="shared" si="14"/>
        <v>0.10346545719957015</v>
      </c>
      <c r="AR15">
        <f t="shared" si="6"/>
        <v>9.6075067399600853E-2</v>
      </c>
      <c r="AS15">
        <f t="shared" si="7"/>
        <v>8.9212562585343644E-2</v>
      </c>
      <c r="AT15">
        <f t="shared" si="8"/>
        <v>8.2840236686390525E-2</v>
      </c>
      <c r="AU15">
        <f t="shared" si="9"/>
        <v>7.6923076923076927E-2</v>
      </c>
      <c r="AV15">
        <f t="shared" si="10"/>
        <v>0</v>
      </c>
      <c r="AW15">
        <f t="shared" si="11"/>
        <v>1</v>
      </c>
      <c r="AX15">
        <f t="shared" si="12"/>
        <v>0</v>
      </c>
      <c r="AY15">
        <f t="shared" si="13"/>
        <v>0</v>
      </c>
      <c r="AZ15">
        <f t="shared" si="15"/>
        <v>0</v>
      </c>
    </row>
    <row r="16" spans="1:60" x14ac:dyDescent="0.3">
      <c r="A16" s="3">
        <v>19</v>
      </c>
      <c r="B16">
        <f>((SUMPRODUCT(D16:L16,Deck!$C$2:$K$2)+AH16*Deck!$B$2)/SUM(Deck!$B$2:$K$2))</f>
        <v>0.12965543342500779</v>
      </c>
      <c r="C16">
        <f>((SUMPRODUCT(E16:M16,Deck!$C$2:$K$2)+AI16*Deck!$B$2)/SUM(Deck!$B$2:$K$2))</f>
        <v>0.12558053730170399</v>
      </c>
      <c r="D16">
        <f>((SUMPRODUCT(F16:N16,Deck!$C$2:$K$2)+AJ16*Deck!$B$2)/SUM(Deck!$B$2:$K$2))</f>
        <v>0.12138641313680808</v>
      </c>
      <c r="E16">
        <f>((SUMPRODUCT(G16:O16,Deck!$C$2:$K$2)+AK16*Deck!$B$2)/SUM(Deck!$B$2:$K$2))</f>
        <v>0.11769962391415568</v>
      </c>
      <c r="F16">
        <f>((SUMPRODUCT(H16:P16,Deck!$C$2:$K$2)+AL16*Deck!$B$2)/SUM(Deck!$B$2:$K$2))</f>
        <v>0.10626657887021028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0.15100839471537425</v>
      </c>
      <c r="AH16">
        <f>SUMPRODUCT(dealer!AI16:AR16,Deck!$B$2:$K$2)/SUM(Deck!$B$2:$K$2)</f>
        <v>0.14550093066425418</v>
      </c>
      <c r="AI16">
        <f>SUMPRODUCT(dealer!AJ16:AS16,Deck!$B$2:$K$2)/SUM(Deck!$B$2:$K$2)</f>
        <v>0.14000979619841974</v>
      </c>
      <c r="AJ16">
        <f>SUMPRODUCT(dealer!AK16:AT16,Deck!$B$2:$K$2)/SUM(Deck!$B$2:$K$2)</f>
        <v>0.13456075782635629</v>
      </c>
      <c r="AK16">
        <f>SUMPRODUCT(dealer!AL16:AU16,Deck!$B$2:$K$2)/SUM(Deck!$B$2:$K$2)</f>
        <v>0.12917581781255486</v>
      </c>
      <c r="AN16">
        <v>1</v>
      </c>
      <c r="AQ16">
        <f t="shared" si="14"/>
        <v>0.10346545719957015</v>
      </c>
      <c r="AR16">
        <f t="shared" si="6"/>
        <v>9.6075067399600853E-2</v>
      </c>
      <c r="AS16">
        <f t="shared" si="7"/>
        <v>8.9212562585343644E-2</v>
      </c>
      <c r="AT16">
        <f t="shared" si="8"/>
        <v>8.2840236686390525E-2</v>
      </c>
      <c r="AU16">
        <f t="shared" si="9"/>
        <v>7.6923076923076927E-2</v>
      </c>
      <c r="AV16">
        <f t="shared" si="10"/>
        <v>0</v>
      </c>
      <c r="AW16">
        <f t="shared" si="11"/>
        <v>0</v>
      </c>
      <c r="AX16">
        <f t="shared" si="12"/>
        <v>1</v>
      </c>
      <c r="AY16">
        <f t="shared" si="13"/>
        <v>0</v>
      </c>
      <c r="AZ16">
        <f t="shared" si="15"/>
        <v>0</v>
      </c>
    </row>
    <row r="17" spans="1:52" x14ac:dyDescent="0.3">
      <c r="A17" s="3">
        <v>20</v>
      </c>
      <c r="B17">
        <f>((SUMPRODUCT(D17:L17,Deck!$C$2:$K$2)+AH17*Deck!$B$2)/SUM(Deck!$B$2:$K$2))</f>
        <v>0.12402645577124111</v>
      </c>
      <c r="C17">
        <f>((SUMPRODUCT(E17:M17,Deck!$C$2:$K$2)+AI17*Deck!$B$2)/SUM(Deck!$B$2:$K$2))</f>
        <v>0.12032862035201736</v>
      </c>
      <c r="D17">
        <f>((SUMPRODUCT(F17:N17,Deck!$C$2:$K$2)+AJ17*Deck!$B$2)/SUM(Deck!$B$2:$K$2))</f>
        <v>0.1164846239837672</v>
      </c>
      <c r="E17">
        <f>((SUMPRODUCT(G17:O17,Deck!$C$2:$K$2)+AK17*Deck!$B$2)/SUM(Deck!$B$2:$K$2))</f>
        <v>0.11314796255776062</v>
      </c>
      <c r="F17">
        <f>((SUMPRODUCT(H17:P17,Deck!$C$2:$K$2)+AL17*Deck!$B$2)/SUM(Deck!$B$2:$K$2))</f>
        <v>0.1017149175138152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0.15100839471537425</v>
      </c>
      <c r="AH17">
        <f>SUMPRODUCT(dealer!AI17:AR17,Deck!$B$2:$K$2)/SUM(Deck!$B$2:$K$2)</f>
        <v>0.14550093066425418</v>
      </c>
      <c r="AI17">
        <f>SUMPRODUCT(dealer!AJ17:AS17,Deck!$B$2:$K$2)/SUM(Deck!$B$2:$K$2)</f>
        <v>0.14000979619841974</v>
      </c>
      <c r="AJ17">
        <f>SUMPRODUCT(dealer!AK17:AT17,Deck!$B$2:$K$2)/SUM(Deck!$B$2:$K$2)</f>
        <v>0.13456075782635629</v>
      </c>
      <c r="AK17">
        <f>SUMPRODUCT(dealer!AL17:AU17,Deck!$B$2:$K$2)/SUM(Deck!$B$2:$K$2)</f>
        <v>0.12917581781255486</v>
      </c>
      <c r="AO17">
        <v>1</v>
      </c>
      <c r="AQ17">
        <f t="shared" si="14"/>
        <v>0.10346545719957015</v>
      </c>
      <c r="AR17">
        <f t="shared" si="6"/>
        <v>9.6075067399600853E-2</v>
      </c>
      <c r="AS17">
        <f t="shared" si="7"/>
        <v>8.9212562585343644E-2</v>
      </c>
      <c r="AT17">
        <f t="shared" si="8"/>
        <v>8.2840236686390525E-2</v>
      </c>
      <c r="AU17">
        <f t="shared" si="9"/>
        <v>7.6923076923076927E-2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1</v>
      </c>
      <c r="AZ17">
        <f t="shared" si="15"/>
        <v>0</v>
      </c>
    </row>
    <row r="18" spans="1:52" x14ac:dyDescent="0.3">
      <c r="A18" s="5">
        <v>21</v>
      </c>
      <c r="B18" s="7">
        <f>((SUMPRODUCT(D18:L18,Deck!$C$2:$K$2)+AH18*Deck!$B$2)/SUM(Deck!$B$2:$K$2))</f>
        <v>0.11799348450596003</v>
      </c>
      <c r="C18" s="4">
        <f>((SUMPRODUCT(E18:M18,Deck!$C$2:$K$2)+AI18*Deck!$B$2)/SUM(Deck!$B$2:$K$2))</f>
        <v>0.11469964269825066</v>
      </c>
      <c r="D18" s="4">
        <f>((SUMPRODUCT(F18:N18,Deck!$C$2:$K$2)+AJ18*Deck!$B$2)/SUM(Deck!$B$2:$K$2))</f>
        <v>0.11123270703408056</v>
      </c>
      <c r="E18" s="4">
        <f>((SUMPRODUCT(G18:O18,Deck!$C$2:$K$2)+AK18*Deck!$B$2)/SUM(Deck!$B$2:$K$2))</f>
        <v>0.10824617340471974</v>
      </c>
      <c r="F18" s="4">
        <f>((SUMPRODUCT(H18:P18,Deck!$C$2:$K$2)+AL18*Deck!$B$2)/SUM(Deck!$B$2:$K$2))</f>
        <v>9.7163256157420108E-2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0.15100839471537425</v>
      </c>
      <c r="AH18" s="4">
        <f>SUMPRODUCT(dealer!AI18:AR18,Deck!$B$2:$K$2)/SUM(Deck!$B$2:$K$2)</f>
        <v>0.14550093066425418</v>
      </c>
      <c r="AI18" s="4">
        <f>SUMPRODUCT(dealer!AJ18:AS18,Deck!$B$2:$K$2)/SUM(Deck!$B$2:$K$2)</f>
        <v>0.14000979619841974</v>
      </c>
      <c r="AJ18" s="4">
        <f>SUMPRODUCT(dealer!AK18:AT18,Deck!$B$2:$K$2)/SUM(Deck!$B$2:$K$2)</f>
        <v>0.13456075782635629</v>
      </c>
      <c r="AK18" s="4">
        <f>SUMPRODUCT(dealer!AL18:AU18,Deck!$B$2:$K$2)/SUM(Deck!$B$2:$K$2)</f>
        <v>0.12917581781255486</v>
      </c>
      <c r="AL18" s="4"/>
      <c r="AM18" s="4"/>
      <c r="AN18" s="4"/>
      <c r="AO18" s="4"/>
      <c r="AP18" s="4">
        <v>1</v>
      </c>
      <c r="AQ18" s="4">
        <f t="shared" si="14"/>
        <v>0.10346545719957015</v>
      </c>
      <c r="AR18" s="4">
        <f t="shared" si="6"/>
        <v>9.6075067399600853E-2</v>
      </c>
      <c r="AS18" s="4">
        <f t="shared" si="7"/>
        <v>8.9212562585343644E-2</v>
      </c>
      <c r="AT18" s="4">
        <f t="shared" si="8"/>
        <v>8.2840236686390525E-2</v>
      </c>
      <c r="AU18" s="4">
        <f t="shared" si="9"/>
        <v>7.6923076923076927E-2</v>
      </c>
      <c r="AV18" s="4">
        <f t="shared" si="10"/>
        <v>0</v>
      </c>
      <c r="AW18" s="4">
        <f t="shared" si="11"/>
        <v>0</v>
      </c>
      <c r="AX18" s="4">
        <f t="shared" si="12"/>
        <v>0</v>
      </c>
      <c r="AY18" s="4">
        <f t="shared" si="13"/>
        <v>0</v>
      </c>
      <c r="AZ18" s="4">
        <f t="shared" si="15"/>
        <v>1</v>
      </c>
    </row>
    <row r="19" spans="1:52" x14ac:dyDescent="0.3">
      <c r="A19" s="3" t="s">
        <v>4</v>
      </c>
      <c r="B19">
        <f>SUM(B13:B18)</f>
        <v>1</v>
      </c>
      <c r="C19">
        <f t="shared" ref="C19:AZ19" si="16">SUM(C13:C18)</f>
        <v>0.99999999999999989</v>
      </c>
      <c r="D19">
        <f t="shared" si="16"/>
        <v>1.0000000000000002</v>
      </c>
      <c r="E19">
        <f t="shared" si="16"/>
        <v>1</v>
      </c>
      <c r="F19">
        <f t="shared" si="16"/>
        <v>1.0000000000000002</v>
      </c>
      <c r="G19">
        <f t="shared" si="16"/>
        <v>0.99999999999999989</v>
      </c>
      <c r="H19">
        <f t="shared" si="16"/>
        <v>1</v>
      </c>
      <c r="I19">
        <f t="shared" si="16"/>
        <v>1</v>
      </c>
      <c r="J19">
        <f t="shared" si="16"/>
        <v>1</v>
      </c>
      <c r="K19">
        <f t="shared" si="16"/>
        <v>1</v>
      </c>
      <c r="L19">
        <f t="shared" si="16"/>
        <v>0.99999999999999989</v>
      </c>
      <c r="M19">
        <f t="shared" si="16"/>
        <v>0.99999999999999978</v>
      </c>
      <c r="N19">
        <f t="shared" si="16"/>
        <v>0.99999999999999978</v>
      </c>
      <c r="O19">
        <f t="shared" si="16"/>
        <v>0.99999999999999989</v>
      </c>
      <c r="P19">
        <f t="shared" si="16"/>
        <v>0.99999999999999978</v>
      </c>
      <c r="Q19">
        <f t="shared" si="16"/>
        <v>1</v>
      </c>
      <c r="R19">
        <f t="shared" si="16"/>
        <v>1</v>
      </c>
      <c r="S19">
        <f t="shared" si="16"/>
        <v>1</v>
      </c>
      <c r="T19">
        <f t="shared" si="16"/>
        <v>1</v>
      </c>
      <c r="U19">
        <f t="shared" si="16"/>
        <v>1</v>
      </c>
      <c r="V19">
        <f t="shared" si="16"/>
        <v>1</v>
      </c>
      <c r="W19">
        <f t="shared" si="16"/>
        <v>1</v>
      </c>
      <c r="X19">
        <f t="shared" si="16"/>
        <v>1</v>
      </c>
      <c r="Y19">
        <f t="shared" si="16"/>
        <v>1</v>
      </c>
      <c r="Z19">
        <f t="shared" si="16"/>
        <v>1</v>
      </c>
      <c r="AA19">
        <f t="shared" si="16"/>
        <v>1</v>
      </c>
      <c r="AB19">
        <f t="shared" si="16"/>
        <v>1</v>
      </c>
      <c r="AC19">
        <f t="shared" si="16"/>
        <v>1</v>
      </c>
      <c r="AD19">
        <f t="shared" si="16"/>
        <v>1</v>
      </c>
      <c r="AE19">
        <f t="shared" si="16"/>
        <v>1</v>
      </c>
      <c r="AG19">
        <f t="shared" si="16"/>
        <v>0.99999999999999978</v>
      </c>
      <c r="AH19">
        <f t="shared" si="16"/>
        <v>0.99999999999999989</v>
      </c>
      <c r="AI19">
        <f t="shared" si="16"/>
        <v>0.99999999999999978</v>
      </c>
      <c r="AJ19">
        <f t="shared" si="16"/>
        <v>1.0000000000000002</v>
      </c>
      <c r="AK19">
        <f t="shared" si="16"/>
        <v>1</v>
      </c>
      <c r="AL19">
        <f t="shared" si="16"/>
        <v>1</v>
      </c>
      <c r="AM19">
        <f t="shared" si="16"/>
        <v>1</v>
      </c>
      <c r="AN19">
        <f t="shared" si="16"/>
        <v>1</v>
      </c>
      <c r="AO19">
        <f t="shared" si="16"/>
        <v>1</v>
      </c>
      <c r="AP19">
        <f t="shared" si="16"/>
        <v>1</v>
      </c>
      <c r="AQ19">
        <f t="shared" si="16"/>
        <v>0.99999999999999989</v>
      </c>
      <c r="AR19">
        <f t="shared" si="16"/>
        <v>0.99999999999999978</v>
      </c>
      <c r="AS19">
        <f t="shared" si="16"/>
        <v>0.99999999999999978</v>
      </c>
      <c r="AT19">
        <f t="shared" si="16"/>
        <v>0.99999999999999989</v>
      </c>
      <c r="AU19">
        <f t="shared" si="16"/>
        <v>0.99999999999999978</v>
      </c>
      <c r="AV19">
        <f t="shared" si="16"/>
        <v>1</v>
      </c>
      <c r="AW19">
        <f t="shared" si="16"/>
        <v>1</v>
      </c>
      <c r="AX19">
        <f t="shared" si="16"/>
        <v>1</v>
      </c>
      <c r="AY19">
        <f t="shared" si="16"/>
        <v>1</v>
      </c>
      <c r="AZ19">
        <f t="shared" si="1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B15" sqref="B1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-0.29278372720927726</v>
      </c>
      <c r="C2">
        <f>dealer!C3-SUM(dealer!C4:C8)</f>
        <v>-0.2522502292357135</v>
      </c>
      <c r="D2">
        <f>dealer!D3-SUM(dealer!D4:D8)</f>
        <v>-0.21106310899491437</v>
      </c>
      <c r="E2">
        <f>dealer!E3-SUM(dealer!E4:E8)</f>
        <v>-0.16719266083547524</v>
      </c>
      <c r="F2">
        <f>dealer!F3-SUM(dealer!F4:F8)</f>
        <v>-0.15369901583000439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-0.66695077468551034</v>
      </c>
    </row>
    <row r="3" spans="1:11" x14ac:dyDescent="0.3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3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3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3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3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3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3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3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3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3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3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3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3">
      <c r="A15">
        <f t="shared" si="1"/>
        <v>17</v>
      </c>
      <c r="B15">
        <f>dealer!B3-SUM(dealer!B5:B8)</f>
        <v>-0.15297458768154204</v>
      </c>
      <c r="C15">
        <f>dealer!C3-SUM(dealer!C5:C8)</f>
        <v>-0.11721624142457365</v>
      </c>
      <c r="D15">
        <f>dealer!D3-SUM(dealer!D5:D8)</f>
        <v>-8.0573373145316152E-2</v>
      </c>
      <c r="E15">
        <f>dealer!E3-SUM(dealer!E5:E8)</f>
        <v>-4.4941375564924446E-2</v>
      </c>
      <c r="F15">
        <f>dealer!F3-SUM(dealer!F5:F8)</f>
        <v>1.1739160673341964E-2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-0.47803347499473703</v>
      </c>
    </row>
    <row r="16" spans="1:11" x14ac:dyDescent="0.3">
      <c r="A16">
        <f t="shared" si="1"/>
        <v>18</v>
      </c>
      <c r="B16">
        <f>dealer!B3+dealer!B4-SUM(dealer!B6:B8)</f>
        <v>0.12174190222088771</v>
      </c>
      <c r="C16">
        <f>dealer!C3+dealer!C4-SUM(dealer!C6:C8)</f>
        <v>0.14830007284131114</v>
      </c>
      <c r="D16">
        <f>dealer!D3+dealer!D4-SUM(dealer!D6:D8)</f>
        <v>0.17585443719748528</v>
      </c>
      <c r="E16">
        <f>dealer!E3+dealer!E4-SUM(dealer!E6:E8)</f>
        <v>0.19956119497617719</v>
      </c>
      <c r="F16">
        <f>dealer!F3+dealer!F4-SUM(dealer!F6:F8)</f>
        <v>0.28344391604689867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-0.10019887561319057</v>
      </c>
    </row>
    <row r="17" spans="1:11" x14ac:dyDescent="0.3">
      <c r="A17">
        <f t="shared" si="1"/>
        <v>19</v>
      </c>
      <c r="B17">
        <f>SUM(dealer!B3:B5)-dealer!B7-dealer!B8</f>
        <v>0.38630468602058987</v>
      </c>
      <c r="C17">
        <f>SUM(dealer!C3:C5)-dealer!C7-dealer!C8</f>
        <v>0.40436293659775996</v>
      </c>
      <c r="D17">
        <f>SUM(dealer!D3:D5)-dealer!D7-dealer!D8</f>
        <v>0.42317892482749647</v>
      </c>
      <c r="E17">
        <f>SUM(dealer!E3:E5)-dealer!E7-dealer!E8</f>
        <v>0.43951210416088371</v>
      </c>
      <c r="F17">
        <f>SUM(dealer!F3:F5)-dealer!F7-dealer!F8</f>
        <v>0.4959770737873192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0.27763572376835594</v>
      </c>
    </row>
    <row r="18" spans="1:11" x14ac:dyDescent="0.3">
      <c r="A18">
        <f t="shared" si="1"/>
        <v>20</v>
      </c>
      <c r="B18">
        <f>SUM(dealer!B3:B6)-dealer!B8</f>
        <v>0.63998657521683877</v>
      </c>
      <c r="C18">
        <f>SUM(dealer!C3:C6)-dealer!C8</f>
        <v>0.65027209425148136</v>
      </c>
      <c r="D18">
        <f>SUM(dealer!D3:D6)-dealer!D8</f>
        <v>0.66104996194807186</v>
      </c>
      <c r="E18">
        <f>SUM(dealer!E3:E6)-dealer!E8</f>
        <v>0.67035969063279999</v>
      </c>
      <c r="F18">
        <f>SUM(dealer!F3:F6)-dealer!F8</f>
        <v>0.70395857017134467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0.65547032314990239</v>
      </c>
    </row>
    <row r="19" spans="1:11" x14ac:dyDescent="0.3">
      <c r="A19">
        <f t="shared" si="1"/>
        <v>21</v>
      </c>
      <c r="B19">
        <f>SUM(dealer!B3:B7)</f>
        <v>0.88200651549403997</v>
      </c>
      <c r="C19">
        <f>SUM(dealer!C3:C7)</f>
        <v>0.88530035730174927</v>
      </c>
      <c r="D19">
        <f>SUM(dealer!D3:D7)</f>
        <v>0.88876729296591961</v>
      </c>
      <c r="E19">
        <f>SUM(dealer!E3:E7)</f>
        <v>0.89175382659528035</v>
      </c>
      <c r="F19">
        <f>SUM(dealer!F3:F7)</f>
        <v>0.90283674384258006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0.92219381142033785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3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3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 x14ac:dyDescent="0.3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 x14ac:dyDescent="0.3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 x14ac:dyDescent="0.3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 x14ac:dyDescent="0.3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 x14ac:dyDescent="0.3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 x14ac:dyDescent="0.3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 x14ac:dyDescent="0.3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 x14ac:dyDescent="0.3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 x14ac:dyDescent="0.3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 x14ac:dyDescent="0.3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 x14ac:dyDescent="0.3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 x14ac:dyDescent="0.3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 x14ac:dyDescent="0.3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 x14ac:dyDescent="0.3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 x14ac:dyDescent="0.3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 x14ac:dyDescent="0.3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 x14ac:dyDescent="0.3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E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-0.11491332761892134</v>
      </c>
      <c r="C2">
        <f>(SUMPRODUCT(hs!C4:C12,Deck!$B$6:$B$14)+hs!C35*Deck!$B$2)/SUM(Deck!$B$2:$K$2)</f>
        <v>-8.2613314299744361E-2</v>
      </c>
      <c r="D2">
        <f>(SUMPRODUCT(hs!D4:D12,Deck!$B$6:$B$14)+hs!D35*Deck!$B$2)/SUM(Deck!$B$2:$K$2)</f>
        <v>-4.9367420106916908E-2</v>
      </c>
      <c r="E2">
        <f>(SUMPRODUCT(hs!E4:E12,Deck!$B$6:$B$14)+hs!E35*Deck!$B$2)/SUM(Deck!$B$2:$K$2)</f>
        <v>-1.2379926519926384E-2</v>
      </c>
      <c r="F2">
        <f>(SUMPRODUCT(hs!F4:F12,Deck!$B$6:$B$14)+hs!F35*Deck!$B$2)/SUM(Deck!$B$2:$K$2)</f>
        <v>1.1130417280979889E-2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-0.25307699440390868</v>
      </c>
    </row>
    <row r="3" spans="1:11" x14ac:dyDescent="0.3">
      <c r="A3">
        <f>A2+1</f>
        <v>5</v>
      </c>
      <c r="B3">
        <f>(SUMPRODUCT(hs!B5:B13,Deck!$B$6:$B$14)+hs!B36*Deck!$B$2)/SUM(Deck!$B$2:$K$2)</f>
        <v>-0.12821556706374745</v>
      </c>
      <c r="C3">
        <f>(SUMPRODUCT(hs!C5:C13,Deck!$B$6:$B$14)+hs!C36*Deck!$B$2)/SUM(Deck!$B$2:$K$2)</f>
        <v>-9.5310227261489883E-2</v>
      </c>
      <c r="D3">
        <f>(SUMPRODUCT(hs!D5:D13,Deck!$B$6:$B$14)+hs!D36*Deck!$B$2)/SUM(Deck!$B$2:$K$2)</f>
        <v>-6.1479464199694238E-2</v>
      </c>
      <c r="E3">
        <f>(SUMPRODUCT(hs!E5:E13,Deck!$B$6:$B$14)+hs!E36*Deck!$B$2)/SUM(Deck!$B$2:$K$2)</f>
        <v>-2.397897039185962E-2</v>
      </c>
      <c r="F3">
        <f>(SUMPRODUCT(hs!F5:F13,Deck!$B$6:$B$14)+hs!F36*Deck!$B$2)/SUM(Deck!$B$2:$K$2)</f>
        <v>-1.1863378384400908E-3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-0.27857459755181968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-0.14075911746001987</v>
      </c>
      <c r="C4">
        <f>(SUMPRODUCT(hs!C6:C14,Deck!$B$6:$B$14)+hs!C37*Deck!$B$2)/SUM(Deck!$B$2:$K$2)</f>
        <v>-0.10729107800860836</v>
      </c>
      <c r="D4">
        <f>(SUMPRODUCT(hs!D6:D14,Deck!$B$6:$B$14)+hs!D37*Deck!$B$2)/SUM(Deck!$B$2:$K$2)</f>
        <v>-7.2917141926387305E-2</v>
      </c>
      <c r="E4">
        <f>(SUMPRODUCT(hs!E6:E14,Deck!$B$6:$B$14)+hs!E37*Deck!$B$2)/SUM(Deck!$B$2:$K$2)</f>
        <v>-3.4915973330102178E-2</v>
      </c>
      <c r="F4">
        <f>(SUMPRODUCT(hs!F6:F14,Deck!$B$6:$B$14)+hs!F37*Deck!$B$2)/SUM(Deck!$B$2:$K$2)</f>
        <v>-1.3005835529874204E-2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-0.30414663097569938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-0.10918342786661633</v>
      </c>
      <c r="C5">
        <f>(SUMPRODUCT(hs!C7:C15,Deck!$B$6:$B$14)+hs!C38*Deck!$B$2)/SUM(Deck!$B$2:$K$2)</f>
        <v>-7.658298190446361E-2</v>
      </c>
      <c r="D5">
        <f>(SUMPRODUCT(hs!D7:D15,Deck!$B$6:$B$14)+hs!D38*Deck!$B$2)/SUM(Deck!$B$2:$K$2)</f>
        <v>-4.3021794004341876E-2</v>
      </c>
      <c r="E5">
        <f>(SUMPRODUCT(hs!E7:E15,Deck!$B$6:$B$14)+hs!E38*Deck!$B$2)/SUM(Deck!$B$2:$K$2)</f>
        <v>-7.2713609029408845E-3</v>
      </c>
      <c r="F5">
        <f>(SUMPRODUCT(hs!F7:F15,Deck!$B$6:$B$14)+hs!F38*Deck!$B$2)/SUM(Deck!$B$2:$K$2)</f>
        <v>2.9185342353860964E-2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-0.31007165033163697</v>
      </c>
    </row>
    <row r="6" spans="1:11" x14ac:dyDescent="0.3">
      <c r="A6">
        <f t="shared" si="0"/>
        <v>8</v>
      </c>
      <c r="B6">
        <f>(SUMPRODUCT(hs!B8:B16,Deck!$B$6:$B$14)+hs!B39*Deck!$B$2)/SUM(Deck!$B$2:$K$2)</f>
        <v>-2.1798188008805671E-2</v>
      </c>
      <c r="C6">
        <f>(SUMPRODUCT(hs!C8:C16,Deck!$B$6:$B$14)+hs!C39*Deck!$B$2)/SUM(Deck!$B$2:$K$2)</f>
        <v>8.0052625306546703E-3</v>
      </c>
      <c r="D6">
        <f>(SUMPRODUCT(hs!D8:D16,Deck!$B$6:$B$14)+hs!D39*Deck!$B$2)/SUM(Deck!$B$2:$K$2)</f>
        <v>3.8784473277208804E-2</v>
      </c>
      <c r="E6">
        <f>(SUMPRODUCT(hs!E8:E16,Deck!$B$6:$B$14)+hs!E39*Deck!$B$2)/SUM(Deck!$B$2:$K$2)</f>
        <v>7.0804635983033826E-2</v>
      </c>
      <c r="F6">
        <f>(SUMPRODUCT(hs!F8:F16,Deck!$B$6:$B$14)+hs!F39*Deck!$B$2)/SUM(Deck!$B$2:$K$2)</f>
        <v>0.11496015009622332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-0.1970288105741636</v>
      </c>
    </row>
    <row r="7" spans="1:11" x14ac:dyDescent="0.3">
      <c r="A7">
        <f t="shared" si="0"/>
        <v>9</v>
      </c>
      <c r="B7">
        <f>(SUMPRODUCT(hs!B9:B17,Deck!$B$6:$B$14)+hs!B40*Deck!$B$2)/SUM(Deck!$B$2:$K$2)</f>
        <v>7.444603757634051E-2</v>
      </c>
      <c r="C7">
        <f>(SUMPRODUCT(hs!C9:C17,Deck!$B$6:$B$14)+hs!C40*Deck!$B$2)/SUM(Deck!$B$2:$K$2)</f>
        <v>0.10126470173887674</v>
      </c>
      <c r="D7">
        <f>(SUMPRODUCT(hs!D9:D17,Deck!$B$6:$B$14)+hs!D40*Deck!$B$2)/SUM(Deck!$B$2:$K$2)</f>
        <v>0.12898088119574178</v>
      </c>
      <c r="E7">
        <f>(SUMPRODUCT(hs!E9:E17,Deck!$B$6:$B$14)+hs!E40*Deck!$B$2)/SUM(Deck!$B$2:$K$2)</f>
        <v>0.15803185626651736</v>
      </c>
      <c r="F7">
        <f>(SUMPRODUCT(hs!F9:F17,Deck!$B$6:$B$14)+hs!F40*Deck!$B$2)/SUM(Deck!$B$2:$K$2)</f>
        <v>0.19601883925727884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-6.5680778778066204E-2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0.18249999400904487</v>
      </c>
      <c r="C8">
        <f>(SUMPRODUCT(hs!C10:C18,Deck!$B$6:$B$14)+hs!C41*Deck!$B$2)/SUM(Deck!$B$2:$K$2)</f>
        <v>0.20608797581394089</v>
      </c>
      <c r="D8">
        <f>(SUMPRODUCT(hs!D10:D18,Deck!$B$6:$B$14)+hs!D41*Deck!$B$2)/SUM(Deck!$B$2:$K$2)</f>
        <v>0.230470121897177</v>
      </c>
      <c r="E8">
        <f>(SUMPRODUCT(hs!E10:E18,Deck!$B$6:$B$14)+hs!E41*Deck!$B$2)/SUM(Deck!$B$2:$K$2)</f>
        <v>0.25625855450163387</v>
      </c>
      <c r="F8">
        <f>(SUMPRODUCT(hs!F10:F18,Deck!$B$6:$B$14)+hs!F41*Deck!$B$2)/SUM(Deck!$B$2:$K$2)</f>
        <v>0.28779508429888434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8.1449707945275923E-2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0.23835074945762977</v>
      </c>
      <c r="C9">
        <f>(SUMPRODUCT(hs!C11:C19,Deck!$B$6:$B$14)+hs!C42*Deck!$B$2)/SUM(Deck!$B$2:$K$2)</f>
        <v>0.26032526728707961</v>
      </c>
      <c r="D9">
        <f>(SUMPRODUCT(hs!D11:D19,Deck!$B$6:$B$14)+hs!D42*Deck!$B$2)/SUM(Deck!$B$2:$K$2)</f>
        <v>0.28302027520898804</v>
      </c>
      <c r="E9">
        <f>(SUMPRODUCT(hs!E11:E19,Deck!$B$6:$B$14)+hs!E42*Deck!$B$2)/SUM(Deck!$B$2:$K$2)</f>
        <v>0.30734950895451402</v>
      </c>
      <c r="F9">
        <f>(SUMPRODUCT(hs!F11:F19,Deck!$B$6:$B$14)+hs!F42*Deck!$B$2)/SUM(Deck!$B$2:$K$2)</f>
        <v>0.33369004745378483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0.14300128216153019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-0.25338998596663803</v>
      </c>
      <c r="C10">
        <f>(SUMPRODUCT(hs!C12:C20,Deck!$B$6:$B$14)+hs!C43*Deck!$B$2)/SUM(Deck!$B$2:$K$2)</f>
        <v>-0.2336908997980866</v>
      </c>
      <c r="D10">
        <f>(SUMPRODUCT(hs!D12:D20,Deck!$B$6:$B$14)+hs!D43*Deck!$B$2)/SUM(Deck!$B$2:$K$2)</f>
        <v>-0.21353655324507695</v>
      </c>
      <c r="E10">
        <f>(SUMPRODUCT(hs!E12:E20,Deck!$B$6:$B$14)+hs!E43*Deck!$B$2)/SUM(Deck!$B$2:$K$2)</f>
        <v>-0.19327116942628339</v>
      </c>
      <c r="F10">
        <f>(SUMPRODUCT(hs!F12:F20,Deck!$B$6:$B$14)+hs!F43*Deck!$B$2)/SUM(Deck!$B$2:$K$2)</f>
        <v>-0.17052619990757945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-0.35054034044008009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-0.30779123771977063</v>
      </c>
      <c r="C11">
        <f>(SUMPRODUCT(hs!C13:C21,Deck!$B$6:$B$14)+hs!C44*Deck!$B$2)/SUM(Deck!$B$2:$K$2)</f>
        <v>-0.29121011293380095</v>
      </c>
      <c r="D11">
        <f>(SUMPRODUCT(hs!D13:D21,Deck!$B$6:$B$14)+hs!D44*Deck!$B$2)/SUM(Deck!$B$2:$K$2)</f>
        <v>-0.27422400639931432</v>
      </c>
      <c r="E11">
        <f>(SUMPRODUCT(hs!E13:E21,Deck!$B$6:$B$14)+hs!E44*Deck!$B$2)/SUM(Deck!$B$2:$K$2)</f>
        <v>-0.25733327243893911</v>
      </c>
      <c r="F11">
        <f>(SUMPRODUCT(hs!F13:F21,Deck!$B$6:$B$14)+hs!F44*Deck!$B$2)/SUM(Deck!$B$2:$K$2)</f>
        <v>-0.23562627561296373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-0.3969303161229315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-0.36219248947290311</v>
      </c>
      <c r="C12">
        <f>(SUMPRODUCT(hs!C14:C22,Deck!$B$6:$B$14)+hs!C45*Deck!$B$2)/SUM(Deck!$B$2:$K$2)</f>
        <v>-0.34872932606951529</v>
      </c>
      <c r="D12">
        <f>(SUMPRODUCT(hs!D14:D22,Deck!$B$6:$B$14)+hs!D45*Deck!$B$2)/SUM(Deck!$B$2:$K$2)</f>
        <v>-0.33491145955355167</v>
      </c>
      <c r="E12">
        <f>(SUMPRODUCT(hs!E14:E22,Deck!$B$6:$B$14)+hs!E45*Deck!$B$2)/SUM(Deck!$B$2:$K$2)</f>
        <v>-0.32139537545159491</v>
      </c>
      <c r="F12">
        <f>(SUMPRODUCT(hs!F14:F22,Deck!$B$6:$B$14)+hs!F45*Deck!$B$2)/SUM(Deck!$B$2:$K$2)</f>
        <v>-0.30072635131834802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-0.44000672211415065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-0.4165937412260356</v>
      </c>
      <c r="C13">
        <f>(SUMPRODUCT(hs!C15:C23,Deck!$B$6:$B$14)+hs!C46*Deck!$B$2)/SUM(Deck!$B$2:$K$2)</f>
        <v>-0.40624853920522963</v>
      </c>
      <c r="D13">
        <f>(SUMPRODUCT(hs!D15:D23,Deck!$B$6:$B$14)+hs!D46*Deck!$B$2)/SUM(Deck!$B$2:$K$2)</f>
        <v>-0.39559891270778902</v>
      </c>
      <c r="E13">
        <f>(SUMPRODUCT(hs!E15:E23,Deck!$B$6:$B$14)+hs!E46*Deck!$B$2)/SUM(Deck!$B$2:$K$2)</f>
        <v>-0.38545747846425066</v>
      </c>
      <c r="F13">
        <f>(SUMPRODUCT(hs!F15:F23,Deck!$B$6:$B$14)+hs!F46*Deck!$B$2)/SUM(Deck!$B$2:$K$2)</f>
        <v>-0.36582642702373236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-0.4800062419631399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-0.47099499297916814</v>
      </c>
      <c r="C14">
        <f>(SUMPRODUCT(hs!C16:C24,Deck!$B$6:$B$14)+hs!C47*Deck!$B$2)/SUM(Deck!$B$2:$K$2)</f>
        <v>-0.46376775234094403</v>
      </c>
      <c r="D14">
        <f>(SUMPRODUCT(hs!D16:D24,Deck!$B$6:$B$14)+hs!D47*Deck!$B$2)/SUM(Deck!$B$2:$K$2)</f>
        <v>-0.45628636586202637</v>
      </c>
      <c r="E14">
        <f>(SUMPRODUCT(hs!E16:E24,Deck!$B$6:$B$14)+hs!E47*Deck!$B$2)/SUM(Deck!$B$2:$K$2)</f>
        <v>-0.44951958147690646</v>
      </c>
      <c r="F14">
        <f>(SUMPRODUCT(hs!F16:F24,Deck!$B$6:$B$14)+hs!F47*Deck!$B$2)/SUM(Deck!$B$2:$K$2)</f>
        <v>-0.43092650272911659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-0.51714865325148707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-0.53615079392674181</v>
      </c>
      <c r="C15">
        <f>(SUMPRODUCT(hs!C17:C25,Deck!$B$6:$B$14)+hs!C48*Deck!$B$2)/SUM(Deck!$B$2:$K$2)</f>
        <v>-0.53167419530828441</v>
      </c>
      <c r="D15">
        <f>(SUMPRODUCT(hs!D17:D25,Deck!$B$6:$B$14)+hs!D48*Deck!$B$2)/SUM(Deck!$B$2:$K$2)</f>
        <v>-0.52701149100469435</v>
      </c>
      <c r="E15">
        <f>(SUMPRODUCT(hs!E17:E25,Deck!$B$6:$B$14)+hs!E48*Deck!$B$2)/SUM(Deck!$B$2:$K$2)</f>
        <v>-0.52298562951037375</v>
      </c>
      <c r="F15">
        <f>(SUMPRODUCT(hs!F17:F25,Deck!$B$6:$B$14)+hs!F48*Deck!$B$2)/SUM(Deck!$B$2:$K$2)</f>
        <v>-0.50875259201168133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-0.55729992440573806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-0.62243863255911769</v>
      </c>
      <c r="C16">
        <f>(SUMPRODUCT(hs!C18:C26,Deck!$B$6:$B$14)+hs!C49*Deck!$B$2)/SUM(Deck!$B$2:$K$2)</f>
        <v>-0.62000497014223144</v>
      </c>
      <c r="D16">
        <f>(SUMPRODUCT(hs!D18:D26,Deck!$B$6:$B$14)+hs!D49*Deck!$B$2)/SUM(Deck!$B$2:$K$2)</f>
        <v>-0.6174618323275779</v>
      </c>
      <c r="E16">
        <f>(SUMPRODUCT(hs!E18:E26,Deck!$B$6:$B$14)+hs!E49*Deck!$B$2)/SUM(Deck!$B$2:$K$2)</f>
        <v>-0.61525956758546418</v>
      </c>
      <c r="F16">
        <f>(SUMPRODUCT(hs!F18:F26,Deck!$B$6:$B$14)+hs!F49*Deck!$B$2)/SUM(Deck!$B$2:$K$2)</f>
        <v>-0.60747904709221201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-0.62651539551241575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-0.72907745456070161</v>
      </c>
      <c r="C17">
        <f>(SUMPRODUCT(hs!C19:C27,Deck!$B$6:$B$14)+hs!C50*Deck!$B$2)/SUM(Deck!$B$2:$K$2)</f>
        <v>-0.72803288834205937</v>
      </c>
      <c r="D17">
        <f>(SUMPRODUCT(hs!D19:D27,Deck!$B$6:$B$14)+hs!D50*Deck!$B$2)/SUM(Deck!$B$2:$K$2)</f>
        <v>-0.72693713423738526</v>
      </c>
      <c r="E17">
        <f>(SUMPRODUCT(hs!E19:E27,Deck!$B$6:$B$14)+hs!E50*Deck!$B$2)/SUM(Deck!$B$2:$K$2)</f>
        <v>-0.72599126790553226</v>
      </c>
      <c r="F17">
        <f>(SUMPRODUCT(hs!F19:F27,Deck!$B$6:$B$14)+hs!F50*Deck!$B$2)/SUM(Deck!$B$2:$K$2)</f>
        <v>-0.72255420661431335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-0.72479506657151993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-0.85523026803891988</v>
      </c>
      <c r="C18">
        <f>(SUMPRODUCT(hs!C20:C28,Deck!$B$6:$B$14)+hs!C51*Deck!$B$2)/SUM(Deck!$B$2:$K$2)</f>
        <v>-0.85497689559217305</v>
      </c>
      <c r="D18">
        <f>(SUMPRODUCT(hs!D20:D28,Deck!$B$6:$B$14)+hs!D51*Deck!$B$2)/SUM(Deck!$B$2:$K$2)</f>
        <v>-0.85471020823339083</v>
      </c>
      <c r="E18">
        <f>(SUMPRODUCT(hs!E20:E28,Deck!$B$6:$B$14)+hs!E51*Deck!$B$2)/SUM(Deck!$B$2:$K$2)</f>
        <v>-0.85448047487728607</v>
      </c>
      <c r="F18">
        <f>(SUMPRODUCT(hs!F20:F28,Deck!$B$6:$B$14)+hs!F51*Deck!$B$2)/SUM(Deck!$B$2:$K$2)</f>
        <v>-0.85362794278134002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-0.85213893758305104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8.1836216051656058E-2</v>
      </c>
      <c r="C32">
        <f>SUMPRODUCT(hs!C33:C42,Deck!$B$5:$B$14)/SUM(Deck!$B$5:$B$14)</f>
        <v>0.10350704654207775</v>
      </c>
      <c r="D32">
        <f>SUMPRODUCT(hs!D33:D42,Deck!$B$5:$B$14)/SUM(Deck!$B$5:$B$14)</f>
        <v>0.12659562809256977</v>
      </c>
      <c r="E32">
        <f>SUMPRODUCT(hs!E33:E42,Deck!$B$5:$B$14)/SUM(Deck!$B$5:$B$14)</f>
        <v>0.15648238458465519</v>
      </c>
      <c r="F32">
        <f>SUMPRODUCT(hs!F33:F42,Deck!$B$5:$B$14)/SUM(Deck!$B$5:$B$14)</f>
        <v>0.18595361333225555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-2.0477877704912145E-2</v>
      </c>
    </row>
    <row r="33" spans="1:11" x14ac:dyDescent="0.3">
      <c r="A33">
        <f t="shared" si="0"/>
        <v>13</v>
      </c>
      <c r="B33">
        <f>SUMPRODUCT(hs!B34:B43,Deck!$B$5:$B$14)/SUM(Deck!$B$5:$B$14)</f>
        <v>4.6636132695309543E-2</v>
      </c>
      <c r="C33">
        <f>SUMPRODUCT(hs!C34:C43,Deck!$B$5:$B$14)/SUM(Deck!$B$5:$B$14)</f>
        <v>7.4118813392744051E-2</v>
      </c>
      <c r="D33">
        <f>SUMPRODUCT(hs!D34:D43,Deck!$B$5:$B$14)/SUM(Deck!$B$5:$B$14)</f>
        <v>0.10247714687203523</v>
      </c>
      <c r="E33">
        <f>SUMPRODUCT(hs!E34:E43,Deck!$B$5:$B$14)/SUM(Deck!$B$5:$B$14)</f>
        <v>0.13336273848321728</v>
      </c>
      <c r="F33">
        <f>SUMPRODUCT(hs!F34:F43,Deck!$B$5:$B$14)/SUM(Deck!$B$5:$B$14)</f>
        <v>0.16169271124923698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-5.7308046666810254E-2</v>
      </c>
    </row>
    <row r="34" spans="1:11" x14ac:dyDescent="0.3">
      <c r="A34">
        <f t="shared" si="0"/>
        <v>14</v>
      </c>
      <c r="B34">
        <f>SUMPRODUCT(hs!B35:B44,Deck!$B$5:$B$14)/SUM(Deck!$B$5:$B$14)</f>
        <v>2.2391856987839083E-2</v>
      </c>
      <c r="C34">
        <f>SUMPRODUCT(hs!C35:C44,Deck!$B$5:$B$14)/SUM(Deck!$B$5:$B$14)</f>
        <v>5.0806738919282814E-2</v>
      </c>
      <c r="D34">
        <f>SUMPRODUCT(hs!D35:D44,Deck!$B$5:$B$14)/SUM(Deck!$B$5:$B$14)</f>
        <v>8.0081414310110233E-2</v>
      </c>
      <c r="E34">
        <f>SUMPRODUCT(hs!E35:E44,Deck!$B$5:$B$14)/SUM(Deck!$B$5:$B$14)</f>
        <v>0.11189449567473925</v>
      </c>
      <c r="F34">
        <f>SUMPRODUCT(hs!F35:F44,Deck!$B$5:$B$14)/SUM(Deck!$B$5:$B$14)</f>
        <v>0.13916473074357688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-9.3874324768310105E-2</v>
      </c>
    </row>
    <row r="35" spans="1:11" x14ac:dyDescent="0.3">
      <c r="A35">
        <f t="shared" si="0"/>
        <v>15</v>
      </c>
      <c r="B35">
        <f>SUMPRODUCT(hs!B36:B45,Deck!$B$5:$B$14)/SUM(Deck!$B$5:$B$14)</f>
        <v>-1.2068474052636583E-4</v>
      </c>
      <c r="C35">
        <f>SUMPRODUCT(hs!C36:C45,Deck!$B$5:$B$14)/SUM(Deck!$B$5:$B$14)</f>
        <v>2.9159812622497363E-2</v>
      </c>
      <c r="D35">
        <f>SUMPRODUCT(hs!D36:D45,Deck!$B$5:$B$14)/SUM(Deck!$B$5:$B$14)</f>
        <v>5.9285376931179926E-2</v>
      </c>
      <c r="E35">
        <f>SUMPRODUCT(hs!E36:E45,Deck!$B$5:$B$14)/SUM(Deck!$B$5:$B$14)</f>
        <v>9.1959698781152482E-2</v>
      </c>
      <c r="F35">
        <f>SUMPRODUCT(hs!F36:F45,Deck!$B$5:$B$14)/SUM(Deck!$B$5:$B$14)</f>
        <v>0.11824589170260678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-0.13002650167843849</v>
      </c>
    </row>
    <row r="36" spans="1:11" x14ac:dyDescent="0.3">
      <c r="A36">
        <f t="shared" si="0"/>
        <v>16</v>
      </c>
      <c r="B36">
        <f>SUMPRODUCT(hs!B37:B46,Deck!$B$5:$B$14)/SUM(Deck!$B$5:$B$14)</f>
        <v>-2.1025187774008566E-2</v>
      </c>
      <c r="C36">
        <f>SUMPRODUCT(hs!C37:C46,Deck!$B$5:$B$14)/SUM(Deck!$B$5:$B$14)</f>
        <v>9.0590953469108244E-3</v>
      </c>
      <c r="D36">
        <f>SUMPRODUCT(hs!D37:D46,Deck!$B$5:$B$14)/SUM(Deck!$B$5:$B$14)</f>
        <v>3.9974770793601705E-2</v>
      </c>
      <c r="E36">
        <f>SUMPRODUCT(hs!E37:E46,Deck!$B$5:$B$14)/SUM(Deck!$B$5:$B$14)</f>
        <v>7.3448815951393354E-2</v>
      </c>
      <c r="F36">
        <f>SUMPRODUCT(hs!F37:F46,Deck!$B$5:$B$14)/SUM(Deck!$B$5:$B$14)</f>
        <v>9.8821255450277409E-2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-0.16563717206687348</v>
      </c>
    </row>
    <row r="37" spans="1:11" x14ac:dyDescent="0.3">
      <c r="A37">
        <f t="shared" si="0"/>
        <v>17</v>
      </c>
      <c r="B37">
        <f>SUMPRODUCT(hs!B38:B47,Deck!$B$5:$B$14)/SUM(Deck!$B$5:$B$14)</f>
        <v>-4.9104358288916297E-4</v>
      </c>
      <c r="C37">
        <f>SUMPRODUCT(hs!C38:C47,Deck!$B$5:$B$14)/SUM(Deck!$B$5:$B$14)</f>
        <v>2.8975282965620488E-2</v>
      </c>
      <c r="D37">
        <f>SUMPRODUCT(hs!D38:D47,Deck!$B$5:$B$14)/SUM(Deck!$B$5:$B$14)</f>
        <v>5.9326275337164343E-2</v>
      </c>
      <c r="E37">
        <f>SUMPRODUCT(hs!E38:E47,Deck!$B$5:$B$14)/SUM(Deck!$B$5:$B$14)</f>
        <v>9.1189077686774395E-2</v>
      </c>
      <c r="F37">
        <f>SUMPRODUCT(hs!F38:F47,Deck!$B$5:$B$14)/SUM(Deck!$B$5:$B$14)</f>
        <v>0.12805214364549911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-0.17956936979241733</v>
      </c>
    </row>
    <row r="38" spans="1:11" x14ac:dyDescent="0.3">
      <c r="A38">
        <f t="shared" si="0"/>
        <v>18</v>
      </c>
      <c r="B38">
        <f>SUMPRODUCT(hs!B39:B48,Deck!$B$5:$B$14)/SUM(Deck!$B$5:$B$14)</f>
        <v>6.2905069471517722E-2</v>
      </c>
      <c r="C38">
        <f>SUMPRODUCT(hs!C39:C48,Deck!$B$5:$B$14)/SUM(Deck!$B$5:$B$14)</f>
        <v>9.0248278565440071E-2</v>
      </c>
      <c r="D38">
        <f>SUMPRODUCT(hs!D39:D48,Deck!$B$5:$B$14)/SUM(Deck!$B$5:$B$14)</f>
        <v>0.11850192387781082</v>
      </c>
      <c r="E38">
        <f>SUMPRODUCT(hs!E39:E48,Deck!$B$5:$B$14)/SUM(Deck!$B$5:$B$14)</f>
        <v>0.14761274781164402</v>
      </c>
      <c r="F38">
        <f>SUMPRODUCT(hs!F39:F48,Deck!$B$5:$B$14)/SUM(Deck!$B$5:$B$14)</f>
        <v>0.19075324103939681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-9.2935491769284034E-2</v>
      </c>
    </row>
    <row r="39" spans="1:11" x14ac:dyDescent="0.3">
      <c r="A39">
        <f t="shared" si="0"/>
        <v>19</v>
      </c>
      <c r="B39">
        <f>SUMPRODUCT(hs!B40:B49,Deck!$B$5:$B$14)/SUM(Deck!$B$5:$B$14)</f>
        <v>0.12395801957914129</v>
      </c>
      <c r="C39">
        <f>SUMPRODUCT(hs!C40:C49,Deck!$B$5:$B$14)/SUM(Deck!$B$5:$B$14)</f>
        <v>0.1493397086630821</v>
      </c>
      <c r="D39">
        <f>SUMPRODUCT(hs!D40:D49,Deck!$B$5:$B$14)/SUM(Deck!$B$5:$B$14)</f>
        <v>0.17557680563858263</v>
      </c>
      <c r="E39">
        <f>SUMPRODUCT(hs!E40:E49,Deck!$B$5:$B$14)/SUM(Deck!$B$5:$B$14)</f>
        <v>0.20298603454657632</v>
      </c>
      <c r="F39">
        <f>SUMPRODUCT(hs!F40:F49,Deck!$B$5:$B$14)/SUM(Deck!$B$5:$B$14)</f>
        <v>0.23979935436410921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-5.7428919120040816E-3</v>
      </c>
    </row>
    <row r="40" spans="1:11" x14ac:dyDescent="0.3">
      <c r="A40">
        <f t="shared" si="0"/>
        <v>20</v>
      </c>
      <c r="B40">
        <f>SUMPRODUCT(hs!B41:B50,Deck!$B$5:$B$14)/SUM(Deck!$B$5:$B$14)</f>
        <v>0.18249999400904487</v>
      </c>
      <c r="C40">
        <f>SUMPRODUCT(hs!C41:C50,Deck!$B$5:$B$14)/SUM(Deck!$B$5:$B$14)</f>
        <v>0.20608797581394089</v>
      </c>
      <c r="D40">
        <f>SUMPRODUCT(hs!D41:D50,Deck!$B$5:$B$14)/SUM(Deck!$B$5:$B$14)</f>
        <v>0.230470121897177</v>
      </c>
      <c r="E40">
        <f>SUMPRODUCT(hs!E41:E50,Deck!$B$5:$B$14)/SUM(Deck!$B$5:$B$14)</f>
        <v>0.25625855450163387</v>
      </c>
      <c r="F40">
        <f>SUMPRODUCT(hs!F41:F50,Deck!$B$5:$B$14)/SUM(Deck!$B$5:$B$14)</f>
        <v>0.28779508429888434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8.1449707945275895E-2</v>
      </c>
    </row>
    <row r="41" spans="1:11" x14ac:dyDescent="0.3">
      <c r="A41">
        <f t="shared" si="0"/>
        <v>21</v>
      </c>
      <c r="B41">
        <f>SUMPRODUCT(hs!B42:B51,Deck!$B$5:$B$14)/SUM(Deck!$B$5:$B$14)</f>
        <v>0.2383507494576298</v>
      </c>
      <c r="C41">
        <f>SUMPRODUCT(hs!C42:C51,Deck!$B$5:$B$14)/SUM(Deck!$B$5:$B$14)</f>
        <v>0.26032526728707961</v>
      </c>
      <c r="D41">
        <f>SUMPRODUCT(hs!D42:D51,Deck!$B$5:$B$14)/SUM(Deck!$B$5:$B$14)</f>
        <v>0.28302027520898798</v>
      </c>
      <c r="E41">
        <f>SUMPRODUCT(hs!E42:E51,Deck!$B$5:$B$14)/SUM(Deck!$B$5:$B$14)</f>
        <v>0.30734950895451402</v>
      </c>
      <c r="F41">
        <f>SUMPRODUCT(hs!F42:F51,Deck!$B$5:$B$14)/SUM(Deck!$B$5:$B$14)</f>
        <v>0.33369004745378478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0.14300128216153027</v>
      </c>
    </row>
    <row r="42" spans="1:11" x14ac:dyDescent="0.3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 x14ac:dyDescent="0.3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 x14ac:dyDescent="0.3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 x14ac:dyDescent="0.3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 x14ac:dyDescent="0.3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 x14ac:dyDescent="0.3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 x14ac:dyDescent="0.3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 x14ac:dyDescent="0.3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 x14ac:dyDescent="0.3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 x14ac:dyDescent="0.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 x14ac:dyDescent="0.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 x14ac:dyDescent="0.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 x14ac:dyDescent="0.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 x14ac:dyDescent="0.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 x14ac:dyDescent="0.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3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3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3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-0.58556745441855451</v>
      </c>
      <c r="C2">
        <f>2*(SUMPRODUCT(stand!C4:C12,Deck!$B$6:$B$14)+stand!C35*Deck!$B$5)/SUM(Deck!$B$5:$B$14)</f>
        <v>-0.5045004584714271</v>
      </c>
      <c r="D2">
        <f>2*(SUMPRODUCT(stand!D4:D12,Deck!$B$6:$B$14)+stand!D35*Deck!$B$5)/SUM(Deck!$B$5:$B$14)</f>
        <v>-0.42212621798982874</v>
      </c>
      <c r="E2">
        <f>2*(SUMPRODUCT(stand!E4:E12,Deck!$B$6:$B$14)+stand!E35*Deck!$B$5)/SUM(Deck!$B$5:$B$14)</f>
        <v>-0.33438532167095047</v>
      </c>
      <c r="F2">
        <f>2*(SUMPRODUCT(stand!F4:F12,Deck!$B$6:$B$14)+stand!F35*Deck!$B$5)/SUM(Deck!$B$5:$B$14)</f>
        <v>-0.30739803166000884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-1.3339015493710207</v>
      </c>
    </row>
    <row r="3" spans="1:11" x14ac:dyDescent="0.3">
      <c r="A3">
        <f>A2+1</f>
        <v>5</v>
      </c>
      <c r="B3">
        <f>2*(SUMPRODUCT(stand!B5:B13,Deck!$B$6:$B$14)+stand!B36*Deck!$B$5)/SUM(Deck!$B$5:$B$14)</f>
        <v>-0.58556745441855451</v>
      </c>
      <c r="C3">
        <f>2*(SUMPRODUCT(stand!C5:C13,Deck!$B$6:$B$14)+stand!C36*Deck!$B$5)/SUM(Deck!$B$5:$B$14)</f>
        <v>-0.5045004584714271</v>
      </c>
      <c r="D3">
        <f>2*(SUMPRODUCT(stand!D5:D13,Deck!$B$6:$B$14)+stand!D36*Deck!$B$5)/SUM(Deck!$B$5:$B$14)</f>
        <v>-0.42212621798982874</v>
      </c>
      <c r="E3">
        <f>2*(SUMPRODUCT(stand!E5:E13,Deck!$B$6:$B$14)+stand!E36*Deck!$B$5)/SUM(Deck!$B$5:$B$14)</f>
        <v>-0.33438532167095047</v>
      </c>
      <c r="F3">
        <f>2*(SUMPRODUCT(stand!F5:F13,Deck!$B$6:$B$14)+stand!F36*Deck!$B$5)/SUM(Deck!$B$5:$B$14)</f>
        <v>-0.30739803166000884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-1.3339015493710207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-0.56405835602967214</v>
      </c>
      <c r="C4">
        <f>2*(SUMPRODUCT(stand!C6:C14,Deck!$B$6:$B$14)+stand!C37*Deck!$B$5)/SUM(Deck!$B$5:$B$14)</f>
        <v>-0.4837259988081748</v>
      </c>
      <c r="D4">
        <f>2*(SUMPRODUCT(stand!D6:D14,Deck!$B$6:$B$14)+stand!D37*Deck!$B$5)/SUM(Deck!$B$5:$B$14)</f>
        <v>-0.40205087401296752</v>
      </c>
      <c r="E4">
        <f>2*(SUMPRODUCT(stand!E6:E14,Deck!$B$6:$B$14)+stand!E37*Deck!$B$5)/SUM(Deck!$B$5:$B$14)</f>
        <v>-0.31557743162932728</v>
      </c>
      <c r="F4">
        <f>2*(SUMPRODUCT(stand!F6:F14,Deck!$B$6:$B$14)+stand!F37*Deck!$B$5)/SUM(Deck!$B$5:$B$14)</f>
        <v>-0.28194600450564783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-1.3048373494185941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-0.43575788710453822</v>
      </c>
      <c r="C5">
        <f>2*(SUMPRODUCT(stand!C7:C15,Deck!$B$6:$B$14)+stand!C38*Deck!$B$5)/SUM(Deck!$B$5:$B$14)</f>
        <v>-0.35977949642195262</v>
      </c>
      <c r="D5">
        <f>2*(SUMPRODUCT(stand!D7:D15,Deck!$B$6:$B$14)+stand!D38*Deck!$B$5)/SUM(Deck!$B$5:$B$14)</f>
        <v>-0.28229906574509145</v>
      </c>
      <c r="E5">
        <f>2*(SUMPRODUCT(stand!E7:E15,Deck!$B$6:$B$14)+stand!E38*Deck!$B$5)/SUM(Deck!$B$5:$B$14)</f>
        <v>-0.20273009137958806</v>
      </c>
      <c r="F5">
        <f>2*(SUMPRODUCT(stand!F7:F15,Deck!$B$6:$B$14)+stand!F38*Deck!$B$5)/SUM(Deck!$B$5:$B$14)</f>
        <v>-0.13833716429227214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-1.1304521497040341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-0.20449052049882185</v>
      </c>
      <c r="C6">
        <f>2*(SUMPRODUCT(stand!C8:C16,Deck!$B$6:$B$14)+stand!C39*Deck!$B$5)/SUM(Deck!$B$5:$B$14)</f>
        <v>-0.13621609509408678</v>
      </c>
      <c r="D6">
        <f>2*(SUMPRODUCT(stand!D8:D16,Deck!$B$6:$B$14)+stand!D39*Deck!$B$5)/SUM(Deck!$B$5:$B$14)</f>
        <v>-6.6372071152658363E-2</v>
      </c>
      <c r="E6">
        <f>2*(SUMPRODUCT(stand!E8:E16,Deck!$B$6:$B$14)+stand!E39*Deck!$B$5)/SUM(Deck!$B$5:$B$14)</f>
        <v>3.456443484975604E-3</v>
      </c>
      <c r="F6">
        <f>2*(SUMPRODUCT(stand!F8:F16,Deck!$B$6:$B$14)+stand!F39*Deck!$B$5)/SUM(Deck!$B$5:$B$14)</f>
        <v>8.701519812895768E-2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-0.81074595022734097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6.1118503166596977E-2</v>
      </c>
      <c r="C7">
        <f>2*(SUMPRODUCT(stand!C9:C17,Deck!$B$6:$B$14)+stand!C40*Deck!$B$5)/SUM(Deck!$B$5:$B$14)</f>
        <v>0.12081635332999653</v>
      </c>
      <c r="D7">
        <f>2*(SUMPRODUCT(stand!D9:D17,Deck!$B$6:$B$14)+stand!D40*Deck!$B$5)/SUM(Deck!$B$5:$B$14)</f>
        <v>0.1819489340524216</v>
      </c>
      <c r="E7">
        <f>2*(SUMPRODUCT(stand!E9:E17,Deck!$B$6:$B$14)+stand!E40*Deck!$B$5)/SUM(Deck!$B$5:$B$14)</f>
        <v>0.24305722487303633</v>
      </c>
      <c r="F7">
        <f>2*(SUMPRODUCT(stand!F9:F17,Deck!$B$6:$B$14)+stand!F40*Deck!$B$5)/SUM(Deck!$B$5:$B$14)</f>
        <v>0.31705474570166703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-0.4329113508457943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0.3589394124422991</v>
      </c>
      <c r="C8">
        <f>2*(SUMPRODUCT(stand!C10:C18,Deck!$B$6:$B$14)+stand!C41*Deck!$B$5)/SUM(Deck!$B$5:$B$14)</f>
        <v>0.40932067017593915</v>
      </c>
      <c r="D8">
        <f>2*(SUMPRODUCT(stand!D10:D18,Deck!$B$6:$B$14)+stand!D41*Deck!$B$5)/SUM(Deck!$B$5:$B$14)</f>
        <v>0.460940243794354</v>
      </c>
      <c r="E8">
        <f>2*(SUMPRODUCT(stand!E10:E18,Deck!$B$6:$B$14)+stand!E41*Deck!$B$5)/SUM(Deck!$B$5:$B$14)</f>
        <v>0.51251710900326775</v>
      </c>
      <c r="F8">
        <f>2*(SUMPRODUCT(stand!F10:F18,Deck!$B$6:$B$14)+stand!F41*Deck!$B$5)/SUM(Deck!$B$5:$B$14)</f>
        <v>0.57559016859776868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-1.4042368653411651E-2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0.47064092333946889</v>
      </c>
      <c r="C9">
        <f>2*(SUMPRODUCT(stand!C11:C19,Deck!$B$6:$B$14)+stand!C42*Deck!$B$5)/SUM(Deck!$B$5:$B$14)</f>
        <v>0.51779525312221664</v>
      </c>
      <c r="D9">
        <f>2*(SUMPRODUCT(stand!D11:D19,Deck!$B$6:$B$14)+stand!D42*Deck!$B$5)/SUM(Deck!$B$5:$B$14)</f>
        <v>0.56604055041797607</v>
      </c>
      <c r="E9">
        <f>2*(SUMPRODUCT(stand!E11:E19,Deck!$B$6:$B$14)+stand!E42*Deck!$B$5)/SUM(Deck!$B$5:$B$14)</f>
        <v>0.61469901790902803</v>
      </c>
      <c r="F9">
        <f>2*(SUMPRODUCT(stand!F11:F19,Deck!$B$6:$B$14)+stand!F42*Deck!$B$5)/SUM(Deck!$B$5:$B$14)</f>
        <v>0.66738009490756967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0.10906077977909699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-0.50677997193327606</v>
      </c>
      <c r="C10">
        <f>2*(SUMPRODUCT(stand!C12:C20,Deck!$B$6:$B$14)+stand!C43*Deck!$B$5)/SUM(Deck!$B$5:$B$14)</f>
        <v>-0.46738179959617321</v>
      </c>
      <c r="D10">
        <f>2*(SUMPRODUCT(stand!D12:D20,Deck!$B$6:$B$14)+stand!D43*Deck!$B$5)/SUM(Deck!$B$5:$B$14)</f>
        <v>-0.4270731064901539</v>
      </c>
      <c r="E10">
        <f>2*(SUMPRODUCT(stand!E12:E20,Deck!$B$6:$B$14)+stand!E43*Deck!$B$5)/SUM(Deck!$B$5:$B$14)</f>
        <v>-0.38654233885256678</v>
      </c>
      <c r="F10">
        <f>2*(SUMPRODUCT(stand!F12:F20,Deck!$B$6:$B$14)+stand!F43*Deck!$B$5)/SUM(Deck!$B$5:$B$14)</f>
        <v>-0.34105239981515889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-0.82934393707867271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-0.61558247543954125</v>
      </c>
      <c r="C11">
        <f>2*(SUMPRODUCT(stand!C13:C21,Deck!$B$6:$B$14)+stand!C44*Deck!$B$5)/SUM(Deck!$B$5:$B$14)</f>
        <v>-0.58242022586760189</v>
      </c>
      <c r="D11">
        <f>2*(SUMPRODUCT(stand!D13:D21,Deck!$B$6:$B$14)+stand!D44*Deck!$B$5)/SUM(Deck!$B$5:$B$14)</f>
        <v>-0.54844801279862865</v>
      </c>
      <c r="E11">
        <f>2*(SUMPRODUCT(stand!E13:E21,Deck!$B$6:$B$14)+stand!E44*Deck!$B$5)/SUM(Deck!$B$5:$B$14)</f>
        <v>-0.51466654487787822</v>
      </c>
      <c r="F11">
        <f>2*(SUMPRODUCT(stand!F13:F21,Deck!$B$6:$B$14)+stand!F44*Deck!$B$5)/SUM(Deck!$B$5:$B$14)</f>
        <v>-0.47125255122592746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-0.88058227943474798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-0.72438497894580622</v>
      </c>
      <c r="C12">
        <f>2*(SUMPRODUCT(stand!C14:C22,Deck!$B$6:$B$14)+stand!C45*Deck!$B$5)/SUM(Deck!$B$5:$B$14)</f>
        <v>-0.69745865213903058</v>
      </c>
      <c r="D12">
        <f>2*(SUMPRODUCT(stand!D14:D22,Deck!$B$6:$B$14)+stand!D45*Deck!$B$5)/SUM(Deck!$B$5:$B$14)</f>
        <v>-0.66982291910710334</v>
      </c>
      <c r="E12">
        <f>2*(SUMPRODUCT(stand!E14:E22,Deck!$B$6:$B$14)+stand!E45*Deck!$B$5)/SUM(Deck!$B$5:$B$14)</f>
        <v>-0.64279075090318982</v>
      </c>
      <c r="F12">
        <f>2*(SUMPRODUCT(stand!F14:F22,Deck!$B$6:$B$14)+stand!F45*Deck!$B$5)/SUM(Deck!$B$5:$B$14)</f>
        <v>-0.60145270263669603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-0.93182062179082337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-0.83318748245207119</v>
      </c>
      <c r="C13">
        <f>2*(SUMPRODUCT(stand!C15:C23,Deck!$B$6:$B$14)+stand!C46*Deck!$B$5)/SUM(Deck!$B$5:$B$14)</f>
        <v>-0.81249707841045926</v>
      </c>
      <c r="D13">
        <f>2*(SUMPRODUCT(stand!D15:D23,Deck!$B$6:$B$14)+stand!D46*Deck!$B$5)/SUM(Deck!$B$5:$B$14)</f>
        <v>-0.79119782541557804</v>
      </c>
      <c r="E13">
        <f>2*(SUMPRODUCT(stand!E15:E23,Deck!$B$6:$B$14)+stand!E46*Deck!$B$5)/SUM(Deck!$B$5:$B$14)</f>
        <v>-0.77091495692850132</v>
      </c>
      <c r="F13">
        <f>2*(SUMPRODUCT(stand!F15:F23,Deck!$B$6:$B$14)+stand!F46*Deck!$B$5)/SUM(Deck!$B$5:$B$14)</f>
        <v>-0.73165285404746472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-0.98305896414689875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-0.94198998595833627</v>
      </c>
      <c r="C14">
        <f>2*(SUMPRODUCT(stand!C16:C24,Deck!$B$6:$B$14)+stand!C47*Deck!$B$5)/SUM(Deck!$B$5:$B$14)</f>
        <v>-0.92753550468188806</v>
      </c>
      <c r="D14">
        <f>2*(SUMPRODUCT(stand!D16:D24,Deck!$B$6:$B$14)+stand!D47*Deck!$B$5)/SUM(Deck!$B$5:$B$14)</f>
        <v>-0.91257273172405273</v>
      </c>
      <c r="E14">
        <f>2*(SUMPRODUCT(stand!E16:E24,Deck!$B$6:$B$14)+stand!E47*Deck!$B$5)/SUM(Deck!$B$5:$B$14)</f>
        <v>-0.89903916295381292</v>
      </c>
      <c r="F14">
        <f>2*(SUMPRODUCT(stand!F16:F24,Deck!$B$6:$B$14)+stand!F47*Deck!$B$5)/SUM(Deck!$B$5:$B$14)</f>
        <v>-0.86185300545823318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-1.0342973065029741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-1.0723015878534836</v>
      </c>
      <c r="C15">
        <f>2*(SUMPRODUCT(stand!C17:C25,Deck!$B$6:$B$14)+stand!C48*Deck!$B$5)/SUM(Deck!$B$5:$B$14)</f>
        <v>-1.0633483906165688</v>
      </c>
      <c r="D15">
        <f>2*(SUMPRODUCT(stand!D17:D25,Deck!$B$6:$B$14)+stand!D48*Deck!$B$5)/SUM(Deck!$B$5:$B$14)</f>
        <v>-1.0540229820093887</v>
      </c>
      <c r="E15">
        <f>2*(SUMPRODUCT(stand!E17:E25,Deck!$B$6:$B$14)+stand!E48*Deck!$B$5)/SUM(Deck!$B$5:$B$14)</f>
        <v>-1.0459712590207475</v>
      </c>
      <c r="F15">
        <f>2*(SUMPRODUCT(stand!F17:F25,Deck!$B$6:$B$14)+stand!F48*Deck!$B$5)/SUM(Deck!$B$5:$B$14)</f>
        <v>-1.0175051840233627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-1.1145998488114761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-1.2448772651182354</v>
      </c>
      <c r="C16">
        <f>2*(SUMPRODUCT(stand!C18:C26,Deck!$B$6:$B$14)+stand!C49*Deck!$B$5)/SUM(Deck!$B$5:$B$14)</f>
        <v>-1.2400099402844629</v>
      </c>
      <c r="D16">
        <f>2*(SUMPRODUCT(stand!D18:D26,Deck!$B$6:$B$14)+stand!D49*Deck!$B$5)/SUM(Deck!$B$5:$B$14)</f>
        <v>-1.2349236646551558</v>
      </c>
      <c r="E16">
        <f>2*(SUMPRODUCT(stand!E18:E26,Deck!$B$6:$B$14)+stand!E49*Deck!$B$5)/SUM(Deck!$B$5:$B$14)</f>
        <v>-1.2305191351709284</v>
      </c>
      <c r="F16">
        <f>2*(SUMPRODUCT(stand!F18:F26,Deck!$B$6:$B$14)+stand!F49*Deck!$B$5)/SUM(Deck!$B$5:$B$14)</f>
        <v>-1.214958094184424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-1.2530307910248315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-1.4581549091214032</v>
      </c>
      <c r="C17">
        <f>2*(SUMPRODUCT(stand!C19:C27,Deck!$B$6:$B$14)+stand!C50*Deck!$B$5)/SUM(Deck!$B$5:$B$14)</f>
        <v>-1.4560657766841187</v>
      </c>
      <c r="D17">
        <f>2*(SUMPRODUCT(stand!D19:D27,Deck!$B$6:$B$14)+stand!D50*Deck!$B$5)/SUM(Deck!$B$5:$B$14)</f>
        <v>-1.4538742684747705</v>
      </c>
      <c r="E17">
        <f>2*(SUMPRODUCT(stand!E19:E27,Deck!$B$6:$B$14)+stand!E50*Deck!$B$5)/SUM(Deck!$B$5:$B$14)</f>
        <v>-1.4519825358110645</v>
      </c>
      <c r="F17">
        <f>2*(SUMPRODUCT(stand!F19:F27,Deck!$B$6:$B$14)+stand!F50*Deck!$B$5)/SUM(Deck!$B$5:$B$14)</f>
        <v>-1.4451084132286267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-1.4495901331430399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-1.7104605360778398</v>
      </c>
      <c r="C18">
        <f>2*(SUMPRODUCT(stand!C20:C28,Deck!$B$6:$B$14)+stand!C51*Deck!$B$5)/SUM(Deck!$B$5:$B$14)</f>
        <v>-1.7099537911843461</v>
      </c>
      <c r="D18">
        <f>2*(SUMPRODUCT(stand!D20:D28,Deck!$B$6:$B$14)+stand!D51*Deck!$B$5)/SUM(Deck!$B$5:$B$14)</f>
        <v>-1.7094204164667817</v>
      </c>
      <c r="E18">
        <f>2*(SUMPRODUCT(stand!E20:E28,Deck!$B$6:$B$14)+stand!E51*Deck!$B$5)/SUM(Deck!$B$5:$B$14)</f>
        <v>-1.7089609497545721</v>
      </c>
      <c r="F18">
        <f>2*(SUMPRODUCT(stand!F20:F28,Deck!$B$6:$B$14)+stand!F51*Deck!$B$5)/SUM(Deck!$B$5:$B$14)</f>
        <v>-1.70725588556268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-1.7042778751661021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-7.1569957908215978E-2</v>
      </c>
      <c r="C32">
        <f>2*SUMPRODUCT(stand!C33:C42,Deck!$B$5:$B$14)/SUM(Deck!$B$5:$B$14)</f>
        <v>-7.2280945104584628E-3</v>
      </c>
      <c r="D32">
        <f>2*SUMPRODUCT(stand!D33:D42,Deck!$B$5:$B$14)/SUM(Deck!$B$5:$B$14)</f>
        <v>5.8426518743744923E-2</v>
      </c>
      <c r="E32">
        <f>2*SUMPRODUCT(stand!E33:E42,Deck!$B$5:$B$14)/SUM(Deck!$B$5:$B$14)</f>
        <v>0.12595448524867925</v>
      </c>
      <c r="F32">
        <f>2*SUMPRODUCT(stand!F33:F42,Deck!$B$5:$B$14)/SUM(Deck!$B$5:$B$14)</f>
        <v>0.17974820582791531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-0.6243905676543714</v>
      </c>
    </row>
    <row r="33" spans="1:11" x14ac:dyDescent="0.3">
      <c r="A33">
        <f t="shared" si="0"/>
        <v>13</v>
      </c>
      <c r="B33">
        <f>2*SUMPRODUCT(stand!B34:B43,Deck!$B$5:$B$14)/SUM(Deck!$B$5:$B$14)</f>
        <v>-7.1569957908215978E-2</v>
      </c>
      <c r="C33">
        <f>2*SUMPRODUCT(stand!C34:C43,Deck!$B$5:$B$14)/SUM(Deck!$B$5:$B$14)</f>
        <v>-7.228094510458429E-3</v>
      </c>
      <c r="D33">
        <f>2*SUMPRODUCT(stand!D34:D43,Deck!$B$5:$B$14)/SUM(Deck!$B$5:$B$14)</f>
        <v>5.8426518743744923E-2</v>
      </c>
      <c r="E33">
        <f>2*SUMPRODUCT(stand!E34:E43,Deck!$B$5:$B$14)/SUM(Deck!$B$5:$B$14)</f>
        <v>0.12595448524867925</v>
      </c>
      <c r="F33">
        <f>2*SUMPRODUCT(stand!F34:F43,Deck!$B$5:$B$14)/SUM(Deck!$B$5:$B$14)</f>
        <v>0.17974820582791531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-0.6243905676543714</v>
      </c>
    </row>
    <row r="34" spans="1:11" x14ac:dyDescent="0.3">
      <c r="A34">
        <f t="shared" si="0"/>
        <v>14</v>
      </c>
      <c r="B34">
        <f>2*SUMPRODUCT(stand!B35:B44,Deck!$B$5:$B$14)/SUM(Deck!$B$5:$B$14)</f>
        <v>-7.1569957908215978E-2</v>
      </c>
      <c r="C34">
        <f>2*SUMPRODUCT(stand!C35:C44,Deck!$B$5:$B$14)/SUM(Deck!$B$5:$B$14)</f>
        <v>-7.228094510458429E-3</v>
      </c>
      <c r="D34">
        <f>2*SUMPRODUCT(stand!D35:D44,Deck!$B$5:$B$14)/SUM(Deck!$B$5:$B$14)</f>
        <v>5.8426518743744923E-2</v>
      </c>
      <c r="E34">
        <f>2*SUMPRODUCT(stand!E35:E44,Deck!$B$5:$B$14)/SUM(Deck!$B$5:$B$14)</f>
        <v>0.12595448524867925</v>
      </c>
      <c r="F34">
        <f>2*SUMPRODUCT(stand!F35:F44,Deck!$B$5:$B$14)/SUM(Deck!$B$5:$B$14)</f>
        <v>0.17974820582791531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-0.6243905676543714</v>
      </c>
    </row>
    <row r="35" spans="1:11" x14ac:dyDescent="0.3">
      <c r="A35">
        <f t="shared" si="0"/>
        <v>15</v>
      </c>
      <c r="B35">
        <f>2*SUMPRODUCT(stand!B36:B45,Deck!$B$5:$B$14)/SUM(Deck!$B$5:$B$14)</f>
        <v>-7.1569957908215978E-2</v>
      </c>
      <c r="C35">
        <f>2*SUMPRODUCT(stand!C36:C45,Deck!$B$5:$B$14)/SUM(Deck!$B$5:$B$14)</f>
        <v>-7.2280945104584975E-3</v>
      </c>
      <c r="D35">
        <f>2*SUMPRODUCT(stand!D36:D45,Deck!$B$5:$B$14)/SUM(Deck!$B$5:$B$14)</f>
        <v>5.8426518743744923E-2</v>
      </c>
      <c r="E35">
        <f>2*SUMPRODUCT(stand!E36:E45,Deck!$B$5:$B$14)/SUM(Deck!$B$5:$B$14)</f>
        <v>0.12595448524867925</v>
      </c>
      <c r="F35">
        <f>2*SUMPRODUCT(stand!F36:F45,Deck!$B$5:$B$14)/SUM(Deck!$B$5:$B$14)</f>
        <v>0.17974820582791523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-0.6243905676543714</v>
      </c>
    </row>
    <row r="36" spans="1:11" x14ac:dyDescent="0.3">
      <c r="A36">
        <f t="shared" si="0"/>
        <v>16</v>
      </c>
      <c r="B36">
        <f>2*SUMPRODUCT(stand!B37:B46,Deck!$B$5:$B$14)/SUM(Deck!$B$5:$B$14)</f>
        <v>-7.1569957908215978E-2</v>
      </c>
      <c r="C36">
        <f>2*SUMPRODUCT(stand!C37:C46,Deck!$B$5:$B$14)/SUM(Deck!$B$5:$B$14)</f>
        <v>-7.2280945104584975E-3</v>
      </c>
      <c r="D36">
        <f>2*SUMPRODUCT(stand!D37:D46,Deck!$B$5:$B$14)/SUM(Deck!$B$5:$B$14)</f>
        <v>5.8426518743744889E-2</v>
      </c>
      <c r="E36">
        <f>2*SUMPRODUCT(stand!E37:E46,Deck!$B$5:$B$14)/SUM(Deck!$B$5:$B$14)</f>
        <v>0.12595448524867925</v>
      </c>
      <c r="F36">
        <f>2*SUMPRODUCT(stand!F37:F46,Deck!$B$5:$B$14)/SUM(Deck!$B$5:$B$14)</f>
        <v>0.17974820582791523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-0.6243905676543714</v>
      </c>
    </row>
    <row r="37" spans="1:11" x14ac:dyDescent="0.3">
      <c r="A37">
        <f t="shared" si="0"/>
        <v>17</v>
      </c>
      <c r="B37">
        <f>2*SUMPRODUCT(stand!B38:B47,Deck!$B$5:$B$14)/SUM(Deck!$B$5:$B$14)</f>
        <v>-7.0426627415689841E-3</v>
      </c>
      <c r="C37">
        <f>2*SUMPRODUCT(stand!C38:C47,Deck!$B$5:$B$14)/SUM(Deck!$B$5:$B$14)</f>
        <v>5.5095284479298338E-2</v>
      </c>
      <c r="D37">
        <f>2*SUMPRODUCT(stand!D38:D47,Deck!$B$5:$B$14)/SUM(Deck!$B$5:$B$14)</f>
        <v>0.11865255067432869</v>
      </c>
      <c r="E37">
        <f>2*SUMPRODUCT(stand!E38:E47,Deck!$B$5:$B$14)/SUM(Deck!$B$5:$B$14)</f>
        <v>0.18237815537354879</v>
      </c>
      <c r="F37">
        <f>2*SUMPRODUCT(stand!F38:F47,Deck!$B$5:$B$14)/SUM(Deck!$B$5:$B$14)</f>
        <v>0.25610428729099821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-0.53719796779709139</v>
      </c>
    </row>
    <row r="38" spans="1:11" x14ac:dyDescent="0.3">
      <c r="A38">
        <f t="shared" si="0"/>
        <v>18</v>
      </c>
      <c r="B38">
        <f>2*SUMPRODUCT(stand!B39:B48,Deck!$B$5:$B$14)/SUM(Deck!$B$5:$B$14)</f>
        <v>0.11974956336724479</v>
      </c>
      <c r="C38">
        <f>2*SUMPRODUCT(stand!C39:C48,Deck!$B$5:$B$14)/SUM(Deck!$B$5:$B$14)</f>
        <v>0.1776412756789375</v>
      </c>
      <c r="D38">
        <f>2*SUMPRODUCT(stand!D39:D48,Deck!$B$5:$B$14)/SUM(Deck!$B$5:$B$14)</f>
        <v>0.23700384775562164</v>
      </c>
      <c r="E38">
        <f>2*SUMPRODUCT(stand!E39:E48,Deck!$B$5:$B$14)/SUM(Deck!$B$5:$B$14)</f>
        <v>0.29522549562328804</v>
      </c>
      <c r="F38">
        <f>2*SUMPRODUCT(stand!F39:F48,Deck!$B$5:$B$14)/SUM(Deck!$B$5:$B$14)</f>
        <v>0.38150648207879362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-0.36281276808253149</v>
      </c>
    </row>
    <row r="39" spans="1:11" x14ac:dyDescent="0.3">
      <c r="A39">
        <f t="shared" si="0"/>
        <v>19</v>
      </c>
      <c r="B39">
        <f>2*SUMPRODUCT(stand!B40:B49,Deck!$B$5:$B$14)/SUM(Deck!$B$5:$B$14)</f>
        <v>0.24185546358249194</v>
      </c>
      <c r="C39">
        <f>2*SUMPRODUCT(stand!C40:C49,Deck!$B$5:$B$14)/SUM(Deck!$B$5:$B$14)</f>
        <v>0.29582413587422157</v>
      </c>
      <c r="D39">
        <f>2*SUMPRODUCT(stand!D40:D49,Deck!$B$5:$B$14)/SUM(Deck!$B$5:$B$14)</f>
        <v>0.35115361127716527</v>
      </c>
      <c r="E39">
        <f>2*SUMPRODUCT(stand!E40:E49,Deck!$B$5:$B$14)/SUM(Deck!$B$5:$B$14)</f>
        <v>0.40597206909315264</v>
      </c>
      <c r="F39">
        <f>2*SUMPRODUCT(stand!F40:F49,Deck!$B$5:$B$14)/SUM(Deck!$B$5:$B$14)</f>
        <v>0.47959870872821841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-0.18842756836797164</v>
      </c>
    </row>
    <row r="40" spans="1:11" x14ac:dyDescent="0.3">
      <c r="A40">
        <f t="shared" si="0"/>
        <v>20</v>
      </c>
      <c r="B40">
        <f>2*SUMPRODUCT(stand!B41:B50,Deck!$B$5:$B$14)/SUM(Deck!$B$5:$B$14)</f>
        <v>0.3589394124422991</v>
      </c>
      <c r="C40">
        <f>2*SUMPRODUCT(stand!C41:C50,Deck!$B$5:$B$14)/SUM(Deck!$B$5:$B$14)</f>
        <v>0.40932067017593915</v>
      </c>
      <c r="D40">
        <f>2*SUMPRODUCT(stand!D41:D50,Deck!$B$5:$B$14)/SUM(Deck!$B$5:$B$14)</f>
        <v>0.460940243794354</v>
      </c>
      <c r="E40">
        <f>2*SUMPRODUCT(stand!E41:E50,Deck!$B$5:$B$14)/SUM(Deck!$B$5:$B$14)</f>
        <v>0.51251710900326775</v>
      </c>
      <c r="F40">
        <f>2*SUMPRODUCT(stand!F41:F50,Deck!$B$5:$B$14)/SUM(Deck!$B$5:$B$14)</f>
        <v>0.57559016859776868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-1.4042368653411618E-2</v>
      </c>
    </row>
    <row r="41" spans="1:11" x14ac:dyDescent="0.3">
      <c r="A41">
        <f t="shared" si="0"/>
        <v>21</v>
      </c>
      <c r="B41">
        <f>2*SUMPRODUCT(stand!B42:B51,Deck!$B$5:$B$14)/SUM(Deck!$B$5:$B$14)</f>
        <v>0.47064092333946894</v>
      </c>
      <c r="C41">
        <f>2*SUMPRODUCT(stand!C42:C51,Deck!$B$5:$B$14)/SUM(Deck!$B$5:$B$14)</f>
        <v>0.51779525312221664</v>
      </c>
      <c r="D41">
        <f>2*SUMPRODUCT(stand!D42:D51,Deck!$B$5:$B$14)/SUM(Deck!$B$5:$B$14)</f>
        <v>0.56604055041797596</v>
      </c>
      <c r="E41">
        <f>2*SUMPRODUCT(stand!E42:E51,Deck!$B$5:$B$14)/SUM(Deck!$B$5:$B$14)</f>
        <v>0.61469901790902803</v>
      </c>
      <c r="F41">
        <f>2*SUMPRODUCT(stand!F42:F51,Deck!$B$5:$B$14)/SUM(Deck!$B$5:$B$14)</f>
        <v>0.66738009490756955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0.10906077977909699</v>
      </c>
    </row>
    <row r="42" spans="1:11" x14ac:dyDescent="0.3">
      <c r="A42">
        <f t="shared" si="0"/>
        <v>22</v>
      </c>
      <c r="B42">
        <f>B10</f>
        <v>-0.50677997193327606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3">
      <c r="A43">
        <f t="shared" si="0"/>
        <v>23</v>
      </c>
      <c r="B43">
        <f t="shared" ref="B43:K43" si="2">B11</f>
        <v>-0.61558247543954125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 x14ac:dyDescent="0.3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3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-0.73165285404746472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3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3">
      <c r="A47">
        <f t="shared" si="0"/>
        <v>27</v>
      </c>
      <c r="B47">
        <f t="shared" ref="B47:K47" si="6">B15</f>
        <v>-1.0723015878534836</v>
      </c>
      <c r="C47">
        <f t="shared" si="6"/>
        <v>-1.0633483906165688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-1.1145998488114761</v>
      </c>
    </row>
    <row r="48" spans="1:11" x14ac:dyDescent="0.3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-1.2305191351709284</v>
      </c>
      <c r="F48">
        <f t="shared" si="7"/>
        <v>-1.214958094184424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-1.2530307910248315</v>
      </c>
    </row>
    <row r="49" spans="1:11" x14ac:dyDescent="0.3">
      <c r="A49">
        <f t="shared" si="0"/>
        <v>29</v>
      </c>
      <c r="B49">
        <f t="shared" ref="B49:K49" si="8">B17</f>
        <v>-1.4581549091214032</v>
      </c>
      <c r="C49">
        <f t="shared" si="8"/>
        <v>-1.4560657766841187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-1.4451084132286267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-1.4495901331430399</v>
      </c>
    </row>
    <row r="50" spans="1:11" x14ac:dyDescent="0.3">
      <c r="A50">
        <f t="shared" si="0"/>
        <v>30</v>
      </c>
      <c r="B50">
        <f t="shared" ref="B50:K50" si="9">B18</f>
        <v>-1.7104605360778398</v>
      </c>
      <c r="C50">
        <f t="shared" si="9"/>
        <v>-1.7099537911843461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-1.7042778751661021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Hard</vt:lpstr>
      <vt:lpstr>Soft</vt:lpstr>
      <vt:lpstr>Split</vt:lpstr>
      <vt:lpstr>Deck</vt:lpstr>
      <vt:lpstr>dealer</vt:lpstr>
      <vt:lpstr>stand</vt:lpstr>
      <vt:lpstr>hit</vt:lpstr>
      <vt:lpstr>hs</vt:lpstr>
      <vt:lpstr>double</vt:lpstr>
      <vt:lpstr>hsd</vt:lpstr>
      <vt:lpstr>sur</vt:lpstr>
      <vt:lpstr>hsdr</vt:lpstr>
      <vt:lpstr>split1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2024-01-15T17:46:50Z</dcterms:modified>
</cp:coreProperties>
</file>